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T189" i="371" l="1"/>
  <c r="V189" i="371" s="1"/>
  <c r="S189" i="371"/>
  <c r="R189" i="371"/>
  <c r="Q189" i="371"/>
  <c r="T188" i="371"/>
  <c r="V188" i="371" s="1"/>
  <c r="S188" i="371"/>
  <c r="R188" i="371"/>
  <c r="Q188" i="371"/>
  <c r="T187" i="371"/>
  <c r="S187" i="371"/>
  <c r="V187" i="371" s="1"/>
  <c r="R187" i="371"/>
  <c r="Q187" i="371"/>
  <c r="T186" i="371"/>
  <c r="V186" i="371" s="1"/>
  <c r="S186" i="371"/>
  <c r="R186" i="371"/>
  <c r="Q186" i="371"/>
  <c r="T185" i="371"/>
  <c r="S185" i="371"/>
  <c r="V185" i="371" s="1"/>
  <c r="R185" i="371"/>
  <c r="Q185" i="371"/>
  <c r="T184" i="371"/>
  <c r="V184" i="371" s="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T180" i="371"/>
  <c r="V180" i="371" s="1"/>
  <c r="S180" i="371"/>
  <c r="R180" i="371"/>
  <c r="Q180" i="371"/>
  <c r="V179" i="371"/>
  <c r="U179" i="371"/>
  <c r="T179" i="371"/>
  <c r="S179" i="371"/>
  <c r="R179" i="371"/>
  <c r="Q179" i="371"/>
  <c r="T178" i="371"/>
  <c r="V178" i="371" s="1"/>
  <c r="S178" i="371"/>
  <c r="R178" i="371"/>
  <c r="Q178" i="371"/>
  <c r="V177" i="371"/>
  <c r="U177" i="371"/>
  <c r="T177" i="371"/>
  <c r="S177" i="371"/>
  <c r="R177" i="371"/>
  <c r="Q177" i="371"/>
  <c r="T176" i="371"/>
  <c r="V176" i="371" s="1"/>
  <c r="S176" i="371"/>
  <c r="R176" i="371"/>
  <c r="Q176" i="371"/>
  <c r="U175" i="371"/>
  <c r="T175" i="371"/>
  <c r="V175" i="371" s="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T172" i="371"/>
  <c r="V172" i="371" s="1"/>
  <c r="S172" i="371"/>
  <c r="R172" i="371"/>
  <c r="Q172" i="371"/>
  <c r="V171" i="371"/>
  <c r="U171" i="371"/>
  <c r="T171" i="37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T166" i="371"/>
  <c r="V166" i="371" s="1"/>
  <c r="S166" i="37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U161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T156" i="371"/>
  <c r="V156" i="371" s="1"/>
  <c r="S156" i="371"/>
  <c r="R156" i="371"/>
  <c r="Q156" i="371"/>
  <c r="U155" i="371"/>
  <c r="T155" i="371"/>
  <c r="V155" i="371" s="1"/>
  <c r="S155" i="371"/>
  <c r="R155" i="371"/>
  <c r="Q155" i="371"/>
  <c r="T154" i="371"/>
  <c r="U154" i="371" s="1"/>
  <c r="S154" i="371"/>
  <c r="V154" i="371" s="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U151" i="371"/>
  <c r="T151" i="371"/>
  <c r="V151" i="371" s="1"/>
  <c r="S151" i="371"/>
  <c r="R151" i="371"/>
  <c r="Q151" i="371"/>
  <c r="T150" i="371"/>
  <c r="U150" i="371" s="1"/>
  <c r="S150" i="371"/>
  <c r="V150" i="371" s="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U143" i="371"/>
  <c r="T143" i="371"/>
  <c r="V143" i="371" s="1"/>
  <c r="S143" i="371"/>
  <c r="R143" i="371"/>
  <c r="Q143" i="371"/>
  <c r="T142" i="371"/>
  <c r="U142" i="371" s="1"/>
  <c r="S142" i="371"/>
  <c r="V142" i="371" s="1"/>
  <c r="R142" i="371"/>
  <c r="Q142" i="371"/>
  <c r="V141" i="371"/>
  <c r="U141" i="371"/>
  <c r="T141" i="371"/>
  <c r="S141" i="371"/>
  <c r="R141" i="371"/>
  <c r="Q141" i="371"/>
  <c r="T140" i="371"/>
  <c r="U140" i="371" s="1"/>
  <c r="S140" i="371"/>
  <c r="V140" i="371" s="1"/>
  <c r="R140" i="371"/>
  <c r="Q140" i="371"/>
  <c r="U139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T134" i="371"/>
  <c r="U134" i="371" s="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U127" i="371"/>
  <c r="T127" i="371"/>
  <c r="V127" i="371" s="1"/>
  <c r="S127" i="371"/>
  <c r="R127" i="371"/>
  <c r="Q127" i="371"/>
  <c r="T126" i="371"/>
  <c r="U126" i="371" s="1"/>
  <c r="S126" i="371"/>
  <c r="V126" i="371" s="1"/>
  <c r="R126" i="371"/>
  <c r="Q126" i="371"/>
  <c r="T125" i="371"/>
  <c r="V125" i="371" s="1"/>
  <c r="S125" i="371"/>
  <c r="R125" i="371"/>
  <c r="Q125" i="371"/>
  <c r="T124" i="371"/>
  <c r="U124" i="371" s="1"/>
  <c r="S124" i="371"/>
  <c r="V124" i="371" s="1"/>
  <c r="R124" i="371"/>
  <c r="Q124" i="371"/>
  <c r="T123" i="371"/>
  <c r="V123" i="371" s="1"/>
  <c r="S123" i="371"/>
  <c r="R123" i="371"/>
  <c r="Q123" i="371"/>
  <c r="T122" i="371"/>
  <c r="U122" i="371" s="1"/>
  <c r="S122" i="371"/>
  <c r="V122" i="371" s="1"/>
  <c r="R122" i="371"/>
  <c r="Q122" i="371"/>
  <c r="V121" i="371"/>
  <c r="U121" i="371"/>
  <c r="T121" i="371"/>
  <c r="S121" i="371"/>
  <c r="R121" i="371"/>
  <c r="Q121" i="371"/>
  <c r="T120" i="371"/>
  <c r="U120" i="371" s="1"/>
  <c r="S120" i="371"/>
  <c r="V120" i="371" s="1"/>
  <c r="R120" i="371"/>
  <c r="Q120" i="371"/>
  <c r="T119" i="371"/>
  <c r="V119" i="371" s="1"/>
  <c r="S119" i="371"/>
  <c r="R119" i="371"/>
  <c r="Q119" i="371"/>
  <c r="T118" i="371"/>
  <c r="U118" i="371" s="1"/>
  <c r="S118" i="371"/>
  <c r="V118" i="371" s="1"/>
  <c r="R118" i="371"/>
  <c r="Q118" i="371"/>
  <c r="T117" i="371"/>
  <c r="V117" i="371" s="1"/>
  <c r="S117" i="371"/>
  <c r="R117" i="371"/>
  <c r="Q117" i="371"/>
  <c r="T116" i="371"/>
  <c r="U116" i="371" s="1"/>
  <c r="S116" i="371"/>
  <c r="V116" i="371" s="1"/>
  <c r="R116" i="371"/>
  <c r="Q116" i="371"/>
  <c r="V115" i="371"/>
  <c r="U115" i="371"/>
  <c r="T115" i="371"/>
  <c r="S115" i="371"/>
  <c r="R115" i="371"/>
  <c r="Q115" i="371"/>
  <c r="T114" i="371"/>
  <c r="U114" i="371" s="1"/>
  <c r="S114" i="371"/>
  <c r="V114" i="371" s="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T106" i="371"/>
  <c r="U106" i="371" s="1"/>
  <c r="S106" i="371"/>
  <c r="R106" i="371"/>
  <c r="Q106" i="371"/>
  <c r="V105" i="371"/>
  <c r="U105" i="371"/>
  <c r="T105" i="371"/>
  <c r="S105" i="371"/>
  <c r="R105" i="371"/>
  <c r="Q105" i="371"/>
  <c r="V104" i="371"/>
  <c r="T104" i="371"/>
  <c r="U104" i="371" s="1"/>
  <c r="S104" i="371"/>
  <c r="R104" i="371"/>
  <c r="Q104" i="371"/>
  <c r="T103" i="371"/>
  <c r="V103" i="371" s="1"/>
  <c r="S103" i="371"/>
  <c r="R103" i="371"/>
  <c r="Q103" i="371"/>
  <c r="V102" i="371"/>
  <c r="T102" i="371"/>
  <c r="U102" i="371" s="1"/>
  <c r="S102" i="371"/>
  <c r="R102" i="371"/>
  <c r="Q102" i="371"/>
  <c r="T101" i="371"/>
  <c r="V101" i="371" s="1"/>
  <c r="S101" i="371"/>
  <c r="R101" i="371"/>
  <c r="Q101" i="371"/>
  <c r="V100" i="371"/>
  <c r="T100" i="371"/>
  <c r="U100" i="371" s="1"/>
  <c r="S100" i="371"/>
  <c r="R100" i="371"/>
  <c r="Q100" i="371"/>
  <c r="V99" i="371"/>
  <c r="U99" i="371"/>
  <c r="T99" i="371"/>
  <c r="S99" i="371"/>
  <c r="R99" i="371"/>
  <c r="Q99" i="371"/>
  <c r="V98" i="371"/>
  <c r="T98" i="371"/>
  <c r="U98" i="371" s="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V81" i="371"/>
  <c r="U81" i="371"/>
  <c r="T81" i="37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T46" i="371"/>
  <c r="S46" i="371"/>
  <c r="U46" i="371" s="1"/>
  <c r="R46" i="371"/>
  <c r="Q46" i="371"/>
  <c r="T45" i="371"/>
  <c r="V45" i="371" s="1"/>
  <c r="S45" i="371"/>
  <c r="R45" i="371"/>
  <c r="Q45" i="371"/>
  <c r="V44" i="371"/>
  <c r="T44" i="371"/>
  <c r="S44" i="371"/>
  <c r="U44" i="371" s="1"/>
  <c r="R44" i="371"/>
  <c r="Q44" i="371"/>
  <c r="V43" i="371"/>
  <c r="U43" i="371"/>
  <c r="T43" i="371"/>
  <c r="S43" i="371"/>
  <c r="R43" i="371"/>
  <c r="Q43" i="371"/>
  <c r="V42" i="371"/>
  <c r="T42" i="371"/>
  <c r="S42" i="371"/>
  <c r="U42" i="371" s="1"/>
  <c r="R42" i="371"/>
  <c r="Q42" i="371"/>
  <c r="T41" i="371"/>
  <c r="V41" i="371" s="1"/>
  <c r="S41" i="371"/>
  <c r="R41" i="371"/>
  <c r="Q41" i="371"/>
  <c r="V40" i="371"/>
  <c r="T40" i="371"/>
  <c r="S40" i="371"/>
  <c r="U40" i="371" s="1"/>
  <c r="R40" i="371"/>
  <c r="Q40" i="371"/>
  <c r="T39" i="371"/>
  <c r="V39" i="371" s="1"/>
  <c r="S39" i="371"/>
  <c r="R39" i="371"/>
  <c r="Q39" i="371"/>
  <c r="V38" i="371"/>
  <c r="T38" i="371"/>
  <c r="S38" i="371"/>
  <c r="U38" i="371" s="1"/>
  <c r="R38" i="371"/>
  <c r="Q38" i="371"/>
  <c r="T37" i="371"/>
  <c r="V37" i="371" s="1"/>
  <c r="S37" i="371"/>
  <c r="R37" i="371"/>
  <c r="Q37" i="371"/>
  <c r="V36" i="371"/>
  <c r="T36" i="371"/>
  <c r="S36" i="371"/>
  <c r="U36" i="371" s="1"/>
  <c r="R36" i="371"/>
  <c r="Q36" i="371"/>
  <c r="T35" i="371"/>
  <c r="V35" i="371" s="1"/>
  <c r="S35" i="371"/>
  <c r="R35" i="371"/>
  <c r="Q35" i="371"/>
  <c r="V34" i="371"/>
  <c r="T34" i="371"/>
  <c r="S34" i="371"/>
  <c r="U34" i="371" s="1"/>
  <c r="R34" i="371"/>
  <c r="Q34" i="371"/>
  <c r="V33" i="371"/>
  <c r="U33" i="371"/>
  <c r="T33" i="371"/>
  <c r="S33" i="371"/>
  <c r="R33" i="371"/>
  <c r="Q33" i="371"/>
  <c r="V32" i="371"/>
  <c r="T32" i="371"/>
  <c r="S32" i="371"/>
  <c r="U32" i="371" s="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T28" i="371"/>
  <c r="S28" i="371"/>
  <c r="U28" i="371" s="1"/>
  <c r="R28" i="371"/>
  <c r="Q28" i="371"/>
  <c r="T27" i="371"/>
  <c r="V27" i="371" s="1"/>
  <c r="S27" i="371"/>
  <c r="R27" i="371"/>
  <c r="Q27" i="371"/>
  <c r="V26" i="371"/>
  <c r="T26" i="371"/>
  <c r="S26" i="371"/>
  <c r="U26" i="371" s="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T22" i="371"/>
  <c r="S22" i="371"/>
  <c r="U22" i="371" s="1"/>
  <c r="R22" i="371"/>
  <c r="Q22" i="371"/>
  <c r="T21" i="371"/>
  <c r="V21" i="371" s="1"/>
  <c r="S21" i="371"/>
  <c r="R21" i="371"/>
  <c r="Q21" i="371"/>
  <c r="V20" i="371"/>
  <c r="T20" i="371"/>
  <c r="S20" i="371"/>
  <c r="U20" i="371" s="1"/>
  <c r="R20" i="371"/>
  <c r="Q20" i="371"/>
  <c r="V19" i="371"/>
  <c r="U19" i="371"/>
  <c r="T19" i="371"/>
  <c r="S19" i="371"/>
  <c r="R19" i="371"/>
  <c r="Q19" i="371"/>
  <c r="V18" i="371"/>
  <c r="T18" i="371"/>
  <c r="S18" i="371"/>
  <c r="U18" i="371" s="1"/>
  <c r="R18" i="371"/>
  <c r="Q18" i="371"/>
  <c r="T17" i="371"/>
  <c r="V17" i="371" s="1"/>
  <c r="S17" i="371"/>
  <c r="R17" i="371"/>
  <c r="Q17" i="371"/>
  <c r="V16" i="371"/>
  <c r="T16" i="371"/>
  <c r="S16" i="371"/>
  <c r="U16" i="371" s="1"/>
  <c r="R16" i="371"/>
  <c r="Q16" i="371"/>
  <c r="T15" i="371"/>
  <c r="V15" i="371" s="1"/>
  <c r="S15" i="371"/>
  <c r="R15" i="371"/>
  <c r="Q15" i="371"/>
  <c r="V14" i="371"/>
  <c r="T14" i="371"/>
  <c r="S14" i="371"/>
  <c r="U14" i="371" s="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T6" i="371"/>
  <c r="S6" i="371"/>
  <c r="U6" i="371" s="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A6" i="368"/>
  <c r="AI6" i="368" s="1"/>
  <c r="AE6" i="368" s="1"/>
  <c r="AI5" i="368"/>
  <c r="AE5" i="368" s="1"/>
  <c r="AA5" i="368"/>
  <c r="AB4" i="368"/>
  <c r="AA4" i="368"/>
  <c r="AI4" i="368" s="1"/>
  <c r="F36" i="369"/>
  <c r="H36" i="369" s="1"/>
  <c r="J35" i="369"/>
  <c r="H35" i="369"/>
  <c r="J34" i="369"/>
  <c r="H34" i="369"/>
  <c r="I19" i="369"/>
  <c r="G19" i="369"/>
  <c r="G9" i="369" s="1"/>
  <c r="H9" i="369" s="1"/>
  <c r="I11" i="369"/>
  <c r="G11" i="369"/>
  <c r="I10" i="369"/>
  <c r="G10" i="369"/>
  <c r="I9" i="369"/>
  <c r="J9" i="369" s="1"/>
  <c r="U156" i="371" l="1"/>
  <c r="U162" i="371"/>
  <c r="U164" i="371"/>
  <c r="U166" i="371"/>
  <c r="U168" i="371"/>
  <c r="U170" i="371"/>
  <c r="U172" i="371"/>
  <c r="U174" i="371"/>
  <c r="U176" i="371"/>
  <c r="U178" i="371"/>
  <c r="U180" i="371"/>
  <c r="U184" i="371"/>
  <c r="U186" i="371"/>
  <c r="U188" i="371"/>
  <c r="U11" i="371"/>
  <c r="U13" i="371"/>
  <c r="U15" i="371"/>
  <c r="U17" i="371"/>
  <c r="U21" i="371"/>
  <c r="U25" i="371"/>
  <c r="U27" i="371"/>
  <c r="U35" i="371"/>
  <c r="U37" i="371"/>
  <c r="U39" i="371"/>
  <c r="U41" i="371"/>
  <c r="U45" i="371"/>
  <c r="U47" i="371"/>
  <c r="U51" i="371"/>
  <c r="U53" i="371"/>
  <c r="U55" i="371"/>
  <c r="U59" i="371"/>
  <c r="U65" i="371"/>
  <c r="U67" i="371"/>
  <c r="U69" i="371"/>
  <c r="U71" i="371"/>
  <c r="U73" i="371"/>
  <c r="U75" i="371"/>
  <c r="U77" i="371"/>
  <c r="U79" i="371"/>
  <c r="U83" i="371"/>
  <c r="U85" i="371"/>
  <c r="U87" i="371"/>
  <c r="U89" i="371"/>
  <c r="U91" i="371"/>
  <c r="U93" i="371"/>
  <c r="U95" i="371"/>
  <c r="U97" i="371"/>
  <c r="U101" i="371"/>
  <c r="U103" i="371"/>
  <c r="U107" i="371"/>
  <c r="U109" i="371"/>
  <c r="U111" i="371"/>
  <c r="U113" i="371"/>
  <c r="U117" i="371"/>
  <c r="U119" i="371"/>
  <c r="U123" i="371"/>
  <c r="U125" i="371"/>
  <c r="U131" i="371"/>
  <c r="U135" i="371"/>
  <c r="U153" i="371"/>
  <c r="U157" i="371"/>
  <c r="U185" i="371"/>
  <c r="U187" i="371"/>
  <c r="U189" i="371"/>
  <c r="U7" i="371"/>
  <c r="U9" i="371"/>
  <c r="AE26" i="368"/>
  <c r="AF26" i="368" s="1"/>
  <c r="AJ26" i="368"/>
  <c r="AK21" i="368"/>
  <c r="AB26" i="368"/>
  <c r="AJ21" i="368"/>
  <c r="AF21" i="368"/>
  <c r="AE4" i="368"/>
  <c r="AJ4" i="368"/>
  <c r="AI9" i="368"/>
  <c r="AC4" i="368"/>
  <c r="AG21" i="368" l="1"/>
  <c r="AJ9" i="368"/>
  <c r="AE9" i="368"/>
  <c r="AF9" i="368" s="1"/>
  <c r="AK4" i="368"/>
  <c r="AG4" i="368"/>
  <c r="AF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D25" i="414" s="1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E12" i="370" l="1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N3" i="372" l="1"/>
  <c r="J3" i="372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<sst xmlns="http://schemas.openxmlformats.org/spreadsheetml/2006/main" count="45880" uniqueCount="9432">
  <si>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</si>
  <si>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</si>
  <si>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</si>
  <si>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</si>
  <si>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</si>
  <si>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</si>
  <si>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</si>
  <si>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</si>
  <si>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</si>
  <si>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</si>
  <si>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</si>
  <si>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</si>
  <si>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</si>
  <si>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</si>
  <si>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</si>
  <si>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</si>
  <si>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</si>
  <si>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</si>
  <si>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</si>
  <si>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</si>
  <si>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</si>
  <si>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</si>
  <si>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</si>
  <si>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</si>
  <si>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</si>
  <si>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</si>
  <si>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</si>
  <si>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</si>
  <si>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</si>
  <si>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</si>
  <si>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</si>
  <si>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</si>
  <si>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</si>
  <si>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</si>
  <si>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</si>
  <si>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</si>
  <si>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</si>
  <si>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</si>
  <si>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</si>
  <si>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</si>
  <si>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</si>
  <si>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</si>
  <si>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</si>
  <si>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</si>
  <si>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</si>
  <si>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</si>
  <si>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</si>
  <si>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</si>
  <si>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</si>
  <si>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</si>
  <si>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</si>
  <si>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</si>
  <si>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</si>
  <si>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</si>
  <si>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</si>
  <si>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</si>
  <si>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</si>
  <si>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</si>
  <si>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</si>
  <si>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</si>
  <si>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</si>
  <si>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</si>
  <si>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</si>
  <si>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</si>
  <si>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</si>
  <si>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</si>
  <si>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</si>
  <si>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</si>
  <si>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</si>
  <si>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</si>
  <si>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</si>
  <si>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</si>
  <si>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</si>
  <si>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</si>
  <si>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</si>
  <si>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</si>
  <si>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</si>
  <si>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</si>
  <si>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</si>
  <si>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</si>
  <si>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</si>
  <si>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</si>
  <si>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</si>
  <si>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</si>
  <si>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</si>
  <si>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</si>
  <si>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</si>
  <si>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</si>
  <si>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</si>
  <si>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</si>
  <si>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</si>
  <si>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</si>
  <si>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</si>
  <si>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</si>
  <si>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</si>
  <si>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</si>
  <si>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</si>
  <si>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</si>
  <si>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</si>
  <si>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</si>
  <si>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</si>
  <si>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</si>
  <si>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</si>
  <si>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</si>
  <si>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</si>
  <si>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</si>
  <si>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</si>
  <si>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</si>
  <si>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</si>
  <si>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</si>
  <si>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</si>
  <si>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</si>
  <si>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</si>
  <si>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</si>
  <si>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</si>
  <si>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</si>
  <si>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</si>
  <si>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</si>
  <si>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</si>
  <si>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</si>
  <si>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</si>
  <si>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</si>
  <si>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</si>
  <si>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</si>
  <si>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</si>
  <si>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</si>
  <si>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</si>
  <si>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</si>
  <si>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</si>
  <si>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</si>
  <si>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</si>
  <si>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</si>
  <si>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</si>
  <si>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</si>
  <si>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</si>
  <si>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</si>
  <si>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</si>
  <si>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</si>
  <si>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</si>
  <si>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</si>
  <si>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</si>
  <si>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</si>
  <si>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</si>
  <si>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</si>
  <si>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</si>
  <si>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</si>
  <si>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</si>
  <si>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</si>
  <si>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</si>
  <si>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</si>
  <si>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</si>
  <si>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</si>
  <si>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</si>
  <si>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</si>
  <si>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</si>
  <si>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</si>
  <si>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</si>
  <si>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</si>
  <si>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</si>
  <si>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</si>
  <si>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</si>
  <si>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</si>
  <si>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</si>
  <si>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</si>
  <si>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</si>
  <si>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</si>
  <si>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</si>
  <si>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</si>
  <si>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</si>
  <si>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</si>
  <si>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</si>
  <si>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</si>
  <si>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</si>
  <si>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</si>
  <si>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</si>
  <si>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</si>
  <si>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</si>
  <si>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</si>
  <si>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</si>
  <si>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</si>
  <si>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</si>
  <si>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</si>
  <si>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</si>
  <si>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</si>
  <si>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</si>
  <si>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</si>
  <si>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</si>
  <si>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</si>
  <si>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</si>
  <si>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</si>
  <si>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</si>
  <si>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</si>
  <si>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</si>
  <si>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</si>
  <si>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</si>
  <si>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</si>
  <si>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</si>
  <si>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</si>
  <si>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</si>
  <si>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</si>
  <si>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</si>
  <si>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</si>
  <si>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</si>
  <si>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</si>
  <si>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</si>
  <si>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</si>
  <si>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</si>
  <si>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</si>
  <si>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</si>
  <si>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</si>
  <si>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</si>
  <si>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</si>
  <si>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</si>
  <si>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</si>
  <si>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</si>
  <si>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</si>
  <si>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</si>
  <si>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</si>
  <si>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</si>
  <si>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</si>
  <si>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</si>
  <si>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</si>
  <si>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</si>
  <si>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</si>
  <si>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</si>
  <si>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</si>
  <si>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</si>
  <si>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</si>
  <si>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</si>
  <si>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</si>
  <si>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</si>
  <si>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</si>
  <si>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</si>
  <si>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</si>
  <si>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</si>
  <si>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</si>
  <si>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</si>
  <si>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</si>
  <si>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</si>
  <si>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</si>
  <si>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</si>
  <si>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</si>
  <si>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</si>
  <si>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</si>
  <si>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</si>
  <si>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</si>
  <si>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</si>
  <si>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</si>
  <si>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</si>
  <si>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</si>
  <si>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</si>
  <si>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</si>
  <si>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</si>
  <si>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</si>
  <si>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</si>
  <si>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</si>
  <si>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</si>
  <si>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</si>
  <si>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</si>
  <si>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</si>
  <si>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</si>
  <si>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</si>
  <si>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</si>
  <si>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</si>
  <si>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</si>
  <si>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</si>
  <si>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</si>
  <si>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</si>
  <si>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</si>
  <si>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</si>
  <si>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</si>
  <si>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</si>
  <si>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</si>
  <si>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</si>
  <si>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</si>
  <si>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</si>
  <si>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</si>
  <si>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</si>
  <si>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</si>
  <si>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</si>
  <si>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</si>
  <si>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</si>
  <si>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</si>
  <si>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</si>
  <si>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</si>
  <si>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</si>
  <si>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</si>
  <si>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</si>
  <si>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</si>
  <si>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</si>
  <si>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</si>
  <si>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</si>
  <si>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</si>
  <si>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</si>
  <si>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</si>
  <si>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</si>
  <si>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</si>
  <si>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Traumatologické oddělení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</si>
  <si>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</si>
  <si>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</si>
  <si>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</si>
  <si>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</si>
  <si>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</si>
  <si>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</si>
  <si>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</si>
  <si>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</si>
  <si>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</si>
  <si>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</si>
  <si>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</si>
  <si>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</si>
  <si>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</si>
  <si>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</si>
  <si>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</si>
  <si>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</si>
  <si>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</si>
  <si>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</si>
  <si>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</si>
  <si>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</si>
  <si>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</si>
  <si>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</si>
  <si>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</si>
  <si>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50115006     implant.umělé těl.náhr.-neuromod.-DBS(s.Z_508)</t>
  </si>
  <si>
    <t>50115020     diagnostika laboratorní-LEK (sk.Z_501)</t>
  </si>
  <si>
    <t>50115040     laboratorní materiál (sk.Z_505)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</si>
  <si>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</si>
  <si>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</si>
  <si>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</si>
  <si>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</si>
  <si>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</si>
  <si>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</si>
  <si>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</si>
  <si>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</si>
  <si>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</si>
  <si>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</si>
  <si>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</si>
  <si>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</si>
  <si>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</si>
  <si>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</si>
  <si>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</si>
  <si>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</si>
  <si>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</si>
  <si>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</si>
  <si>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</si>
  <si>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</si>
  <si>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</si>
  <si>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</si>
  <si>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</si>
  <si>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</si>
  <si>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</si>
  <si>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</si>
  <si>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</si>
  <si>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</si>
  <si>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</si>
  <si>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</si>
  <si>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</si>
  <si>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</si>
  <si>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</si>
  <si>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</si>
  <si>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</si>
  <si>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</si>
  <si>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</si>
  <si>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</si>
  <si>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</si>
  <si>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</si>
  <si>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</si>
  <si>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</si>
  <si>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</si>
  <si>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</si>
  <si>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</si>
  <si>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</si>
  <si>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</si>
  <si>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</si>
  <si>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</si>
  <si>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</si>
  <si>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</si>
  <si>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51102029     opravy - vodní hospodářství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</si>
  <si>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</si>
  <si>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</si>
  <si>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</si>
  <si>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</si>
  <si>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</si>
  <si>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</si>
  <si>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</si>
  <si>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</si>
  <si>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</si>
  <si>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</si>
  <si>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</si>
  <si>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</si>
  <si>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</si>
  <si>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</si>
  <si>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</si>
  <si>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</si>
  <si>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</si>
  <si>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</si>
  <si>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</si>
  <si>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</si>
  <si>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</si>
  <si>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</si>
  <si>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</si>
  <si>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</si>
  <si>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51874002     služby S.O.S.</t>
  </si>
  <si>
    <t>51874003     znalecké posudky, odměny z klinických hodnocení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</si>
  <si>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</si>
  <si>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</si>
  <si>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</si>
  <si>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</si>
  <si>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</si>
  <si>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</si>
  <si>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</si>
  <si>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</si>
  <si>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</si>
  <si>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</si>
  <si>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</si>
  <si>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</si>
  <si>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</si>
  <si>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</si>
  <si>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</si>
  <si>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</si>
  <si>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</si>
  <si>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</si>
  <si>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</si>
  <si>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</si>
  <si>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</si>
  <si>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</si>
  <si>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</si>
  <si>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</si>
  <si>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</si>
  <si>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</si>
  <si>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</si>
  <si>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</si>
  <si>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</si>
  <si>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</si>
  <si>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</si>
  <si>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</si>
  <si>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</si>
  <si>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</si>
  <si>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</si>
  <si>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</si>
  <si>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</si>
  <si>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</si>
  <si>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</si>
  <si>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</si>
  <si>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</si>
  <si>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</si>
  <si>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</si>
  <si>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</si>
  <si>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</si>
  <si>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</si>
  <si>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</si>
  <si>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</si>
  <si>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</si>
  <si>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</si>
  <si>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</si>
  <si>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</si>
  <si>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</si>
  <si>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</si>
  <si>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</si>
  <si>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</si>
  <si>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</si>
  <si>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</si>
  <si>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</si>
  <si>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</si>
  <si>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</si>
  <si>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</si>
  <si>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</si>
  <si>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</si>
  <si>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</si>
  <si>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</si>
  <si>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</si>
  <si>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</si>
  <si>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</si>
  <si>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</si>
  <si>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</si>
  <si>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</si>
  <si>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</si>
  <si>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</si>
  <si>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</si>
  <si>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</si>
  <si>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</si>
  <si>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</si>
  <si>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</si>
  <si>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</si>
  <si>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</si>
  <si>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</si>
  <si>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</si>
  <si>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</si>
  <si>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</si>
  <si>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</si>
  <si>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</si>
  <si>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</si>
  <si>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</si>
  <si>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</si>
  <si>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</si>
  <si>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</si>
  <si>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</si>
  <si>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</si>
  <si>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</si>
  <si>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64804229     čerp. FRM - opravy vod.hodpod.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</si>
  <si>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</si>
  <si>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</si>
  <si>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</si>
  <si>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</si>
  <si>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</si>
  <si>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</si>
  <si>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</si>
  <si>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</si>
  <si>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</si>
  <si>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</si>
  <si>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</si>
  <si>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</si>
  <si>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</si>
  <si>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</si>
  <si>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</si>
  <si>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</si>
  <si>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</si>
  <si>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</si>
  <si>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</si>
  <si>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</si>
  <si>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</si>
  <si>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</si>
  <si>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67101007     transfery MZ na DDM - 9822 ISPROFIN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</si>
  <si>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</si>
  <si>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</si>
  <si>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</si>
  <si>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</si>
  <si>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</si>
  <si>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</si>
  <si>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</si>
  <si>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</si>
  <si>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</si>
  <si>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</si>
  <si>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</si>
  <si>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</si>
  <si>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</si>
  <si>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</si>
  <si>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</si>
  <si>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</si>
  <si>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</si>
  <si>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</si>
  <si>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</si>
  <si>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</si>
  <si>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</si>
  <si>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</si>
  <si>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</si>
  <si>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</si>
  <si>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</si>
  <si>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/>
  </si>
  <si>
    <t>Traumatologické oddělení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</si>
  <si>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</si>
  <si>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</si>
  <si>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</si>
  <si>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</si>
  <si>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</si>
  <si>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</si>
  <si>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</si>
  <si>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</si>
  <si>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</si>
  <si>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</si>
  <si>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SumaKL</t>
  </si>
  <si>
    <t>3111</t>
  </si>
  <si>
    <t>Traumatologické oddělení, lůžkové oddělení 27</t>
  </si>
  <si>
    <t>SumaNS</t>
  </si>
  <si>
    <t>mezeraNS</t>
  </si>
  <si>
    <t>3121</t>
  </si>
  <si>
    <t>Traumatologické oddělení, ambulance</t>
  </si>
  <si>
    <t>3131</t>
  </si>
  <si>
    <t>Traumatologické oddělení, JIP 27</t>
  </si>
  <si>
    <t>102592</t>
  </si>
  <si>
    <t>2592</t>
  </si>
  <si>
    <t>MILURIT</t>
  </si>
  <si>
    <t>TBL 50X100MG</t>
  </si>
  <si>
    <t>102949</t>
  </si>
  <si>
    <t>2949</t>
  </si>
  <si>
    <t>ATENOLOL AL 50</t>
  </si>
  <si>
    <t>POR TBL NOB 30X50MG</t>
  </si>
  <si>
    <t>117187</t>
  </si>
  <si>
    <t>17187</t>
  </si>
  <si>
    <t>NIMESIL</t>
  </si>
  <si>
    <t>PORGRASUS30X100MG-S</t>
  </si>
  <si>
    <t>120132</t>
  </si>
  <si>
    <t>20132</t>
  </si>
  <si>
    <t>CIPRALEX 10 MG</t>
  </si>
  <si>
    <t>POR TBL FLM 28X10MG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</si>
  <si>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</si>
  <si>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</si>
  <si>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</si>
  <si>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</si>
  <si>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</si>
  <si>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</si>
  <si>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</si>
  <si>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159942</t>
  </si>
  <si>
    <t>59942</t>
  </si>
  <si>
    <t>PROPANORM 150MG</t>
  </si>
  <si>
    <t>TBL OBD 50X150MG</t>
  </si>
  <si>
    <t>194164</t>
  </si>
  <si>
    <t>94164</t>
  </si>
  <si>
    <t>CONCOR</t>
  </si>
  <si>
    <t>TBL FC 30X5MG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</si>
  <si>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</si>
  <si>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</si>
  <si>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</si>
  <si>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</si>
  <si>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</si>
  <si>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</si>
  <si>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</si>
  <si>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</si>
  <si>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848569</t>
  </si>
  <si>
    <t>163137</t>
  </si>
  <si>
    <t>VASOCARDIN 50</t>
  </si>
  <si>
    <t>POR TBL NOB 50X50MG</t>
  </si>
  <si>
    <t>848396</t>
  </si>
  <si>
    <t>145184</t>
  </si>
  <si>
    <t>ZENARO 5 MG</t>
  </si>
  <si>
    <t>POR TBL FLM 50X5MG III</t>
  </si>
  <si>
    <t>849295</t>
  </si>
  <si>
    <t>163150</t>
  </si>
  <si>
    <t>VASOCARDIN SR 200</t>
  </si>
  <si>
    <t>POR TBL PRO 30X200MG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</si>
  <si>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</si>
  <si>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</si>
  <si>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</si>
  <si>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</si>
  <si>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</si>
  <si>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</si>
  <si>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</si>
  <si>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</si>
  <si>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</si>
  <si>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</si>
  <si>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</si>
  <si>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</si>
  <si>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</si>
  <si>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</si>
  <si>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</si>
  <si>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</si>
  <si>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</si>
  <si>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</si>
  <si>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</si>
  <si>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</si>
  <si>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</si>
  <si>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</si>
  <si>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</si>
  <si>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</si>
  <si>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</si>
  <si>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</si>
  <si>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</si>
  <si>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</si>
  <si>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</si>
  <si>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</si>
  <si>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</si>
  <si>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</si>
  <si>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</si>
  <si>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</si>
  <si>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</si>
  <si>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</si>
  <si>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</si>
  <si>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</si>
  <si>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</si>
  <si>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</si>
  <si>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</si>
  <si>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</si>
  <si>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</si>
  <si>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</si>
  <si>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</si>
  <si>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</si>
  <si>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</si>
  <si>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</si>
  <si>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</si>
  <si>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</si>
  <si>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</si>
  <si>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</si>
  <si>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</si>
  <si>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</si>
  <si>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</si>
  <si>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</si>
  <si>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</si>
  <si>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</si>
  <si>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</si>
  <si>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</si>
  <si>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</si>
  <si>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</si>
  <si>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</si>
  <si>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</si>
  <si>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</si>
  <si>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</si>
  <si>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</si>
  <si>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</si>
  <si>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</si>
  <si>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</si>
  <si>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</si>
  <si>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</si>
  <si>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</si>
  <si>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</si>
  <si>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</si>
  <si>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103542</t>
  </si>
  <si>
    <t>3542</t>
  </si>
  <si>
    <t>DIGOXIN 0.250 LECIVA</t>
  </si>
  <si>
    <t>TBL 30X0.25MG</t>
  </si>
  <si>
    <t>103688</t>
  </si>
  <si>
    <t>3688</t>
  </si>
  <si>
    <t>SUPPOSITORIA GLYCERINI LECIVA</t>
  </si>
  <si>
    <t>SUP 10X2.35GM</t>
  </si>
  <si>
    <t>104270</t>
  </si>
  <si>
    <t>4270</t>
  </si>
  <si>
    <t>IRUXOL MONO</t>
  </si>
  <si>
    <t>DRM UNG 1X30GM</t>
  </si>
  <si>
    <t>104307</t>
  </si>
  <si>
    <t>4307</t>
  </si>
  <si>
    <t>NITRO POHL INFUS.</t>
  </si>
  <si>
    <t>INF 10X10ML/10MG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</si>
  <si>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</si>
  <si>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</si>
  <si>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</si>
  <si>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</si>
  <si>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</si>
  <si>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</si>
  <si>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</si>
  <si>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</si>
  <si>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</si>
  <si>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</si>
  <si>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</si>
  <si>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</si>
  <si>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</si>
  <si>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</si>
  <si>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</si>
  <si>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</si>
  <si>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</si>
  <si>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</si>
  <si>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</si>
  <si>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</si>
  <si>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</si>
  <si>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</si>
  <si>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</si>
  <si>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</si>
  <si>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</si>
  <si>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</si>
  <si>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</si>
  <si>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</si>
  <si>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</si>
  <si>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</si>
  <si>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</si>
  <si>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</si>
  <si>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</si>
  <si>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</si>
  <si>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</si>
  <si>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</si>
  <si>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118630</t>
  </si>
  <si>
    <t>18630</t>
  </si>
  <si>
    <t>SIOFOR 1000</t>
  </si>
  <si>
    <t>POR TBLFLM60X1000MG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</si>
  <si>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</si>
  <si>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</si>
  <si>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</si>
  <si>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</si>
  <si>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</si>
  <si>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</si>
  <si>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</si>
  <si>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</si>
  <si>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</si>
  <si>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</si>
  <si>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</si>
  <si>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</si>
  <si>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</si>
  <si>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</si>
  <si>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POR TBL NOB 28</t>
  </si>
  <si>
    <t>132225</t>
  </si>
  <si>
    <t>32225</t>
  </si>
  <si>
    <t>BETALOC ZOK 25 MG</t>
  </si>
  <si>
    <t>TBL RET 28X25MG</t>
  </si>
  <si>
    <t>140122</t>
  </si>
  <si>
    <t>40122</t>
  </si>
  <si>
    <t>HYDROCORTISON VALEANT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</si>
  <si>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</si>
  <si>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</si>
  <si>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</si>
  <si>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</si>
  <si>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</si>
  <si>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</si>
  <si>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</si>
  <si>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</si>
  <si>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</si>
  <si>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</si>
  <si>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</si>
  <si>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</si>
  <si>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</si>
  <si>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</si>
  <si>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</si>
  <si>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</si>
  <si>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</si>
  <si>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</si>
  <si>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</si>
  <si>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149012</t>
  </si>
  <si>
    <t>49012</t>
  </si>
  <si>
    <t>SOTAHEXAL 80</t>
  </si>
  <si>
    <t>POR TBL NOB 20X80MG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</si>
  <si>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</si>
  <si>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</si>
  <si>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</si>
  <si>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</si>
  <si>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</si>
  <si>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</si>
  <si>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</si>
  <si>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</si>
  <si>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</si>
  <si>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</si>
  <si>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</si>
  <si>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</si>
  <si>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</si>
  <si>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</si>
  <si>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</si>
  <si>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</si>
  <si>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</si>
  <si>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</si>
  <si>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</si>
  <si>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</si>
  <si>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</si>
  <si>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</si>
  <si>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</si>
  <si>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</si>
  <si>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</si>
  <si>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</si>
  <si>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</si>
  <si>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</si>
  <si>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</si>
  <si>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</si>
  <si>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</si>
  <si>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</si>
  <si>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</si>
  <si>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</si>
  <si>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</si>
  <si>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</si>
  <si>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</si>
  <si>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</si>
  <si>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</si>
  <si>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</si>
  <si>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</si>
  <si>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</si>
  <si>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162318</t>
  </si>
  <si>
    <t>62318</t>
  </si>
  <si>
    <t>BETADINE (CHIRURG.)</t>
  </si>
  <si>
    <t>LIQ 1X120ML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</si>
  <si>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</si>
  <si>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</si>
  <si>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</si>
  <si>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</si>
  <si>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</si>
  <si>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</si>
  <si>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</si>
  <si>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</si>
  <si>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</si>
  <si>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</si>
  <si>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</si>
  <si>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</si>
  <si>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169447</t>
  </si>
  <si>
    <t>69447</t>
  </si>
  <si>
    <t>BURONIL 25MG</t>
  </si>
  <si>
    <t>TBL OBD 50X25MG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</si>
  <si>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</si>
  <si>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</si>
  <si>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</si>
  <si>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</si>
  <si>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</si>
  <si>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</si>
  <si>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</si>
  <si>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</si>
  <si>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</si>
  <si>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</si>
  <si>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</si>
  <si>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</si>
  <si>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</si>
  <si>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</si>
  <si>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</si>
  <si>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</si>
  <si>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</si>
  <si>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</si>
  <si>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</si>
  <si>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</si>
  <si>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</si>
  <si>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</si>
  <si>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</si>
  <si>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</si>
  <si>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</si>
  <si>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</si>
  <si>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</si>
  <si>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</si>
  <si>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</si>
  <si>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</si>
  <si>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</si>
  <si>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</si>
  <si>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</si>
  <si>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</si>
  <si>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</si>
  <si>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</si>
  <si>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</si>
  <si>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</si>
  <si>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</si>
  <si>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</si>
  <si>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</si>
  <si>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</si>
  <si>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</si>
  <si>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</si>
  <si>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</si>
  <si>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</si>
  <si>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</si>
  <si>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</si>
  <si>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</si>
  <si>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</si>
  <si>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</si>
  <si>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</si>
  <si>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</si>
  <si>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</si>
  <si>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</si>
  <si>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</si>
  <si>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</si>
  <si>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</si>
  <si>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</si>
  <si>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</si>
  <si>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</si>
  <si>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</si>
  <si>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</si>
  <si>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</si>
  <si>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</si>
  <si>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</si>
  <si>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</si>
  <si>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</si>
  <si>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</si>
  <si>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</si>
  <si>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</si>
  <si>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</si>
  <si>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</si>
  <si>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</si>
  <si>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</si>
  <si>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</si>
  <si>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</si>
  <si>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</si>
  <si>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</si>
  <si>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</si>
  <si>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</si>
  <si>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</si>
  <si>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</si>
  <si>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</si>
  <si>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</si>
  <si>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</si>
  <si>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</si>
  <si>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</si>
  <si>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</si>
  <si>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</si>
  <si>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</si>
  <si>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</si>
  <si>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</si>
  <si>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</si>
  <si>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</si>
  <si>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</si>
  <si>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0</t>
  </si>
  <si>
    <t>Aqua Touch Jelly 25x6ml</t>
  </si>
  <si>
    <t>395997</t>
  </si>
  <si>
    <t>DZ SOFTASEPT N BEZBARVÝ 250 ml</t>
  </si>
  <si>
    <t>396228</t>
  </si>
  <si>
    <t>KL TBL MAGNESII LACTAS 500mg, 100TBL</t>
  </si>
  <si>
    <t>magistraliter</t>
  </si>
  <si>
    <t>500092</t>
  </si>
  <si>
    <t>KL POLYSAN, OL.HELIANTHI AA AD 1000G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</si>
  <si>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</si>
  <si>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</si>
  <si>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</si>
  <si>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</si>
  <si>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</si>
  <si>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100ml</t>
  </si>
  <si>
    <t>844651</t>
  </si>
  <si>
    <t>101205</t>
  </si>
  <si>
    <t>PRESTARIUM NEO</t>
  </si>
  <si>
    <t>POR TBL FLM 30X5MG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</si>
  <si>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</si>
  <si>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</si>
  <si>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</si>
  <si>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</si>
  <si>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</si>
  <si>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</si>
  <si>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</si>
  <si>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</si>
  <si>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</si>
  <si>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</si>
  <si>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</si>
  <si>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</si>
  <si>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</si>
  <si>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</si>
  <si>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</si>
  <si>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</si>
  <si>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</si>
  <si>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</si>
  <si>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</si>
  <si>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847974</t>
  </si>
  <si>
    <t>125525</t>
  </si>
  <si>
    <t>APO-IBUPROFEN 400 MG</t>
  </si>
  <si>
    <t>POR TBL FLM 30X400MG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</si>
  <si>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</si>
  <si>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</si>
  <si>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</si>
  <si>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</si>
  <si>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</si>
  <si>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</si>
  <si>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</si>
  <si>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</si>
  <si>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</si>
  <si>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POR TBL FLM 100X100MG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</si>
  <si>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</si>
  <si>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</si>
  <si>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</si>
  <si>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</si>
  <si>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</si>
  <si>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</si>
  <si>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</si>
  <si>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</si>
  <si>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</si>
  <si>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</si>
  <si>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</si>
  <si>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</si>
  <si>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</si>
  <si>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</si>
  <si>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</si>
  <si>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905097</t>
  </si>
  <si>
    <t>23987</t>
  </si>
  <si>
    <t>DZ OCTENISEPT 250 ml</t>
  </si>
  <si>
    <t>DPH 15%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</si>
  <si>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</si>
  <si>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</si>
  <si>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</si>
  <si>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</si>
  <si>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</si>
  <si>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</si>
  <si>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</si>
  <si>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</si>
  <si>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</si>
  <si>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</si>
  <si>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</si>
  <si>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</si>
  <si>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</si>
  <si>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</si>
  <si>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</si>
  <si>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</si>
  <si>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</si>
  <si>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</si>
  <si>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</si>
  <si>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</si>
  <si>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</si>
  <si>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</si>
  <si>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</si>
  <si>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</si>
  <si>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</si>
  <si>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</si>
  <si>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</si>
  <si>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</si>
  <si>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</si>
  <si>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</si>
  <si>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</si>
  <si>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</si>
  <si>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</si>
  <si>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</si>
  <si>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</si>
  <si>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</si>
  <si>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</si>
  <si>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</si>
  <si>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</si>
  <si>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</si>
  <si>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116467</t>
  </si>
  <si>
    <t>16467</t>
  </si>
  <si>
    <t>IMACORT</t>
  </si>
  <si>
    <t>DRM CRM 1X20GM</t>
  </si>
  <si>
    <t>117173</t>
  </si>
  <si>
    <t>17173</t>
  </si>
  <si>
    <t>OLYNTH 0.1%</t>
  </si>
  <si>
    <t>NAS SPR SOL 1X10ML</t>
  </si>
  <si>
    <t>147514</t>
  </si>
  <si>
    <t>47514</t>
  </si>
  <si>
    <t>CALCICHEW D3</t>
  </si>
  <si>
    <t>CTB 20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</si>
  <si>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</si>
  <si>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</si>
  <si>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</si>
  <si>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</si>
  <si>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</si>
  <si>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</si>
  <si>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</si>
  <si>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169189</t>
  </si>
  <si>
    <t>69189</t>
  </si>
  <si>
    <t>EUTHYROX 50</t>
  </si>
  <si>
    <t>TBL 100X50RG</t>
  </si>
  <si>
    <t>184530</t>
  </si>
  <si>
    <t>84530</t>
  </si>
  <si>
    <t>MONOPRIL 20MG</t>
  </si>
  <si>
    <t>TBL 28X20MG</t>
  </si>
  <si>
    <t>194918</t>
  </si>
  <si>
    <t>94918</t>
  </si>
  <si>
    <t>AMBROBENE</t>
  </si>
  <si>
    <t>TBL 20X30MG</t>
  </si>
  <si>
    <t>196610</t>
  </si>
  <si>
    <t>96610</t>
  </si>
  <si>
    <t>APAURIN</t>
  </si>
  <si>
    <t>INJ 10X2ML/10MG</t>
  </si>
  <si>
    <t>196877</t>
  </si>
  <si>
    <t>96877</t>
  </si>
  <si>
    <t>GLUCOSE 10 BRAUN (PLASCO LAHV.)</t>
  </si>
  <si>
    <t>INF 1X500ML 10%</t>
  </si>
  <si>
    <t>197698</t>
  </si>
  <si>
    <t>97698</t>
  </si>
  <si>
    <t>PENTOMER RETARD 400MG</t>
  </si>
  <si>
    <t>TBL OBD 20X400MG</t>
  </si>
  <si>
    <t>394130</t>
  </si>
  <si>
    <t>B-komplex Zentiva 30drg</t>
  </si>
  <si>
    <t>845329</t>
  </si>
  <si>
    <t>Biopron9 tob.60</t>
  </si>
  <si>
    <t>846980</t>
  </si>
  <si>
    <t>124129</t>
  </si>
  <si>
    <t>PRESTANCE 10 MG/10 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</si>
  <si>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</si>
  <si>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</si>
  <si>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</si>
  <si>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</si>
  <si>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</si>
  <si>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</si>
  <si>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</si>
  <si>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</si>
  <si>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</si>
  <si>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</si>
  <si>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</si>
  <si>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</si>
  <si>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</si>
  <si>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</si>
  <si>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</si>
  <si>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</si>
  <si>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</si>
  <si>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</si>
  <si>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104071</t>
  </si>
  <si>
    <t>4071</t>
  </si>
  <si>
    <t>INJ 10X2ML</t>
  </si>
  <si>
    <t>154539</t>
  </si>
  <si>
    <t>54539</t>
  </si>
  <si>
    <t>DOLMINA INJ.</t>
  </si>
  <si>
    <t>INJ 5X3ML/75MG</t>
  </si>
  <si>
    <t>158838</t>
  </si>
  <si>
    <t>58838</t>
  </si>
  <si>
    <t>PROPANORM 300MG</t>
  </si>
  <si>
    <t>POR TBL FLM50X300MG</t>
  </si>
  <si>
    <t>920170</t>
  </si>
  <si>
    <t>DZ TRIXO 500 ML</t>
  </si>
  <si>
    <t>100874</t>
  </si>
  <si>
    <t>874</t>
  </si>
  <si>
    <t>OPHTHALMO-AZULEN</t>
  </si>
  <si>
    <t>131656</t>
  </si>
  <si>
    <t>CEFTAZIDIM KABI 2 GM</t>
  </si>
  <si>
    <t>INJ+INF PLV SOL 10X2GM</t>
  </si>
  <si>
    <t>841544</t>
  </si>
  <si>
    <t>KL ETHER 130G</t>
  </si>
  <si>
    <t>844078</t>
  </si>
  <si>
    <t>Lacrisyn gtt.ophth.10ml</t>
  </si>
  <si>
    <t>102963</t>
  </si>
  <si>
    <t>2963</t>
  </si>
  <si>
    <t>PREDNISON 20 LECIVA</t>
  </si>
  <si>
    <t>TBL 20X20MG(BLISTR)</t>
  </si>
  <si>
    <t>900321</t>
  </si>
  <si>
    <t>KL PRIPRAVEK</t>
  </si>
  <si>
    <t>100641</t>
  </si>
  <si>
    <t>641</t>
  </si>
  <si>
    <t>VITAMIN B12 LECIVA 300RG</t>
  </si>
  <si>
    <t>INJ 5X1ML/300RG</t>
  </si>
  <si>
    <t>104207</t>
  </si>
  <si>
    <t>4207</t>
  </si>
  <si>
    <t>PROTHIADEN</t>
  </si>
  <si>
    <t>DRG 30X25MG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</si>
  <si>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</si>
  <si>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</si>
  <si>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</si>
  <si>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</si>
  <si>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</si>
  <si>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</si>
  <si>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</si>
  <si>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</si>
  <si>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125930</t>
  </si>
  <si>
    <t>25930</t>
  </si>
  <si>
    <t>ZYPREXA 10 MG</t>
  </si>
  <si>
    <t>155936</t>
  </si>
  <si>
    <t>HERPESIN 400</t>
  </si>
  <si>
    <t>POR TBL NOB 25X400MG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</si>
  <si>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</si>
  <si>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</si>
  <si>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</si>
  <si>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</si>
  <si>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</si>
  <si>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</si>
  <si>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</si>
  <si>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</si>
  <si>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</si>
  <si>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</si>
  <si>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</si>
  <si>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</si>
  <si>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176205</t>
  </si>
  <si>
    <t>180825</t>
  </si>
  <si>
    <t>HYDROCORTISON 10MG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</si>
  <si>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</si>
  <si>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</si>
  <si>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</si>
  <si>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</si>
  <si>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</si>
  <si>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</si>
  <si>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</si>
  <si>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</si>
  <si>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394618</t>
  </si>
  <si>
    <t>112786</t>
  </si>
  <si>
    <t>Gentamycin B.Braun 1mg/ml inf.sol.20 x 80 ml</t>
  </si>
  <si>
    <t>394619</t>
  </si>
  <si>
    <t>Menalind Professional masážní gel 200ml</t>
  </si>
  <si>
    <t>841560</t>
  </si>
  <si>
    <t>KL SOL.HYD.PEROX.30% 20kg</t>
  </si>
  <si>
    <t>847559</t>
  </si>
  <si>
    <t>Calcium pantothenicum 100g</t>
  </si>
  <si>
    <t>848856</t>
  </si>
  <si>
    <t>155873</t>
  </si>
  <si>
    <t>TRENTAL 400</t>
  </si>
  <si>
    <t>POR TBL RET 100X400MG</t>
  </si>
  <si>
    <t>25746</t>
  </si>
  <si>
    <t>INVANZ 1 G</t>
  </si>
  <si>
    <t>INF PLV SOL 1X1GM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</si>
  <si>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</si>
  <si>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</si>
  <si>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</si>
  <si>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</si>
  <si>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</si>
  <si>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</si>
  <si>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</si>
  <si>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115050</t>
  </si>
  <si>
    <t>15050</t>
  </si>
  <si>
    <t>MADOPAR 250</t>
  </si>
  <si>
    <t>POR TBLNOB100X250MG</t>
  </si>
  <si>
    <t>125594</t>
  </si>
  <si>
    <t>25594</t>
  </si>
  <si>
    <t>HUMALOG MIX 50 100 IU/ML</t>
  </si>
  <si>
    <t>INJ SUS 5X3ML/300UT</t>
  </si>
  <si>
    <t>159714</t>
  </si>
  <si>
    <t>59714</t>
  </si>
  <si>
    <t>BEPANTHEN PLUS</t>
  </si>
  <si>
    <t>CRM 1X30GM</t>
  </si>
  <si>
    <t>164787</t>
  </si>
  <si>
    <t>64787</t>
  </si>
  <si>
    <t>BUDENOFALK</t>
  </si>
  <si>
    <t>CPS ENT 100X3MG</t>
  </si>
  <si>
    <t>169755</t>
  </si>
  <si>
    <t>69755</t>
  </si>
  <si>
    <t>ARDEANUTRISOL G 40</t>
  </si>
  <si>
    <t>INF 1X80ML</t>
  </si>
  <si>
    <t>199138</t>
  </si>
  <si>
    <t>99138</t>
  </si>
  <si>
    <t>AKTIFERRIN</t>
  </si>
  <si>
    <t>GTT 1X30ML</t>
  </si>
  <si>
    <t>501065</t>
  </si>
  <si>
    <t>KL SIGNATURY</t>
  </si>
  <si>
    <t>99886</t>
  </si>
  <si>
    <t>CINARIZIN LEK 25 MG</t>
  </si>
  <si>
    <t>POR TBL NOB 50X25MG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</si>
  <si>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</si>
  <si>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</si>
  <si>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</si>
  <si>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</si>
  <si>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</si>
  <si>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</si>
  <si>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</si>
  <si>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</si>
  <si>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</si>
  <si>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</si>
  <si>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</si>
  <si>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147712</t>
  </si>
  <si>
    <t>47712</t>
  </si>
  <si>
    <t>SALAZOPYRIN EN</t>
  </si>
  <si>
    <t>POR TBLENT100X500MG</t>
  </si>
  <si>
    <t>156814</t>
  </si>
  <si>
    <t>56814</t>
  </si>
  <si>
    <t>FURORESE 500</t>
  </si>
  <si>
    <t>TBL 50X500MG</t>
  </si>
  <si>
    <t>175285</t>
  </si>
  <si>
    <t>75285</t>
  </si>
  <si>
    <t>ERYFLUID</t>
  </si>
  <si>
    <t>SOL 1X100ML</t>
  </si>
  <si>
    <t>176976</t>
  </si>
  <si>
    <t>76976</t>
  </si>
  <si>
    <t>ELOCOM</t>
  </si>
  <si>
    <t>DRM UNG 1X30GM 0.1%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</si>
  <si>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</si>
  <si>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</si>
  <si>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</si>
  <si>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</si>
  <si>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</si>
  <si>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</si>
  <si>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</si>
  <si>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GTT OPH 1X5ML</t>
  </si>
  <si>
    <t>394072</t>
  </si>
  <si>
    <t>1000</t>
  </si>
  <si>
    <t>KL KAPSLE</t>
  </si>
  <si>
    <t>900881</t>
  </si>
  <si>
    <t>KL BALS.VISNEVSKI 100G</t>
  </si>
  <si>
    <t>921184</t>
  </si>
  <si>
    <t>KL UNGUENTUM</t>
  </si>
  <si>
    <t>175025</t>
  </si>
  <si>
    <t>75025</t>
  </si>
  <si>
    <t>THIAMIN LECIVA</t>
  </si>
  <si>
    <t>TBL 20X50MG(BLISTR)</t>
  </si>
  <si>
    <t>177047</t>
  </si>
  <si>
    <t>77047</t>
  </si>
  <si>
    <t>PROTHIADEN 75</t>
  </si>
  <si>
    <t>TBL OBD 30X75MG</t>
  </si>
  <si>
    <t>848524</t>
  </si>
  <si>
    <t>107807</t>
  </si>
  <si>
    <t>POR TBL NOB 20X40MG</t>
  </si>
  <si>
    <t>158654</t>
  </si>
  <si>
    <t>58654</t>
  </si>
  <si>
    <t>CLOTRIMAZOL AL 200</t>
  </si>
  <si>
    <t>TBL VAG 3X200MG+APL</t>
  </si>
  <si>
    <t>395927</t>
  </si>
  <si>
    <t>98237</t>
  </si>
  <si>
    <t>HYDROGENUHLIČITAN SODNÝ 8,4 (W/V)-BRAUN</t>
  </si>
  <si>
    <t>INF SOL 10X250ML</t>
  </si>
  <si>
    <t>921101</t>
  </si>
  <si>
    <t>KL UNG.FLUCINAR 75G,LENIENS AD 500G</t>
  </si>
  <si>
    <t>178278</t>
  </si>
  <si>
    <t>78278</t>
  </si>
  <si>
    <t>AMBROSAN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</si>
  <si>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</si>
  <si>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</si>
  <si>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</si>
  <si>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</si>
  <si>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</si>
  <si>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</si>
  <si>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</si>
  <si>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</si>
  <si>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</si>
  <si>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</si>
  <si>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</si>
  <si>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</si>
  <si>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</si>
  <si>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</si>
  <si>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144982</t>
  </si>
  <si>
    <t>44982</t>
  </si>
  <si>
    <t>BETOPTIC S</t>
  </si>
  <si>
    <t>155911</t>
  </si>
  <si>
    <t>PEROXID VODIKU 3%</t>
  </si>
  <si>
    <t>LIQ  1X100ML</t>
  </si>
  <si>
    <t>900520</t>
  </si>
  <si>
    <t>KL SOL.ACIDI BORICI 3%,100G</t>
  </si>
  <si>
    <t>FAGRON, KULICH</t>
  </si>
  <si>
    <t>100966</t>
  </si>
  <si>
    <t>966</t>
  </si>
  <si>
    <t>SPECIES UROLOGICAE PLANTA</t>
  </si>
  <si>
    <t>SPC 1X100GM</t>
  </si>
  <si>
    <t>155871</t>
  </si>
  <si>
    <t>ERCEFURYL 200 MG CPS.</t>
  </si>
  <si>
    <t>POR CPS DUR 14X200MG</t>
  </si>
  <si>
    <t>142476</t>
  </si>
  <si>
    <t>42476</t>
  </si>
  <si>
    <t>MILGAMMA</t>
  </si>
  <si>
    <t>POR TBL OBD 50</t>
  </si>
  <si>
    <t>188518</t>
  </si>
  <si>
    <t>88518</t>
  </si>
  <si>
    <t>AMICLOTON</t>
  </si>
  <si>
    <t>TBL 30</t>
  </si>
  <si>
    <t>900007</t>
  </si>
  <si>
    <t>KL SOL.HYD.PEROX.3% 100G</t>
  </si>
  <si>
    <t>115348</t>
  </si>
  <si>
    <t>15348</t>
  </si>
  <si>
    <t>GYNO-PEVARYL 150</t>
  </si>
  <si>
    <t>SUP VAG 3X150MG</t>
  </si>
  <si>
    <t>181472</t>
  </si>
  <si>
    <t>81472</t>
  </si>
  <si>
    <t>OXAMET 0.5PROMILE</t>
  </si>
  <si>
    <t>169191</t>
  </si>
  <si>
    <t>69191</t>
  </si>
  <si>
    <t>EUTHYROX 150</t>
  </si>
  <si>
    <t>TBL 100X150RG</t>
  </si>
  <si>
    <t>842161</t>
  </si>
  <si>
    <t>31950</t>
  </si>
  <si>
    <t>Carbocit tbl.20</t>
  </si>
  <si>
    <t>844547</t>
  </si>
  <si>
    <t>107143</t>
  </si>
  <si>
    <t>OTIPAX</t>
  </si>
  <si>
    <t>AUR GTT SOL 1X16GM</t>
  </si>
  <si>
    <t>844257</t>
  </si>
  <si>
    <t>29816</t>
  </si>
  <si>
    <t>AVAMYS NAS.SPR.SUS 120X27,5RG</t>
  </si>
  <si>
    <t>845371</t>
  </si>
  <si>
    <t>125167</t>
  </si>
  <si>
    <t>DOLGIT GEL</t>
  </si>
  <si>
    <t>DRM GEL 1X150GM</t>
  </si>
  <si>
    <t>610039</t>
  </si>
  <si>
    <t>Rouška z plic do plic resuscitační</t>
  </si>
  <si>
    <t>921326</t>
  </si>
  <si>
    <t>KL SOL.NOVIKOV SINE V.N. 20G</t>
  </si>
  <si>
    <t>128839</t>
  </si>
  <si>
    <t>28839</t>
  </si>
  <si>
    <t>AERIUS 0,5 MG/ML</t>
  </si>
  <si>
    <t>POR SOL 1X120ML+LŽ</t>
  </si>
  <si>
    <t>176188</t>
  </si>
  <si>
    <t>76188</t>
  </si>
  <si>
    <t>CELASKON</t>
  </si>
  <si>
    <t>TBL 40X100MG</t>
  </si>
  <si>
    <t>142475</t>
  </si>
  <si>
    <t>42475</t>
  </si>
  <si>
    <t>POR TBL OBD 20</t>
  </si>
  <si>
    <t>844864</t>
  </si>
  <si>
    <t>85346</t>
  </si>
  <si>
    <t>INFECTOSCAB 5% KRÉM DRM</t>
  </si>
  <si>
    <t>1X30G</t>
  </si>
  <si>
    <t>114723</t>
  </si>
  <si>
    <t>14723</t>
  </si>
  <si>
    <t>DITUSTAT</t>
  </si>
  <si>
    <t>847025</t>
  </si>
  <si>
    <t>137119</t>
  </si>
  <si>
    <t>CALCIUM 500 MG PHARMAVIT</t>
  </si>
  <si>
    <t>POR TBL EFF 20X500MG</t>
  </si>
  <si>
    <t>121856</t>
  </si>
  <si>
    <t>21856</t>
  </si>
  <si>
    <t>CORYOL 3.125</t>
  </si>
  <si>
    <t>PORTBLNOB30X3.125MG</t>
  </si>
  <si>
    <t>846024</t>
  </si>
  <si>
    <t>100097</t>
  </si>
  <si>
    <t>VOLTAREN EMULGEL</t>
  </si>
  <si>
    <t>DRM GEL 1X100GM LAM</t>
  </si>
  <si>
    <t>184114</t>
  </si>
  <si>
    <t>84114</t>
  </si>
  <si>
    <t>FASTUM GEL</t>
  </si>
  <si>
    <t>GEL 50GM</t>
  </si>
  <si>
    <t>900513</t>
  </si>
  <si>
    <t>KL ETHANOL.C.BENZINO 75G</t>
  </si>
  <si>
    <t>117926</t>
  </si>
  <si>
    <t>17926</t>
  </si>
  <si>
    <t>ZALDIAR</t>
  </si>
  <si>
    <t>850093</t>
  </si>
  <si>
    <t>125121</t>
  </si>
  <si>
    <t>APO-DICLO SR 100</t>
  </si>
  <si>
    <t>POR TBL RET 30X100MG</t>
  </si>
  <si>
    <t>146966</t>
  </si>
  <si>
    <t>46966</t>
  </si>
  <si>
    <t>RISPERDAL 2MG</t>
  </si>
  <si>
    <t>TBL OBD 20X2MG</t>
  </si>
  <si>
    <t>987481</t>
  </si>
  <si>
    <t>169737</t>
  </si>
  <si>
    <t>ISOTREXIN</t>
  </si>
  <si>
    <t>DRM GEL 1X30GM</t>
  </si>
  <si>
    <t>921399</t>
  </si>
  <si>
    <t>KL ETHER 75G</t>
  </si>
  <si>
    <t>900014</t>
  </si>
  <si>
    <t>KL SOL.HYD.PEROX.3% 500G</t>
  </si>
  <si>
    <t>116465</t>
  </si>
  <si>
    <t>16465</t>
  </si>
  <si>
    <t>EXCIPIAL MASTNÝ KRÉM</t>
  </si>
  <si>
    <t>116464</t>
  </si>
  <si>
    <t>16464</t>
  </si>
  <si>
    <t>EXCIPIAL MAST</t>
  </si>
  <si>
    <t>DRM UNG 1X100GM</t>
  </si>
  <si>
    <t>146643</t>
  </si>
  <si>
    <t>46643</t>
  </si>
  <si>
    <t>DIFFERINE KRÉM</t>
  </si>
  <si>
    <t>CRM 1X30GM/30MG</t>
  </si>
  <si>
    <t>302301</t>
  </si>
  <si>
    <t>2301</t>
  </si>
  <si>
    <t>VATA OBVAZOVA SKLADANA 50 G</t>
  </si>
  <si>
    <t>10232/0</t>
  </si>
  <si>
    <t>610034</t>
  </si>
  <si>
    <t>Galmed Spofaplast 6cmx1m č.154</t>
  </si>
  <si>
    <t>621117</t>
  </si>
  <si>
    <t>107458</t>
  </si>
  <si>
    <t>SET PRO APLIKACI LAREV - DÁVKA CCA 300 LAREV</t>
  </si>
  <si>
    <t>BIOKNIFE 300 (LZE VYKÁZAT POUZ</t>
  </si>
  <si>
    <t>396954</t>
  </si>
  <si>
    <t>Valinka kosmet. vazelina 50ml</t>
  </si>
  <si>
    <t>P</t>
  </si>
  <si>
    <t>56972</t>
  </si>
  <si>
    <t>TRITACE 1,25 MG</t>
  </si>
  <si>
    <t>POR TBL NOB 20X1.25MG</t>
  </si>
  <si>
    <t>104063</t>
  </si>
  <si>
    <t>4063</t>
  </si>
  <si>
    <t>CAVINTON</t>
  </si>
  <si>
    <t>TBL 50X5MG</t>
  </si>
  <si>
    <t>112892</t>
  </si>
  <si>
    <t>12892</t>
  </si>
  <si>
    <t>AULIN</t>
  </si>
  <si>
    <t>TBL 30X100MG</t>
  </si>
  <si>
    <t>115316</t>
  </si>
  <si>
    <t>15316</t>
  </si>
  <si>
    <t>LOZAP H</t>
  </si>
  <si>
    <t>117121</t>
  </si>
  <si>
    <t>17121</t>
  </si>
  <si>
    <t>LANZUL</t>
  </si>
  <si>
    <t>CPS 28X30MG</t>
  </si>
  <si>
    <t>132061</t>
  </si>
  <si>
    <t>32061</t>
  </si>
  <si>
    <t>FRAXIPARINE</t>
  </si>
  <si>
    <t>INJ SOL 10X0.6ML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</si>
  <si>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</si>
  <si>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</si>
  <si>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</si>
  <si>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</si>
  <si>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</si>
  <si>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</si>
  <si>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</si>
  <si>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</si>
  <si>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</si>
  <si>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</si>
  <si>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</si>
  <si>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</si>
  <si>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</si>
  <si>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</si>
  <si>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</si>
  <si>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</si>
  <si>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147141</t>
  </si>
  <si>
    <t>47141</t>
  </si>
  <si>
    <t>LETROX 50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</si>
  <si>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</si>
  <si>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</si>
  <si>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</si>
  <si>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</si>
  <si>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</si>
  <si>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</si>
  <si>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</si>
  <si>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</si>
  <si>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</si>
  <si>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</si>
  <si>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</si>
  <si>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</si>
  <si>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</si>
  <si>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</si>
  <si>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</si>
  <si>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</si>
  <si>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</si>
  <si>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</si>
  <si>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</si>
  <si>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</si>
  <si>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</si>
  <si>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</si>
  <si>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</si>
  <si>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159671</t>
  </si>
  <si>
    <t>59671</t>
  </si>
  <si>
    <t>TRALGIT SR 100</t>
  </si>
  <si>
    <t>POR TBL RET10X100MG</t>
  </si>
  <si>
    <t>164788</t>
  </si>
  <si>
    <t>64788</t>
  </si>
  <si>
    <t>ACCUZIDE 20</t>
  </si>
  <si>
    <t>166029</t>
  </si>
  <si>
    <t>66029</t>
  </si>
  <si>
    <t>ZODAC</t>
  </si>
  <si>
    <t>TBL OBD 10X10MG</t>
  </si>
  <si>
    <t>166030</t>
  </si>
  <si>
    <t>66030</t>
  </si>
  <si>
    <t>TBL OBD 30X10MG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</si>
  <si>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</si>
  <si>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</si>
  <si>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</si>
  <si>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</si>
  <si>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</si>
  <si>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</si>
  <si>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</si>
  <si>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</si>
  <si>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</si>
  <si>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</si>
  <si>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</si>
  <si>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</si>
  <si>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</si>
  <si>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</si>
  <si>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193013</t>
  </si>
  <si>
    <t>93013</t>
  </si>
  <si>
    <t>SORTIS 10MG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</si>
  <si>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</si>
  <si>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</si>
  <si>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</si>
  <si>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</si>
  <si>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</si>
  <si>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</si>
  <si>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</si>
  <si>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</si>
  <si>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</si>
  <si>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</si>
  <si>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</si>
  <si>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</si>
  <si>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</si>
  <si>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</si>
  <si>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</si>
  <si>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849561</t>
  </si>
  <si>
    <t>125060</t>
  </si>
  <si>
    <t>APO-AMLO 5</t>
  </si>
  <si>
    <t>850010</t>
  </si>
  <si>
    <t>149543</t>
  </si>
  <si>
    <t>CLOPIDOGREL APOTEX 75 MG</t>
  </si>
  <si>
    <t>POR TBL FLM 30X75MG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</si>
  <si>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</si>
  <si>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</si>
  <si>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</si>
  <si>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</si>
  <si>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</si>
  <si>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</si>
  <si>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</si>
  <si>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</si>
  <si>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</si>
  <si>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</si>
  <si>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126786</t>
  </si>
  <si>
    <t>26786</t>
  </si>
  <si>
    <t>NOVORAPID 100 U/ML</t>
  </si>
  <si>
    <t>INJ SOL 1X10ML</t>
  </si>
  <si>
    <t>128148</t>
  </si>
  <si>
    <t>28148</t>
  </si>
  <si>
    <t>LEVEMIR 100 U/ML (PENFILL)</t>
  </si>
  <si>
    <t>INJ SOL 5X3ML</t>
  </si>
  <si>
    <t>128216</t>
  </si>
  <si>
    <t>28216</t>
  </si>
  <si>
    <t>LYRICA 75 MG</t>
  </si>
  <si>
    <t>POR CPSDUR14X75MG</t>
  </si>
  <si>
    <t>142546</t>
  </si>
  <si>
    <t>42546</t>
  </si>
  <si>
    <t>POR SIR 1X200ML</t>
  </si>
  <si>
    <t>145215</t>
  </si>
  <si>
    <t>45215</t>
  </si>
  <si>
    <t>ZOXON 4</t>
  </si>
  <si>
    <t>TBL 30X4MG</t>
  </si>
  <si>
    <t>149531</t>
  </si>
  <si>
    <t>49531</t>
  </si>
  <si>
    <t>CONTROLOC I.V.</t>
  </si>
  <si>
    <t>INJ PLV SOL 1X40MG</t>
  </si>
  <si>
    <t>194113</t>
  </si>
  <si>
    <t>94113</t>
  </si>
  <si>
    <t>TBL 100X3MG</t>
  </si>
  <si>
    <t>848925</t>
  </si>
  <si>
    <t>148068</t>
  </si>
  <si>
    <t>ROSUCARD 10 MG POTAHOVANÉ TABLETY</t>
  </si>
  <si>
    <t>POR TBL FLM 30X10MG</t>
  </si>
  <si>
    <t>112319</t>
  </si>
  <si>
    <t>12319</t>
  </si>
  <si>
    <t>TRANSMETIL 500MG INJEKCE</t>
  </si>
  <si>
    <t>INJ SIC 5X500MG+5ML</t>
  </si>
  <si>
    <t>199600</t>
  </si>
  <si>
    <t>99600</t>
  </si>
  <si>
    <t>POR TBL FLM 90X10MG</t>
  </si>
  <si>
    <t>112317</t>
  </si>
  <si>
    <t>12317</t>
  </si>
  <si>
    <t>TRANSMETIL 500MG TABLETY</t>
  </si>
  <si>
    <t>TBL ENT 10X500MG</t>
  </si>
  <si>
    <t>129767</t>
  </si>
  <si>
    <t>IMIPENEM/CILASTATIN KABI 500 MG/500 MG</t>
  </si>
  <si>
    <t>INF PLV SOL 10LAH/20ML</t>
  </si>
  <si>
    <t>132059</t>
  </si>
  <si>
    <t>32059</t>
  </si>
  <si>
    <t>INJ SOL 10X0.4ML</t>
  </si>
  <si>
    <t>850039</t>
  </si>
  <si>
    <t>122119</t>
  </si>
  <si>
    <t>APO-FAMOTIDINE 20 MG</t>
  </si>
  <si>
    <t>POR TBL FLM 100X20MG</t>
  </si>
  <si>
    <t>117139</t>
  </si>
  <si>
    <t>17139</t>
  </si>
  <si>
    <t>LAMICTAL 50 MG</t>
  </si>
  <si>
    <t>POR TBL NOB 42X50MG</t>
  </si>
  <si>
    <t>184396</t>
  </si>
  <si>
    <t>84396</t>
  </si>
  <si>
    <t>NEURONTIN 100MG</t>
  </si>
  <si>
    <t>CPS 20X100MG</t>
  </si>
  <si>
    <t>144997</t>
  </si>
  <si>
    <t>44997</t>
  </si>
  <si>
    <t>DEPAKINE CHRONO 500MG SECABLE</t>
  </si>
  <si>
    <t>847766</t>
  </si>
  <si>
    <t>125520</t>
  </si>
  <si>
    <t>APO-TIC</t>
  </si>
  <si>
    <t>POR TBL FLM 30X250MG</t>
  </si>
  <si>
    <t>188734</t>
  </si>
  <si>
    <t>88734</t>
  </si>
  <si>
    <t>FLONIDAN</t>
  </si>
  <si>
    <t>TBL 10X10MG</t>
  </si>
  <si>
    <t>849266</t>
  </si>
  <si>
    <t>162444</t>
  </si>
  <si>
    <t xml:space="preserve">SUFENTANIL TORREX 5 MCG/ML </t>
  </si>
  <si>
    <t>INJ SOL 5X2ML/10RG</t>
  </si>
  <si>
    <t>844243</t>
  </si>
  <si>
    <t>112561</t>
  </si>
  <si>
    <t>RECOXA 15</t>
  </si>
  <si>
    <t>POR TBL NOB 30X15MG</t>
  </si>
  <si>
    <t>850134</t>
  </si>
  <si>
    <t>115480</t>
  </si>
  <si>
    <t>APO-ENALAPRIL 10 MG</t>
  </si>
  <si>
    <t>POR TBL NOB 100X10MG</t>
  </si>
  <si>
    <t>110996</t>
  </si>
  <si>
    <t>10996</t>
  </si>
  <si>
    <t>NUTRIFLEX PLUS</t>
  </si>
  <si>
    <t>INF 5X2000ML</t>
  </si>
  <si>
    <t>133331</t>
  </si>
  <si>
    <t>33331</t>
  </si>
  <si>
    <t>NUTRIDRINK BALÍČEK 5+1</t>
  </si>
  <si>
    <t>POR SOL 6X200ML</t>
  </si>
  <si>
    <t>102205</t>
  </si>
  <si>
    <t>2205</t>
  </si>
  <si>
    <t>CEFAZOLINE PANPHARMA</t>
  </si>
  <si>
    <t>INJ SIC 25X1GM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</si>
  <si>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</si>
  <si>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</si>
  <si>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</si>
  <si>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</si>
  <si>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</si>
  <si>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</si>
  <si>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</si>
  <si>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</si>
  <si>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191148</t>
  </si>
  <si>
    <t>91148</t>
  </si>
  <si>
    <t>VULMIZOLIN</t>
  </si>
  <si>
    <t>INJ SIC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</si>
  <si>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</si>
  <si>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</si>
  <si>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</si>
  <si>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</si>
  <si>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</si>
  <si>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</si>
  <si>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</si>
  <si>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</si>
  <si>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</si>
  <si>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</si>
  <si>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</si>
  <si>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</si>
  <si>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</si>
  <si>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</si>
  <si>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</si>
  <si>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</si>
  <si>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</si>
  <si>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</si>
  <si>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</si>
  <si>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</si>
  <si>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</si>
  <si>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</si>
  <si>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</si>
  <si>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183417</t>
  </si>
  <si>
    <t>83417</t>
  </si>
  <si>
    <t>MERONEM</t>
  </si>
  <si>
    <t>190778</t>
  </si>
  <si>
    <t>90778</t>
  </si>
  <si>
    <t>BACTROBAN</t>
  </si>
  <si>
    <t>DRM UNG 1X15GM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</si>
  <si>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</si>
  <si>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</si>
  <si>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</si>
  <si>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</si>
  <si>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</si>
  <si>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</si>
  <si>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</si>
  <si>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</si>
  <si>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</si>
  <si>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</si>
  <si>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</si>
  <si>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</si>
  <si>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</si>
  <si>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</si>
  <si>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</si>
  <si>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</si>
  <si>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</si>
  <si>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</si>
  <si>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</si>
  <si>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</si>
  <si>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</si>
  <si>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</si>
  <si>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</si>
  <si>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</si>
  <si>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</si>
  <si>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BISEPTOL 480</t>
  </si>
  <si>
    <t>INJ 10X5ML</t>
  </si>
  <si>
    <t>192490</t>
  </si>
  <si>
    <t>92490</t>
  </si>
  <si>
    <t>MACMIROR COMPLEX 500</t>
  </si>
  <si>
    <t>SUP VAG 8</t>
  </si>
  <si>
    <t>188746</t>
  </si>
  <si>
    <t>88746</t>
  </si>
  <si>
    <t>FUCIDIN</t>
  </si>
  <si>
    <t>UNG 1X15GM 2%</t>
  </si>
  <si>
    <t>114877</t>
  </si>
  <si>
    <t>14877</t>
  </si>
  <si>
    <t>IALUGEN PLUS</t>
  </si>
  <si>
    <t>CRM 1X60GM</t>
  </si>
  <si>
    <t>155762</t>
  </si>
  <si>
    <t>55762</t>
  </si>
  <si>
    <t>PAMYCON NA PRIPRAVU STER.ROZT.</t>
  </si>
  <si>
    <t>PLV 10X1LAHV.</t>
  </si>
  <si>
    <t>112737</t>
  </si>
  <si>
    <t>12737</t>
  </si>
  <si>
    <t>DOXYHEXAL 200 TABS</t>
  </si>
  <si>
    <t>TBL 10X200MG</t>
  </si>
  <si>
    <t>175022</t>
  </si>
  <si>
    <t>75022</t>
  </si>
  <si>
    <t>COTRIMOXAZOL AL FORTE</t>
  </si>
  <si>
    <t>TBL 10X960MG</t>
  </si>
  <si>
    <t>140349</t>
  </si>
  <si>
    <t>40349</t>
  </si>
  <si>
    <t>BIOPAROX</t>
  </si>
  <si>
    <t>INHSOLPSS10ML/400DÁ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</si>
  <si>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</si>
  <si>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</si>
  <si>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</si>
  <si>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</si>
  <si>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</si>
  <si>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</si>
  <si>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</si>
  <si>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</si>
  <si>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</si>
  <si>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</si>
  <si>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</si>
  <si>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</si>
  <si>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</si>
  <si>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</si>
  <si>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</si>
  <si>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</si>
  <si>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</si>
  <si>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</si>
  <si>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</si>
  <si>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</si>
  <si>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</si>
  <si>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</si>
  <si>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153922</t>
  </si>
  <si>
    <t>53922</t>
  </si>
  <si>
    <t>CIPHIN PRO INFUSION.200MG/100ML</t>
  </si>
  <si>
    <t>INF 1X100ML/200MG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</si>
  <si>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</si>
  <si>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</si>
  <si>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</si>
  <si>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</si>
  <si>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</si>
  <si>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</si>
  <si>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</si>
  <si>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</si>
  <si>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</si>
  <si>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</si>
  <si>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</si>
  <si>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</si>
  <si>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</si>
  <si>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</si>
  <si>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</si>
  <si>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844576</t>
  </si>
  <si>
    <t>100339</t>
  </si>
  <si>
    <t>DALACIN C 300 MG</t>
  </si>
  <si>
    <t>POR CPS DUR 16X300MG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</si>
  <si>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</si>
  <si>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</si>
  <si>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</si>
  <si>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</si>
  <si>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</si>
  <si>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</si>
  <si>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</si>
  <si>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126127</t>
  </si>
  <si>
    <t>26127</t>
  </si>
  <si>
    <t>TYGACIL 50 MG</t>
  </si>
  <si>
    <t>INF PLV SOL 10X50MG/5ML</t>
  </si>
  <si>
    <t>115273</t>
  </si>
  <si>
    <t>15273</t>
  </si>
  <si>
    <t>SULPERAZON 2 G IM/IV</t>
  </si>
  <si>
    <t>INJ 1X(1GM+1GM)</t>
  </si>
  <si>
    <t>113798</t>
  </si>
  <si>
    <t>13798</t>
  </si>
  <si>
    <t>CANESTEN KRÉM</t>
  </si>
  <si>
    <t>CRM 1X20GM/200MG</t>
  </si>
  <si>
    <t>117171</t>
  </si>
  <si>
    <t>17171</t>
  </si>
  <si>
    <t>BELOGENT MAST</t>
  </si>
  <si>
    <t>161980</t>
  </si>
  <si>
    <t>61980</t>
  </si>
  <si>
    <t>PIMAFUCORT</t>
  </si>
  <si>
    <t>UNG 1X15GM</t>
  </si>
  <si>
    <t>176150</t>
  </si>
  <si>
    <t>76150</t>
  </si>
  <si>
    <t>BATRAFEN</t>
  </si>
  <si>
    <t>CRM 1X20GM</t>
  </si>
  <si>
    <t>183973</t>
  </si>
  <si>
    <t>83973</t>
  </si>
  <si>
    <t>FUCICORT</t>
  </si>
  <si>
    <t>CRM 1X15GM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</si>
  <si>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</si>
  <si>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</si>
  <si>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</si>
  <si>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</si>
  <si>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</si>
  <si>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</si>
  <si>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</si>
  <si>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97910</t>
  </si>
  <si>
    <t>Human Albumin 20% 100 ml GRIFOLS</t>
  </si>
  <si>
    <t>847713</t>
  </si>
  <si>
    <t>125526</t>
  </si>
  <si>
    <t>POR TBL FLM 100X400MG</t>
  </si>
  <si>
    <t>848950</t>
  </si>
  <si>
    <t>155148</t>
  </si>
  <si>
    <t>POR TBL NOB 12X500MG</t>
  </si>
  <si>
    <t>102684</t>
  </si>
  <si>
    <t>2684</t>
  </si>
  <si>
    <t>GEL 1X20GM</t>
  </si>
  <si>
    <t>156926</t>
  </si>
  <si>
    <t>56926</t>
  </si>
  <si>
    <t>AQUA PRO INJECTIONE BRAUN</t>
  </si>
  <si>
    <t>INJ SOL 20X10ML-PLA</t>
  </si>
  <si>
    <t>900406</t>
  </si>
  <si>
    <t>KL SOL.NOVIKOV 10G</t>
  </si>
  <si>
    <t>920117</t>
  </si>
  <si>
    <t>KL SOL.FORMALDEHYDI 10% 1000 g</t>
  </si>
  <si>
    <t>UN 2209</t>
  </si>
  <si>
    <t>189869</t>
  </si>
  <si>
    <t>89869</t>
  </si>
  <si>
    <t>DIPROPHOS</t>
  </si>
  <si>
    <t>INJ 5X1ML</t>
  </si>
  <si>
    <t>900438</t>
  </si>
  <si>
    <t>KL SOL.FORMALDEHYDI 10%,500G</t>
  </si>
  <si>
    <t>920200</t>
  </si>
  <si>
    <t>DZ BRAUNOL 1 L</t>
  </si>
  <si>
    <t>921459</t>
  </si>
  <si>
    <t>KL ZASYP NA RANY 100G</t>
  </si>
  <si>
    <t>500979</t>
  </si>
  <si>
    <t>KL MS HYDROG.PEROX. 3% 500g</t>
  </si>
  <si>
    <t>126554</t>
  </si>
  <si>
    <t>26554</t>
  </si>
  <si>
    <t>MICARDIS 80 MG</t>
  </si>
  <si>
    <t>POR TBL NOB 28X80MG</t>
  </si>
  <si>
    <t>145273</t>
  </si>
  <si>
    <t>45273</t>
  </si>
  <si>
    <t>ENAP 5MG</t>
  </si>
  <si>
    <t>164797</t>
  </si>
  <si>
    <t>64797</t>
  </si>
  <si>
    <t>KAMIREN 4</t>
  </si>
  <si>
    <t>845242</t>
  </si>
  <si>
    <t>109409</t>
  </si>
  <si>
    <t>NOLPAZA 40 MG ENTEROSOLVENTNÍ TABLETY</t>
  </si>
  <si>
    <t>POR TBL ENT 14X40MG</t>
  </si>
  <si>
    <t>845592</t>
  </si>
  <si>
    <t>114287</t>
  </si>
  <si>
    <t>APO-CITAL 20 MG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</si>
  <si>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</si>
  <si>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</si>
  <si>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</si>
  <si>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</si>
  <si>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</si>
  <si>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</si>
  <si>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</si>
  <si>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</si>
  <si>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194948</t>
  </si>
  <si>
    <t>94948</t>
  </si>
  <si>
    <t>SEROPRAM</t>
  </si>
  <si>
    <t>TBL OBD 28X20MG</t>
  </si>
  <si>
    <t>125829</t>
  </si>
  <si>
    <t>25829</t>
  </si>
  <si>
    <t>KEPPRA 250 MG</t>
  </si>
  <si>
    <t>POR TBL FLM50X250MG</t>
  </si>
  <si>
    <t>47249</t>
  </si>
  <si>
    <t>INF SOL 10X250ML-PE</t>
  </si>
  <si>
    <t>100168</t>
  </si>
  <si>
    <t>168</t>
  </si>
  <si>
    <t>HYDROCHLOROTHIAZID LECIVA</t>
  </si>
  <si>
    <t>TBL 20X25MG</t>
  </si>
  <si>
    <t>100643</t>
  </si>
  <si>
    <t>643</t>
  </si>
  <si>
    <t>VITAMIN B12 LECIVA 1000RG</t>
  </si>
  <si>
    <t>INJ 5X1ML/1000RG</t>
  </si>
  <si>
    <t>102477</t>
  </si>
  <si>
    <t>2477</t>
  </si>
  <si>
    <t>TBL 20X5MG</t>
  </si>
  <si>
    <t>102538</t>
  </si>
  <si>
    <t>2538</t>
  </si>
  <si>
    <t>HALOPERIDOL</t>
  </si>
  <si>
    <t>INJ 5X1ML/5MG</t>
  </si>
  <si>
    <t>103575</t>
  </si>
  <si>
    <t>3575</t>
  </si>
  <si>
    <t>HEPAROID LECIVA</t>
  </si>
  <si>
    <t>104361</t>
  </si>
  <si>
    <t>4361</t>
  </si>
  <si>
    <t>ANAVENOL</t>
  </si>
  <si>
    <t>DRG 60X32MG</t>
  </si>
  <si>
    <t>107981</t>
  </si>
  <si>
    <t>7981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</si>
  <si>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</si>
  <si>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</si>
  <si>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</si>
  <si>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</si>
  <si>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</si>
  <si>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</si>
  <si>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</si>
  <si>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</si>
  <si>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</si>
  <si>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</si>
  <si>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</si>
  <si>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</si>
  <si>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</si>
  <si>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</si>
  <si>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</si>
  <si>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</si>
  <si>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</si>
  <si>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118304</t>
  </si>
  <si>
    <t>18304</t>
  </si>
  <si>
    <t>RINGERFUNDIN B.BRAUN</t>
  </si>
  <si>
    <t>INF SOL 10X500ML PE</t>
  </si>
  <si>
    <t>125366</t>
  </si>
  <si>
    <t>25366</t>
  </si>
  <si>
    <t>POR CPS ETD 90X20MG</t>
  </si>
  <si>
    <t>126536</t>
  </si>
  <si>
    <t>26536</t>
  </si>
  <si>
    <t>EXELON 4.5 MG</t>
  </si>
  <si>
    <t>POR CPS DUR 56X4.5MG</t>
  </si>
  <si>
    <t>130434</t>
  </si>
  <si>
    <t>30434</t>
  </si>
  <si>
    <t>VEROSPIRON</t>
  </si>
  <si>
    <t>TBL 100X25MG</t>
  </si>
  <si>
    <t>131215</t>
  </si>
  <si>
    <t>31215</t>
  </si>
  <si>
    <t>TENSIOMIN</t>
  </si>
  <si>
    <t>TBL 30X25MG</t>
  </si>
  <si>
    <t>131536</t>
  </si>
  <si>
    <t>31536</t>
  </si>
  <si>
    <t>TBL RET 100X25MG</t>
  </si>
  <si>
    <t>154150</t>
  </si>
  <si>
    <t>54150</t>
  </si>
  <si>
    <t>EGILOK 25MG</t>
  </si>
  <si>
    <t>TBL 60X25MG</t>
  </si>
  <si>
    <t>156504</t>
  </si>
  <si>
    <t>56504</t>
  </si>
  <si>
    <t>SIOFOR 850</t>
  </si>
  <si>
    <t>TBL OBD 60X850MG</t>
  </si>
  <si>
    <t>156848</t>
  </si>
  <si>
    <t>156923</t>
  </si>
  <si>
    <t>INJ SOL 20X100ML-sklo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</si>
  <si>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</si>
  <si>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</si>
  <si>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</si>
  <si>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</si>
  <si>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</si>
  <si>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</si>
  <si>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</si>
  <si>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</si>
  <si>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188356</t>
  </si>
  <si>
    <t>88356</t>
  </si>
  <si>
    <t>CARDILAN</t>
  </si>
  <si>
    <t>TBL 100X175MG</t>
  </si>
  <si>
    <t>192351</t>
  </si>
  <si>
    <t>92351</t>
  </si>
  <si>
    <t>ATROVENT 0.025%</t>
  </si>
  <si>
    <t>INH SOL 1X20ML</t>
  </si>
  <si>
    <t>92729</t>
  </si>
  <si>
    <t>ACIDUM ASCORBICUM</t>
  </si>
  <si>
    <t>INJ 5X5ML</t>
  </si>
  <si>
    <t>194292</t>
  </si>
  <si>
    <t>94292</t>
  </si>
  <si>
    <t>POR TBL FLM 20X10MG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</si>
  <si>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</si>
  <si>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</si>
  <si>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</si>
  <si>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</si>
  <si>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</si>
  <si>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</si>
  <si>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</si>
  <si>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</si>
  <si>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</si>
  <si>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</si>
  <si>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</si>
  <si>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</si>
  <si>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</si>
  <si>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</si>
  <si>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</si>
  <si>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</si>
  <si>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</si>
  <si>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</si>
  <si>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</si>
  <si>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</si>
  <si>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</si>
  <si>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</si>
  <si>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</si>
  <si>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</si>
  <si>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</si>
  <si>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</si>
  <si>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</si>
  <si>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</si>
  <si>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</si>
  <si>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</si>
  <si>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</si>
  <si>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850551</t>
  </si>
  <si>
    <t>167859</t>
  </si>
  <si>
    <t>TWYNSTA 80 MG/10 MG</t>
  </si>
  <si>
    <t>905098</t>
  </si>
  <si>
    <t>23989</t>
  </si>
  <si>
    <t>DZ OCTENISEPT 1 l</t>
  </si>
  <si>
    <t>DPH 15 %</t>
  </si>
  <si>
    <t>51384</t>
  </si>
  <si>
    <t>INF SOL 10X1000MLPLAH</t>
  </si>
  <si>
    <t>100513</t>
  </si>
  <si>
    <t>513</t>
  </si>
  <si>
    <t>NATRIUM CHLORATUM BIOTIKA 10%</t>
  </si>
  <si>
    <t>102429</t>
  </si>
  <si>
    <t>2429</t>
  </si>
  <si>
    <t>TISERCIN</t>
  </si>
  <si>
    <t>102539</t>
  </si>
  <si>
    <t>2539</t>
  </si>
  <si>
    <t>GTT 1X10ML/20MG</t>
  </si>
  <si>
    <t>102959</t>
  </si>
  <si>
    <t>2959</t>
  </si>
  <si>
    <t>PRESID 10 MG</t>
  </si>
  <si>
    <t>TBL RET 30X10MG</t>
  </si>
  <si>
    <t>104380</t>
  </si>
  <si>
    <t>4380</t>
  </si>
  <si>
    <t>TENSAMIN</t>
  </si>
  <si>
    <t>109201</t>
  </si>
  <si>
    <t>9201</t>
  </si>
  <si>
    <t>ISOPTIN 40</t>
  </si>
  <si>
    <t>TBL OBD 50X40MG</t>
  </si>
  <si>
    <t>111337</t>
  </si>
  <si>
    <t>11337</t>
  </si>
  <si>
    <t>GERATAM 3G</t>
  </si>
  <si>
    <t>INJ 4X15ML/3GM</t>
  </si>
  <si>
    <t>146991</t>
  </si>
  <si>
    <t>46991</t>
  </si>
  <si>
    <t>IMODIUM</t>
  </si>
  <si>
    <t>CPS 20X2MG</t>
  </si>
  <si>
    <t>158287</t>
  </si>
  <si>
    <t>58287</t>
  </si>
  <si>
    <t>ADDAMEL N</t>
  </si>
  <si>
    <t>INF CNC 20X10ML</t>
  </si>
  <si>
    <t>169059</t>
  </si>
  <si>
    <t>69059</t>
  </si>
  <si>
    <t>CEREBROLYSIN</t>
  </si>
  <si>
    <t>INJ 5X10ML</t>
  </si>
  <si>
    <t>188115</t>
  </si>
  <si>
    <t>88115</t>
  </si>
  <si>
    <t>KETOSTERIL</t>
  </si>
  <si>
    <t>TBL 1X100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</si>
  <si>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</si>
  <si>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</si>
  <si>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</si>
  <si>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</si>
  <si>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</si>
  <si>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</si>
  <si>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</si>
  <si>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196873</t>
  </si>
  <si>
    <t>96873</t>
  </si>
  <si>
    <t>GLUCOSE 5 BRAUN (PLASCO LAHV.), REF. 3600010</t>
  </si>
  <si>
    <t>INF 1X500ML 5%</t>
  </si>
  <si>
    <t>848802</t>
  </si>
  <si>
    <t>163138</t>
  </si>
  <si>
    <t>FLAVOBION</t>
  </si>
  <si>
    <t>POR TBL FLM 50X70MG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</si>
  <si>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</si>
  <si>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</si>
  <si>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</si>
  <si>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</si>
  <si>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</si>
  <si>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</si>
  <si>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</si>
  <si>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110555</t>
  </si>
  <si>
    <t>10555</t>
  </si>
  <si>
    <t>INJ SOL 20X100ML-PE</t>
  </si>
  <si>
    <t>169725</t>
  </si>
  <si>
    <t>69725</t>
  </si>
  <si>
    <t>ARDEAELYTOSOL NA.HYDR.CARB.8.4%</t>
  </si>
  <si>
    <t>177200</t>
  </si>
  <si>
    <t>SUXAMETHONIUM JODID VUAB 100 MG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</si>
  <si>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</si>
  <si>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</si>
  <si>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</si>
  <si>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</si>
  <si>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</si>
  <si>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</si>
  <si>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</si>
  <si>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500280</t>
  </si>
  <si>
    <t>159836</t>
  </si>
  <si>
    <t>Propanorm 35mg/10ml inj.10 x 10 ml/35mg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</si>
  <si>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</si>
  <si>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</si>
  <si>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</si>
  <si>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</si>
  <si>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</si>
  <si>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</si>
  <si>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</si>
  <si>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</si>
  <si>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114926</t>
  </si>
  <si>
    <t>14926</t>
  </si>
  <si>
    <t>INHIBACE 2.5 MG</t>
  </si>
  <si>
    <t>POR TBL FLM28X2.5MG</t>
  </si>
  <si>
    <t>122629</t>
  </si>
  <si>
    <t>SAB SIMPLEX</t>
  </si>
  <si>
    <t>POR SUS 1X30ML</t>
  </si>
  <si>
    <t>157351</t>
  </si>
  <si>
    <t>57351</t>
  </si>
  <si>
    <t>OXANTIL</t>
  </si>
  <si>
    <t>INJ 5X2ML</t>
  </si>
  <si>
    <t>166506</t>
  </si>
  <si>
    <t>66506</t>
  </si>
  <si>
    <t>ENAP-H</t>
  </si>
  <si>
    <t>703722</t>
  </si>
  <si>
    <t>MENALIND Olejový spray na ochranu kůže</t>
  </si>
  <si>
    <t>790011</t>
  </si>
  <si>
    <t>Emspoma M 500g/chladivá</t>
  </si>
  <si>
    <t>841543</t>
  </si>
  <si>
    <t>MENALIND Krém na ruce 200ml</t>
  </si>
  <si>
    <t>841577</t>
  </si>
  <si>
    <t>MENALIND Professional olej.přís. 500ml</t>
  </si>
  <si>
    <t>845265</t>
  </si>
  <si>
    <t>107935</t>
  </si>
  <si>
    <t>GLYVENOL 400</t>
  </si>
  <si>
    <t>POR CPS MOL 60X400MG</t>
  </si>
  <si>
    <t>145241</t>
  </si>
  <si>
    <t>45241</t>
  </si>
  <si>
    <t>ISICOM 100MG</t>
  </si>
  <si>
    <t>TBL 100X125MG</t>
  </si>
  <si>
    <t>159392</t>
  </si>
  <si>
    <t>59392</t>
  </si>
  <si>
    <t>BROMHEXIN - EGIS</t>
  </si>
  <si>
    <t>SOL 1X60ML/120MG</t>
  </si>
  <si>
    <t>169743</t>
  </si>
  <si>
    <t>69743</t>
  </si>
  <si>
    <t>ARDEAOSMOSOL MA 15 (Mannitol)</t>
  </si>
  <si>
    <t>199466</t>
  </si>
  <si>
    <t>BURONIL 25 MG</t>
  </si>
  <si>
    <t>POR TBL OBD 50X25MG</t>
  </si>
  <si>
    <t>844764</t>
  </si>
  <si>
    <t>105943</t>
  </si>
  <si>
    <t>TETRASPAN 10%</t>
  </si>
  <si>
    <t>INF SOL 20X500ML</t>
  </si>
  <si>
    <t>131385</t>
  </si>
  <si>
    <t>31385</t>
  </si>
  <si>
    <t>TBL 30X12.5MG</t>
  </si>
  <si>
    <t>198169</t>
  </si>
  <si>
    <t>98169</t>
  </si>
  <si>
    <t>BUSCOPAN</t>
  </si>
  <si>
    <t>INJ 5X1ML/20MG</t>
  </si>
  <si>
    <t>116457</t>
  </si>
  <si>
    <t>16457</t>
  </si>
  <si>
    <t>NASONEX</t>
  </si>
  <si>
    <t>SPR NAS 140DÁVX50RG</t>
  </si>
  <si>
    <t>176400</t>
  </si>
  <si>
    <t>76400</t>
  </si>
  <si>
    <t>SORBIMON 20MG</t>
  </si>
  <si>
    <t>TBL 20X20MG</t>
  </si>
  <si>
    <t>900071</t>
  </si>
  <si>
    <t>KL TBL MAGN.LACT 0,5G+B6 0,02G, 100TBL</t>
  </si>
  <si>
    <t>106091</t>
  </si>
  <si>
    <t>6091</t>
  </si>
  <si>
    <t>GUTRON 2.5MG</t>
  </si>
  <si>
    <t>TBL 20X2.5MG</t>
  </si>
  <si>
    <t>192254</t>
  </si>
  <si>
    <t>92254</t>
  </si>
  <si>
    <t>MICTONORM</t>
  </si>
  <si>
    <t>DRG 30X15MG</t>
  </si>
  <si>
    <t>395019</t>
  </si>
  <si>
    <t>KL CHLADIVE MAZANI 450 g FAGRON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</si>
  <si>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</si>
  <si>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</si>
  <si>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</si>
  <si>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</si>
  <si>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</si>
  <si>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</si>
  <si>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</si>
  <si>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177279</t>
  </si>
  <si>
    <t>EGIRAMLON 5 MG/5 MG</t>
  </si>
  <si>
    <t>POR CPS DUR 30</t>
  </si>
  <si>
    <t>178635</t>
  </si>
  <si>
    <t>PARACETAMOL B. BRAUN 10 MG/ML</t>
  </si>
  <si>
    <t>INF SOL 10X100ML/1GM</t>
  </si>
  <si>
    <t>114098</t>
  </si>
  <si>
    <t>14098</t>
  </si>
  <si>
    <t>OSTEOD 0.25 MCG</t>
  </si>
  <si>
    <t>POR CPSMOL30X0.25RG</t>
  </si>
  <si>
    <t>192204</t>
  </si>
  <si>
    <t>DRM UNG 1X15GM 0.1%</t>
  </si>
  <si>
    <t>842500</t>
  </si>
  <si>
    <t>162391</t>
  </si>
  <si>
    <t>CHAMOMILLA</t>
  </si>
  <si>
    <t>LIQ 25ML</t>
  </si>
  <si>
    <t>988137</t>
  </si>
  <si>
    <t>Bepanthen Care mast 100g</t>
  </si>
  <si>
    <t>921403</t>
  </si>
  <si>
    <t>KL VASELINUM ALBUM, 50G</t>
  </si>
  <si>
    <t>396473</t>
  </si>
  <si>
    <t>99130</t>
  </si>
  <si>
    <t>ARDEAOSMOSOL MA 20 (Mannitol)</t>
  </si>
  <si>
    <t>INF 1X100 ML</t>
  </si>
  <si>
    <t>850638</t>
  </si>
  <si>
    <t>500886</t>
  </si>
  <si>
    <t>IFIRMASTA 150 MG</t>
  </si>
  <si>
    <t>POR TBL FLM 28X150MG</t>
  </si>
  <si>
    <t>162501</t>
  </si>
  <si>
    <t>TRIAMCINOLON TEVA</t>
  </si>
  <si>
    <t>DRM EML 1X15GM</t>
  </si>
  <si>
    <t>101845</t>
  </si>
  <si>
    <t>1845</t>
  </si>
  <si>
    <t>INJ 10X1ML/25MG</t>
  </si>
  <si>
    <t>191217</t>
  </si>
  <si>
    <t>91217</t>
  </si>
  <si>
    <t>VENTER</t>
  </si>
  <si>
    <t>TBL 50X1GM</t>
  </si>
  <si>
    <t>850305</t>
  </si>
  <si>
    <t>Biopron9 tob.120</t>
  </si>
  <si>
    <t>130610</t>
  </si>
  <si>
    <t>URSOFALK SUSPENZE</t>
  </si>
  <si>
    <t>POR SUS 1X250ML</t>
  </si>
  <si>
    <t>850079</t>
  </si>
  <si>
    <t>163325</t>
  </si>
  <si>
    <t>VALZAP COMBI 80 MG/12,5 MG POTAHOVANÉ TABLETY</t>
  </si>
  <si>
    <t>POR TBL FLM 28X80MG/12.5MG</t>
  </si>
  <si>
    <t>848089</t>
  </si>
  <si>
    <t>47122</t>
  </si>
  <si>
    <t>Motilium 10 x10 mg tbl.</t>
  </si>
  <si>
    <t>186901</t>
  </si>
  <si>
    <t>86901</t>
  </si>
  <si>
    <t>CISORDINOL DEPOT(CLOPIXOL DEP.)</t>
  </si>
  <si>
    <t>INJ 10X1ML/200MG</t>
  </si>
  <si>
    <t>147144</t>
  </si>
  <si>
    <t>47144</t>
  </si>
  <si>
    <t>LETROX 100</t>
  </si>
  <si>
    <t>TBL 100X100RG</t>
  </si>
  <si>
    <t>147741</t>
  </si>
  <si>
    <t>47741</t>
  </si>
  <si>
    <t>RIVOCOR 10</t>
  </si>
  <si>
    <t>158380</t>
  </si>
  <si>
    <t>58380</t>
  </si>
  <si>
    <t>VENTOLIN ROZTOK K INHALACI</t>
  </si>
  <si>
    <t>INH SOL1X20ML/120MG</t>
  </si>
  <si>
    <t>159672</t>
  </si>
  <si>
    <t>59672</t>
  </si>
  <si>
    <t>POR TBL RET30X100MG</t>
  </si>
  <si>
    <t>159673</t>
  </si>
  <si>
    <t>59673</t>
  </si>
  <si>
    <t>POR TBL RET50X100MG</t>
  </si>
  <si>
    <t>182952</t>
  </si>
  <si>
    <t>82952</t>
  </si>
  <si>
    <t>QUAMATEL</t>
  </si>
  <si>
    <t>INJ SIC 5X20MG+SOLV</t>
  </si>
  <si>
    <t>193016</t>
  </si>
  <si>
    <t>93016</t>
  </si>
  <si>
    <t>SORTIS 20MG</t>
  </si>
  <si>
    <t>TBL OBD 30X20MG</t>
  </si>
  <si>
    <t>845796</t>
  </si>
  <si>
    <t>126031</t>
  </si>
  <si>
    <t>PRENEWEL 4 MG/1,25 MG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</si>
  <si>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</si>
  <si>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</si>
  <si>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</si>
  <si>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</si>
  <si>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</si>
  <si>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</si>
  <si>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</si>
  <si>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848765</t>
  </si>
  <si>
    <t>107938</t>
  </si>
  <si>
    <t>CORDARONE</t>
  </si>
  <si>
    <t>INJ SOL 6X3ML/150MG</t>
  </si>
  <si>
    <t>849559</t>
  </si>
  <si>
    <t>125066</t>
  </si>
  <si>
    <t>POR TBL NOB 100X5MG</t>
  </si>
  <si>
    <t>849712</t>
  </si>
  <si>
    <t>125053</t>
  </si>
  <si>
    <t>APO-AMLO 10</t>
  </si>
  <si>
    <t>849713</t>
  </si>
  <si>
    <t>125046</t>
  </si>
  <si>
    <t>POR TBL NOB 30X10MG</t>
  </si>
  <si>
    <t>125516</t>
  </si>
  <si>
    <t>APO-METOPROLOL 50</t>
  </si>
  <si>
    <t>POR TBL NOB 100X50MG</t>
  </si>
  <si>
    <t>131934</t>
  </si>
  <si>
    <t>31934</t>
  </si>
  <si>
    <t>VENTOLIN INHALER N</t>
  </si>
  <si>
    <t>INHSUSPSS200X100RG</t>
  </si>
  <si>
    <t>848947</t>
  </si>
  <si>
    <t>135928</t>
  </si>
  <si>
    <t>ESOPREX 10 MG</t>
  </si>
  <si>
    <t>849425</t>
  </si>
  <si>
    <t>115479</t>
  </si>
  <si>
    <t>APO-ENALAPRIL 5 MG</t>
  </si>
  <si>
    <t>118167</t>
  </si>
  <si>
    <t>18167</t>
  </si>
  <si>
    <t>PROPOFOL 1% MCT/LCT FRESENIUS</t>
  </si>
  <si>
    <t>INJ EML 5X20ML</t>
  </si>
  <si>
    <t>162597</t>
  </si>
  <si>
    <t>62597</t>
  </si>
  <si>
    <t>ENAP I.V.</t>
  </si>
  <si>
    <t>INJ 5X1ML/1.25MG</t>
  </si>
  <si>
    <t>147133</t>
  </si>
  <si>
    <t>47133</t>
  </si>
  <si>
    <t>LETROX 150</t>
  </si>
  <si>
    <t>153950</t>
  </si>
  <si>
    <t>53950</t>
  </si>
  <si>
    <t>ZOLOFT 50MG</t>
  </si>
  <si>
    <t>849065</t>
  </si>
  <si>
    <t>107595</t>
  </si>
  <si>
    <t>PENESTER</t>
  </si>
  <si>
    <t>POR TBL FLM 90X5MG BLIP</t>
  </si>
  <si>
    <t>850106</t>
  </si>
  <si>
    <t>111898</t>
  </si>
  <si>
    <t>NITRESAN 10 MG</t>
  </si>
  <si>
    <t>841569</t>
  </si>
  <si>
    <t>Fresubin hepa 15x500ml</t>
  </si>
  <si>
    <t>103414</t>
  </si>
  <si>
    <t>3414</t>
  </si>
  <si>
    <t>NUTRIFLEX PERI</t>
  </si>
  <si>
    <t>196890</t>
  </si>
  <si>
    <t>96890</t>
  </si>
  <si>
    <t>AMINOPLASMAL HEPA-10%</t>
  </si>
  <si>
    <t>INF 1X500ML</t>
  </si>
  <si>
    <t>116337</t>
  </si>
  <si>
    <t>16337</t>
  </si>
  <si>
    <t>LIPOPLUS 20%</t>
  </si>
  <si>
    <t>INFEML10X250ML-SKLO</t>
  </si>
  <si>
    <t>133340</t>
  </si>
  <si>
    <t>33340</t>
  </si>
  <si>
    <t>DIASIP S PŘÍCHUTÍ VANILKOVOU (SOL)</t>
  </si>
  <si>
    <t>POR SOL 1X200ML</t>
  </si>
  <si>
    <t>33527</t>
  </si>
  <si>
    <t>NUTRISON</t>
  </si>
  <si>
    <t>POR SOL 1X500ML</t>
  </si>
  <si>
    <t>83050</t>
  </si>
  <si>
    <t>198192</t>
  </si>
  <si>
    <t>SEFOTAK 1 G</t>
  </si>
  <si>
    <t>INJ PLV SOL 1X1GM</t>
  </si>
  <si>
    <t>118547</t>
  </si>
  <si>
    <t>18547</t>
  </si>
  <si>
    <t>XORIMAX 500 MG POTAH.TABLETY</t>
  </si>
  <si>
    <t>PORTBLFLM10X500MG</t>
  </si>
  <si>
    <t>120605</t>
  </si>
  <si>
    <t>20605</t>
  </si>
  <si>
    <t>COLOMYCIN INJEKCE 1000000 IU</t>
  </si>
  <si>
    <t>INJ PLV SOL 10X1MU</t>
  </si>
  <si>
    <t>197000</t>
  </si>
  <si>
    <t>97000</t>
  </si>
  <si>
    <t>METRONIDAZOLE 0.5% POLFA</t>
  </si>
  <si>
    <t>INJ 1X100ML 5MG/1ML</t>
  </si>
  <si>
    <t>184492</t>
  </si>
  <si>
    <t>84492</t>
  </si>
  <si>
    <t>CRM 1X15GM 2%</t>
  </si>
  <si>
    <t>153853</t>
  </si>
  <si>
    <t>53853</t>
  </si>
  <si>
    <t>KLACID 500</t>
  </si>
  <si>
    <t>TBL OBD 14X500MG</t>
  </si>
  <si>
    <t>192290</t>
  </si>
  <si>
    <t>92290</t>
  </si>
  <si>
    <t>EDICIN 1GM</t>
  </si>
  <si>
    <t>INJ.SICC.1X1GM</t>
  </si>
  <si>
    <t>147725</t>
  </si>
  <si>
    <t>47725</t>
  </si>
  <si>
    <t>ZINNAT 250 MG</t>
  </si>
  <si>
    <t>166137</t>
  </si>
  <si>
    <t>66137</t>
  </si>
  <si>
    <t>OFLOXIN INF</t>
  </si>
  <si>
    <t>126889</t>
  </si>
  <si>
    <t>26889</t>
  </si>
  <si>
    <t>VFEND 200 MG</t>
  </si>
  <si>
    <t>POR TBL OBD14X200MG</t>
  </si>
  <si>
    <t>6480</t>
  </si>
  <si>
    <t>Ocplex 20ml 500 I.U. Phoenix</t>
  </si>
  <si>
    <t>137483</t>
  </si>
  <si>
    <t>ANBINEX 1000 I.U. Grifols</t>
  </si>
  <si>
    <t>137484</t>
  </si>
  <si>
    <t>ANBINEX 500 I.U. Grifols</t>
  </si>
  <si>
    <t>0062464</t>
  </si>
  <si>
    <t>Haemocomplettan P 1000mg</t>
  </si>
  <si>
    <t>3111 - Traumatologické oddělení, lůžkové oddělení 27</t>
  </si>
  <si>
    <t>3131 - Traumatologické oddělení, JIP 27</t>
  </si>
  <si>
    <t>3121 - Traumatologické oddělení, ambulance</t>
  </si>
  <si>
    <t>Přehled plnění PL - Spotřeba léčivých přípravků dle objemu Kč mimo PL</t>
  </si>
  <si>
    <t>M01AX17 - Nimesulid</t>
  </si>
  <si>
    <t>J01DB04 - Cefazolin</t>
  </si>
  <si>
    <t>A02BA03 - Famotidin</t>
  </si>
  <si>
    <t>A10AB01 - Inzulin lidský</t>
  </si>
  <si>
    <t>N01AH03 - Sufentanyl</t>
  </si>
  <si>
    <t>A10AD04 - Inzulin lispro</t>
  </si>
  <si>
    <t>J01DD01 - Cefotaxim</t>
  </si>
  <si>
    <t>C09BA04 - Perindopril a diuretika</t>
  </si>
  <si>
    <t>N03AX14 - Levetiracetam</t>
  </si>
  <si>
    <t>N06AB10 - Escitalopram</t>
  </si>
  <si>
    <t>C09AA04 - Perindopril</t>
  </si>
  <si>
    <t>R06AE09 - Levocetirizin</t>
  </si>
  <si>
    <t>N06AB04 - Citalopram</t>
  </si>
  <si>
    <t>C07AB07 - Bisoprolol</t>
  </si>
  <si>
    <t>C09BB04 - Perindopril a amlodipin</t>
  </si>
  <si>
    <t>C02CA04 - Doxazosin</t>
  </si>
  <si>
    <t>C09CA07 - Telmisartan</t>
  </si>
  <si>
    <t>J01AA02 - Doxycyklin</t>
  </si>
  <si>
    <t>H03AA01 - Levothyroxin, sodná sůl</t>
  </si>
  <si>
    <t>C07AB02 - Metoprolol</t>
  </si>
  <si>
    <t>C01BC03 - Propafenon</t>
  </si>
  <si>
    <t>J01DC02 - Cefuroxim</t>
  </si>
  <si>
    <t>J01MA02 - Ciprofloxacin</t>
  </si>
  <si>
    <t>M04AA01 - Alopurinol</t>
  </si>
  <si>
    <t>N05CD08 - Midazolam</t>
  </si>
  <si>
    <t>C03EA01 - Hydrochlorothiazid a kalium šetřící diuretika</t>
  </si>
  <si>
    <t>A02BC02 - Pantoprazol</t>
  </si>
  <si>
    <t>C07AB03 - Atenolol</t>
  </si>
  <si>
    <t>C09AA02 - Enalapril</t>
  </si>
  <si>
    <t>N02AX02 - Tramadol</t>
  </si>
  <si>
    <t>J01XA01 - Vankomycin</t>
  </si>
  <si>
    <t>N07CA01 - Betahistin</t>
  </si>
  <si>
    <t>C09BB03 - Lisinopril a amlodipin</t>
  </si>
  <si>
    <t>B01AB06 - Nadroparin</t>
  </si>
  <si>
    <t>C09AA05 - Ramipril</t>
  </si>
  <si>
    <t>C09BA06 - Chinapril a diuretika</t>
  </si>
  <si>
    <t>B01AC05 - Tiklopidin</t>
  </si>
  <si>
    <t>C09CA01 - Losartan</t>
  </si>
  <si>
    <t>A02BC01 - Omeprazol</t>
  </si>
  <si>
    <t>A10AE05 - Inzulin detemir</t>
  </si>
  <si>
    <t>J02AC03 - Vorikonazol</t>
  </si>
  <si>
    <t>C09DA01 - Losartan a diuretika</t>
  </si>
  <si>
    <t>B01AC04 - Klopidogrel</t>
  </si>
  <si>
    <t>C10AA01 - Simvastatin</t>
  </si>
  <si>
    <t>N03AX09 - Lamotrigin</t>
  </si>
  <si>
    <t>C10AA05 - Atorvastatin</t>
  </si>
  <si>
    <t>N05BA12 - Alprazolam</t>
  </si>
  <si>
    <t>C10AA07 - Rosuvastatin</t>
  </si>
  <si>
    <t>C01BD01 - Amiodaron</t>
  </si>
  <si>
    <t>G04CB01 - Finasterid</t>
  </si>
  <si>
    <t>R06AE07 - Cetirizin</t>
  </si>
  <si>
    <t>J01FF01 - Klindamycin</t>
  </si>
  <si>
    <t>A10AB05 - Inzulin aspart</t>
  </si>
  <si>
    <t>J01MA01 - Ofloxacin</t>
  </si>
  <si>
    <t>A06AD11 - Laktulóza</t>
  </si>
  <si>
    <t>V06XX - Potraviny pro zvláštní lékařské účely (PZLÚ)</t>
  </si>
  <si>
    <t>J02AC01 - Flukonazol</t>
  </si>
  <si>
    <t>A10BA02 - Metformin</t>
  </si>
  <si>
    <t>M01AC06 - Meloxikam</t>
  </si>
  <si>
    <t>J01CR01 - Ampicilin a enzymový inhibitor</t>
  </si>
  <si>
    <t>C08CA01 - Amlodipin</t>
  </si>
  <si>
    <t>J01CR02 - Amoxicilin a enzymový inhibitor</t>
  </si>
  <si>
    <t>N01AX10 - Propofol</t>
  </si>
  <si>
    <t>J01CR05 - Piperacilin a enzymový inhibitor</t>
  </si>
  <si>
    <t>N03AG01 - Kyselina valproová</t>
  </si>
  <si>
    <t>A16AA02 - Ademethionin</t>
  </si>
  <si>
    <t>N03AX12 - Gabapentin</t>
  </si>
  <si>
    <t>C07AB05 - Betaxolol</t>
  </si>
  <si>
    <t>N03AX16 - Pregabalin</t>
  </si>
  <si>
    <t>B01AA03 - Warfarin</t>
  </si>
  <si>
    <t>C08CA08 - Nitrendipin</t>
  </si>
  <si>
    <t>J01DD02 - Ceftazidim</t>
  </si>
  <si>
    <t>N06AB06 - Sertralin</t>
  </si>
  <si>
    <t>R06AX13 - Loratadin</t>
  </si>
  <si>
    <t>N06BX18 - Vinpocetin</t>
  </si>
  <si>
    <t>J01DH02 - Meropenem</t>
  </si>
  <si>
    <t>R03AC02 - Salbutamol</t>
  </si>
  <si>
    <t>J01DH51 - Imipenem a enzymový inhibitor</t>
  </si>
  <si>
    <t>A02BC03 - Lansoprazol</t>
  </si>
  <si>
    <t>J01FA09 - Klarithromycin</t>
  </si>
  <si>
    <t>J01FA10 - Azithromycin</t>
  </si>
  <si>
    <t>J01DD62 - Cefoperazon, kombinace</t>
  </si>
  <si>
    <t>J01AA12 - Tigecyklin</t>
  </si>
  <si>
    <t>A02BA03</t>
  </si>
  <si>
    <t>FAMOSAN 20 MG</t>
  </si>
  <si>
    <t>POR TBL FLM 20X20MG</t>
  </si>
  <si>
    <t>A02BC01</t>
  </si>
  <si>
    <t>HELICID 40 INF</t>
  </si>
  <si>
    <t>INF PLV SOL 1X40MG</t>
  </si>
  <si>
    <t>A02BC02</t>
  </si>
  <si>
    <t>POR TBL ENT 28X40MG I</t>
  </si>
  <si>
    <t>A02BC03</t>
  </si>
  <si>
    <t>LANZUL 30 MG</t>
  </si>
  <si>
    <t>POR CPS DUR 28X30MG</t>
  </si>
  <si>
    <t>A06AD11</t>
  </si>
  <si>
    <t>A10AB01</t>
  </si>
  <si>
    <t>INJ SOL 1X10ML/1KU</t>
  </si>
  <si>
    <t>A10AB05</t>
  </si>
  <si>
    <t>A10AD04</t>
  </si>
  <si>
    <t>A10AE05</t>
  </si>
  <si>
    <t>A10BA02</t>
  </si>
  <si>
    <t>POR TBL FLM 60X500MG</t>
  </si>
  <si>
    <t>A16AA02</t>
  </si>
  <si>
    <t>TRANSMETIL 500 MG TABLETY</t>
  </si>
  <si>
    <t>POR TBL ENT 10X500MG</t>
  </si>
  <si>
    <t>TRANSMETIL 500 MG INJEKCE</t>
  </si>
  <si>
    <t>INJ PSO LQF 5X500MG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</si>
  <si>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</si>
  <si>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</si>
  <si>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</si>
  <si>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</si>
  <si>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</si>
  <si>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</si>
  <si>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B01AC04</t>
  </si>
  <si>
    <t>B01AC05</t>
  </si>
  <si>
    <t>C01BC03</t>
  </si>
  <si>
    <t>PROPANORM 150 MG</t>
  </si>
  <si>
    <t>POR TBL FLM 50X150MG</t>
  </si>
  <si>
    <t>C02CA04</t>
  </si>
  <si>
    <t>C03EA01</t>
  </si>
  <si>
    <t>C07AB02</t>
  </si>
  <si>
    <t>C07AB03</t>
  </si>
  <si>
    <t>C07AB05</t>
  </si>
  <si>
    <t>C07AB07</t>
  </si>
  <si>
    <t>CONCOR 5</t>
  </si>
  <si>
    <t>C08CA01</t>
  </si>
  <si>
    <t>C09AA02</t>
  </si>
  <si>
    <t>C09AA04</t>
  </si>
  <si>
    <t>C09AA05</t>
  </si>
  <si>
    <t>TRITACE 5 MG</t>
  </si>
  <si>
    <t>C09BA04</t>
  </si>
  <si>
    <t>C09BA06</t>
  </si>
  <si>
    <t>C09CA01</t>
  </si>
  <si>
    <t>C09DA01</t>
  </si>
  <si>
    <t>C10AA01</t>
  </si>
  <si>
    <t>C10AA05</t>
  </si>
  <si>
    <t>SORTIS 10 MG</t>
  </si>
  <si>
    <t>C10AA07</t>
  </si>
  <si>
    <t>H03AA01</t>
  </si>
  <si>
    <t>POR TBL NOB 100X50RG I</t>
  </si>
  <si>
    <t>EUTHYROX 50 MIKROGRAMŮ</t>
  </si>
  <si>
    <t>POR TBL NOB 100X50RG</t>
  </si>
  <si>
    <t>EUTHYROX 150 MIKROGRAMŮ</t>
  </si>
  <si>
    <t>POR TBL NOB 100X150RG</t>
  </si>
  <si>
    <t>J01AA02</t>
  </si>
  <si>
    <t>POR TBL NOB 10X200MG</t>
  </si>
  <si>
    <t>DOXYBENE 100 MG</t>
  </si>
  <si>
    <t>POR CPS MOL 10X100MG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</si>
  <si>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</si>
  <si>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</si>
  <si>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</si>
  <si>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</si>
  <si>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</si>
  <si>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</si>
  <si>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</si>
  <si>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</si>
  <si>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</si>
  <si>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</si>
  <si>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</si>
  <si>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</si>
  <si>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J01DB04</t>
  </si>
  <si>
    <t>INJ PLV SOL 25X1GM</t>
  </si>
  <si>
    <t>INJ PLV SOL 10X1GM</t>
  </si>
  <si>
    <t>VULMIZOLIN 1,0</t>
  </si>
  <si>
    <t>J01DC02</t>
  </si>
  <si>
    <t>POR TBL FLM 10X500MG</t>
  </si>
  <si>
    <t>ZINACEF 1,5 G</t>
  </si>
  <si>
    <t>J01DD02</t>
  </si>
  <si>
    <t>J01DD62</t>
  </si>
  <si>
    <t>INJ PLV SOL 1X(1GM+1GM)</t>
  </si>
  <si>
    <t>J01DH02</t>
  </si>
  <si>
    <t>MERONEM 1 G</t>
  </si>
  <si>
    <t>INJ+INF PLV SOL 10X1GM</t>
  </si>
  <si>
    <t>J01DH51</t>
  </si>
  <si>
    <t>J01FA10</t>
  </si>
  <si>
    <t>J01FF01</t>
  </si>
  <si>
    <t>DALACIN C</t>
  </si>
  <si>
    <t>INJ SOL 1X2ML/300MG</t>
  </si>
  <si>
    <t>INJ SOL 1X4ML/600MG</t>
  </si>
  <si>
    <t>J01MA02</t>
  </si>
  <si>
    <t>CIPHIN PRO INFUSIONE 200 MG/100 ML</t>
  </si>
  <si>
    <t>INF SOL 1X100ML/200MG</t>
  </si>
  <si>
    <t>POR TBL FLM 10X250MG</t>
  </si>
  <si>
    <t>J02AC01</t>
  </si>
  <si>
    <t>MYCOMAX INF</t>
  </si>
  <si>
    <t>INF SOL 100ML/200MG</t>
  </si>
  <si>
    <t>POR CPS DUR 7X100MG</t>
  </si>
  <si>
    <t>M01AC06</t>
  </si>
  <si>
    <t>M01AX17</t>
  </si>
  <si>
    <t>POR TBL NOB 15X100MG</t>
  </si>
  <si>
    <t>POR TBL NOB 30X100MG</t>
  </si>
  <si>
    <t>POR GRA SUS 30X100MG</t>
  </si>
  <si>
    <t>M04AA01</t>
  </si>
  <si>
    <t>MILURIT 100</t>
  </si>
  <si>
    <t>POR TBL NOB 50X100MG</t>
  </si>
  <si>
    <t>N01AH03</t>
  </si>
  <si>
    <t>SUFENTANIL TORREX 5 MCG/ML</t>
  </si>
  <si>
    <t>N02AX02</t>
  </si>
  <si>
    <t>POR TBL PRO 10X100MG</t>
  </si>
  <si>
    <t>N03AG01</t>
  </si>
  <si>
    <t>DEPAKINE CHRONO 500 MG SÉCABLE</t>
  </si>
  <si>
    <t>POR TBL RET 100X500MG</t>
  </si>
  <si>
    <t>N03AX09</t>
  </si>
  <si>
    <t>N03AX12</t>
  </si>
  <si>
    <t>NEURONTIN 100 MG</t>
  </si>
  <si>
    <t>POR CPS DUR 20X100MG</t>
  </si>
  <si>
    <t>POR CPS DUR 50X300MG</t>
  </si>
  <si>
    <t>N03AX16</t>
  </si>
  <si>
    <t>POR CPS DUR 14X75MG</t>
  </si>
  <si>
    <t>N05BA12</t>
  </si>
  <si>
    <t>XANAX 0,25 MG</t>
  </si>
  <si>
    <t>POR TBL NOB 30X0.25MG</t>
  </si>
  <si>
    <t>N06AB10</t>
  </si>
  <si>
    <t>POR TBL FLM 28X10MG I</t>
  </si>
  <si>
    <t>N06BX18</t>
  </si>
  <si>
    <t>POR TBL NOB 50X5MG</t>
  </si>
  <si>
    <t>N07CA01</t>
  </si>
  <si>
    <t>R06AE07</t>
  </si>
  <si>
    <t>R06AE09</t>
  </si>
  <si>
    <t>R06AX13</t>
  </si>
  <si>
    <t>FLONIDAN 10 MG TABLETY</t>
  </si>
  <si>
    <t>POR TBL NOB 10X10MG</t>
  </si>
  <si>
    <t>V06XX</t>
  </si>
  <si>
    <t>C01BD01</t>
  </si>
  <si>
    <t>C08CA08</t>
  </si>
  <si>
    <t>ENAP 5 MG</t>
  </si>
  <si>
    <t>INJ SOL 5X1ML/1.25MG</t>
  </si>
  <si>
    <t>C09BB03</t>
  </si>
  <si>
    <t>C09BB04</t>
  </si>
  <si>
    <t>C09CA07</t>
  </si>
  <si>
    <t>G04CB01</t>
  </si>
  <si>
    <t>POR TBL NOB 100X100RG I</t>
  </si>
  <si>
    <t>XORIMAX 500 MG POTAHOVANÉ TABLETY</t>
  </si>
  <si>
    <t>J01DD01</t>
  </si>
  <si>
    <t>J01FA09</t>
  </si>
  <si>
    <t>POR TBL FLM 14X500MG</t>
  </si>
  <si>
    <t>J01MA01</t>
  </si>
  <si>
    <t>J01XA01</t>
  </si>
  <si>
    <t>EDICIN 1 G</t>
  </si>
  <si>
    <t>J02AC03</t>
  </si>
  <si>
    <t>POR TBL FLM 14X200MG</t>
  </si>
  <si>
    <t>SUFENTA FORTE</t>
  </si>
  <si>
    <t>INJ SOL 5X1ML/50RG</t>
  </si>
  <si>
    <t>N01AX10</t>
  </si>
  <si>
    <t>POR TBL PRO 30X100MG</t>
  </si>
  <si>
    <t>POR TBL PRO 50X100MG</t>
  </si>
  <si>
    <t>N03AX14</t>
  </si>
  <si>
    <t>POR TBL FLM 50X250MG</t>
  </si>
  <si>
    <t>N05CD08</t>
  </si>
  <si>
    <t>MIDAZOLAM TORREX 5 MG/ML</t>
  </si>
  <si>
    <t>INJ SOL 10X1ML/5MG</t>
  </si>
  <si>
    <t>N06AB04</t>
  </si>
  <si>
    <t>SEROPRAM 20 MG</t>
  </si>
  <si>
    <t>N06AB06</t>
  </si>
  <si>
    <t>ZOLOFT 50 MG</t>
  </si>
  <si>
    <t>POR TBL FLM 28X50MG</t>
  </si>
  <si>
    <t>R03AC02</t>
  </si>
  <si>
    <t>INH SUS PSS 200X100RG</t>
  </si>
  <si>
    <t>DIASIP S PŘÍCHUTÍ VANILKOVOU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</si>
  <si>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</si>
  <si>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</si>
  <si>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</si>
  <si>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</si>
  <si>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</si>
  <si>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</si>
  <si>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</si>
  <si>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</si>
  <si>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</si>
  <si>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</si>
  <si>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>Čižmář Igor</t>
  </si>
  <si>
    <t>Čurlejová Eva</t>
  </si>
  <si>
    <t>Dospěl Ivo</t>
  </si>
  <si>
    <t>Dráč Pavel</t>
  </si>
  <si>
    <t>Freiwald Jaromír</t>
  </si>
  <si>
    <t>Homza Miroslav</t>
  </si>
  <si>
    <t>Jiný</t>
  </si>
  <si>
    <t>Klváček Aleš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</si>
  <si>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</si>
  <si>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</si>
  <si>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</si>
  <si>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</si>
  <si>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</si>
  <si>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</si>
  <si>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</si>
  <si>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Smižanský Matej</t>
  </si>
  <si>
    <t>Špiroch Petr</t>
  </si>
  <si>
    <t>Vinter Radim</t>
  </si>
  <si>
    <t>Vomáčková Katherine</t>
  </si>
  <si>
    <t>Zborovjan Peter</t>
  </si>
  <si>
    <t>Pomůcky ortopedickoprotetické</t>
  </si>
  <si>
    <t>23502</t>
  </si>
  <si>
    <t>ORTÉZA RAMENNÍHO KLOUBU UNIVERZ.OR 2A</t>
  </si>
  <si>
    <t>Ciprofloxacin</t>
  </si>
  <si>
    <t>Jiná kapiláry stabilizující látky</t>
  </si>
  <si>
    <t>Klindamycin</t>
  </si>
  <si>
    <t>Nadroparin</t>
  </si>
  <si>
    <t>Nimesulid</t>
  </si>
  <si>
    <t>12895</t>
  </si>
  <si>
    <t>POR GRA SUS 30SÁČ I</t>
  </si>
  <si>
    <t>2181</t>
  </si>
  <si>
    <t>POR GRA SUS 6SÁČ I</t>
  </si>
  <si>
    <t>Sodná sůl metamizolu</t>
  </si>
  <si>
    <t>NOVALGIN TABLETY</t>
  </si>
  <si>
    <t>POR TBL FLM 20X500MG</t>
  </si>
  <si>
    <t>Sulodexid</t>
  </si>
  <si>
    <t>96118</t>
  </si>
  <si>
    <t>VESSEL DUE F</t>
  </si>
  <si>
    <t>POR CPS MOL 50X250LSU</t>
  </si>
  <si>
    <t>Sultamicilin</t>
  </si>
  <si>
    <t>POR TBL FLM 12X375MG</t>
  </si>
  <si>
    <t>Kompresivní punčochy a návleky</t>
  </si>
  <si>
    <t>45387</t>
  </si>
  <si>
    <t>PUNČOCHY KOMPRESNÍ LÝTKOVÉ               II.K.T.</t>
  </si>
  <si>
    <t>MAXIS COMFORT  A-D</t>
  </si>
  <si>
    <t>Obvazový materiál</t>
  </si>
  <si>
    <t>882</t>
  </si>
  <si>
    <t>OBINADLO ELASTICKÉ IDEAL</t>
  </si>
  <si>
    <t>12CMX5M,PÁSKOVANÁ DO SUPERIORU,1KS</t>
  </si>
  <si>
    <t>Pomůcky  kompenzační pro tělesně postižené</t>
  </si>
  <si>
    <t>11799</t>
  </si>
  <si>
    <t>NÁSTAVEC NA WC VT 1840</t>
  </si>
  <si>
    <t>VÝŠKA 15CM</t>
  </si>
  <si>
    <t>140360</t>
  </si>
  <si>
    <t>BERLE PODPAŽNÍ DURALOVÁ DPB 10</t>
  </si>
  <si>
    <t>VELIKOST STŘEDNÍ,DLOUHÁ A DĚTSKÁ,130 KG VYMĚKČENÁ RUKOJEŤ A PODPAŽNÍ NÁVLEK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</si>
  <si>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</si>
  <si>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</si>
  <si>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</si>
  <si>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</si>
  <si>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</si>
  <si>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</si>
  <si>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23581</t>
  </si>
  <si>
    <t>ORTÉZA HLEZENNÉHO KLOUBU LÉČEBNÁ S DLAHAMI-III.</t>
  </si>
  <si>
    <t>S,M,L,XL OR 6C</t>
  </si>
  <si>
    <t>62919</t>
  </si>
  <si>
    <t>ORTÉZA KOLENNÍ FIXAČNÍ S FLEXÍ 20_,PANOPFLEX PAN 7</t>
  </si>
  <si>
    <t>ZADNÍ ANATOMICKY TVAROVANÁ DLAHA A DVĚ BOČNÍ DLAHY VE 20_,VEL.XS,S,M,L,XL</t>
  </si>
  <si>
    <t>78598</t>
  </si>
  <si>
    <t>FIXACE KLÍČNÍ KOSTI OR 12</t>
  </si>
  <si>
    <t>PŘI ZLOMENINÁCH</t>
  </si>
  <si>
    <t>93530</t>
  </si>
  <si>
    <t>ORTÉZA ZÁDOVÁ LOMBAX DORSO 0845</t>
  </si>
  <si>
    <t>VYSOKÁ ZÁDOVÁ ORTÉZA (ROZSAH TH-LS),KOVOVÉ DLAHY A DOPÍNACÍ TAHY</t>
  </si>
  <si>
    <t>93864</t>
  </si>
  <si>
    <t>ORTÉZA ZÁDOVÁ LUMBITRON 330</t>
  </si>
  <si>
    <t>VYSOKÁ ZÁDOVÁ ORTÉZA (ROZSAH TH-LS) S KOVOVÝMI DLAHAMI A DOPÍNACÍ TAHY</t>
  </si>
  <si>
    <t>Pomůcky ortopedickoprotetické  individuálně zhotovované</t>
  </si>
  <si>
    <t>78575</t>
  </si>
  <si>
    <t>ORTÉZA PÁTEŘE - TYP JEWETT KORZET</t>
  </si>
  <si>
    <t>STAVEBNICE</t>
  </si>
  <si>
    <t>954</t>
  </si>
  <si>
    <t>ORTÉZA KONČETINOVÁ-STANDARDNÍ</t>
  </si>
  <si>
    <t>S KONSTRUK.ZÁKL.Z PEV.MAT.(PE,LAMINÁT,KOV) ZHOTOV.NA PODKL.SEJMUTÍ MĚR.PODKLADŮ</t>
  </si>
  <si>
    <t>957</t>
  </si>
  <si>
    <t>ORTÉZA TRUPOVÁ</t>
  </si>
  <si>
    <t>S KONSTRUK.ZÁKLADEM Z PEV.MAT.(PE,LAM.KOV)ZHOTOV.NA ZÁKL.SEJMUTÍ MĚR.PODKLADŮ</t>
  </si>
  <si>
    <t>Ambroxol</t>
  </si>
  <si>
    <t>AMBROBENE 30 MG</t>
  </si>
  <si>
    <t>POR TBL NOB 20X30MG</t>
  </si>
  <si>
    <t>Amoxicilin a enzymový inhibitor</t>
  </si>
  <si>
    <t>Betaxolol</t>
  </si>
  <si>
    <t>Cefuroxim</t>
  </si>
  <si>
    <t>47728</t>
  </si>
  <si>
    <t>15659</t>
  </si>
  <si>
    <t>CIPLOX 500</t>
  </si>
  <si>
    <t>POR TBL FLM 50X500MG</t>
  </si>
  <si>
    <t>Doxycyklin</t>
  </si>
  <si>
    <t>Famotidin</t>
  </si>
  <si>
    <t>59595</t>
  </si>
  <si>
    <t>POR TBL FLM 50X20MG</t>
  </si>
  <si>
    <t>Guajfenesin</t>
  </si>
  <si>
    <t>94234</t>
  </si>
  <si>
    <t>GUAJACURAN</t>
  </si>
  <si>
    <t>POR TBL OBD 30X200MG</t>
  </si>
  <si>
    <t>Jiná</t>
  </si>
  <si>
    <t>999999</t>
  </si>
  <si>
    <t>Jodovaný povidon</t>
  </si>
  <si>
    <t>DRM UNG 1X20GM 10%</t>
  </si>
  <si>
    <t>Meloxikam</t>
  </si>
  <si>
    <t>13281</t>
  </si>
  <si>
    <t>POR TBL NOB 20X15MG</t>
  </si>
  <si>
    <t>32063</t>
  </si>
  <si>
    <t>INJ SOL 10X0.8ML</t>
  </si>
  <si>
    <t>17185</t>
  </si>
  <si>
    <t>POR GRA SUS 9X100MG</t>
  </si>
  <si>
    <t>17186</t>
  </si>
  <si>
    <t>POR GRA SUS 15X100MG</t>
  </si>
  <si>
    <t>Omeprazol</t>
  </si>
  <si>
    <t>Prednison</t>
  </si>
  <si>
    <t>269</t>
  </si>
  <si>
    <t>PREDNISON 5 LÉČIVA</t>
  </si>
  <si>
    <t>POR TBL NOB 20X5MG</t>
  </si>
  <si>
    <t>Různé jiné kombinace železa</t>
  </si>
  <si>
    <t>POR TBL FLM 50X100MG</t>
  </si>
  <si>
    <t>Sulfamethoxazol a trimethoprim</t>
  </si>
  <si>
    <t>3377</t>
  </si>
  <si>
    <t>POR TBL NOB 20X480MG</t>
  </si>
  <si>
    <t>Tramadol</t>
  </si>
  <si>
    <t>12686</t>
  </si>
  <si>
    <t>TRAMAL RETARD TABLETY 100 MG</t>
  </si>
  <si>
    <t>45389</t>
  </si>
  <si>
    <t>PUNČOCHY KOMPRESNÍ STEHENNÍ              II.K.T.</t>
  </si>
  <si>
    <t>MAXIS COMFORT  A-G</t>
  </si>
  <si>
    <t>11974</t>
  </si>
  <si>
    <t>BERLE FRANCOUZSKÁ PŘEDLOKETNí SPECIÁLNÍ 222 KL-SC</t>
  </si>
  <si>
    <t>VYMĚKČENÉ DRŽADLO,BAREVNÁ,NASTAVITELNÁ 76-96CM, DO 130KG</t>
  </si>
  <si>
    <t>93896</t>
  </si>
  <si>
    <t>BERLE FRANCOUZSKÁ SPECIÁLNÍ THUASNE W2017</t>
  </si>
  <si>
    <t>VYMĚKČENÁ BERLE, VÝŠKOVĚ NASTAVITELNÁ, NOSNOST 150KG, ODRAZKY</t>
  </si>
  <si>
    <t>11487</t>
  </si>
  <si>
    <t>ORTÉZA KOLENNÍHO KLOUBU OR32</t>
  </si>
  <si>
    <t>LIMITOVANÝ ROZSAH POHYBU, PEVNÝ RÁM</t>
  </si>
  <si>
    <t>22322</t>
  </si>
  <si>
    <t>ORTÉZA KOLENNÍHO KLOUBU PEVNÁ</t>
  </si>
  <si>
    <t>S FLEXÍ 0 ST.A,ORTIKA OR 3A,VELIKOSTI XS,S,M,L,XL</t>
  </si>
  <si>
    <t>63749</t>
  </si>
  <si>
    <t>ZÁVĚS RAMENNÍ</t>
  </si>
  <si>
    <t>93224</t>
  </si>
  <si>
    <t>ORTÉZA ZÁPĚSTÍ A PALCE RUKY PAN 5.05</t>
  </si>
  <si>
    <t>PRAVÁ, LEVÁ, VEL. S,M,L,XL</t>
  </si>
  <si>
    <t>93897</t>
  </si>
  <si>
    <t>LÍMEC KRČNÍ TYP PHILADELPHIA PAN 1.02</t>
  </si>
  <si>
    <t>DVOUDÍLNÝ, STAVITELNÝ</t>
  </si>
  <si>
    <t>Baklofen</t>
  </si>
  <si>
    <t>40275</t>
  </si>
  <si>
    <t>BACLOFEN-POLPHARMA 25 MG</t>
  </si>
  <si>
    <t>83458</t>
  </si>
  <si>
    <t>12893</t>
  </si>
  <si>
    <t>POR TBL NOB 60X100MG</t>
  </si>
  <si>
    <t>Sulfasalazin</t>
  </si>
  <si>
    <t>2159</t>
  </si>
  <si>
    <t>SULFASALAZIN K</t>
  </si>
  <si>
    <t>12687</t>
  </si>
  <si>
    <t>191960</t>
  </si>
  <si>
    <t>TRAMAL TOBOLKY 50 MG</t>
  </si>
  <si>
    <t>POR CPS DUR 20X50MG II</t>
  </si>
  <si>
    <t>4306</t>
  </si>
  <si>
    <t>POR CPS DUR 20X50MG I</t>
  </si>
  <si>
    <t>23883</t>
  </si>
  <si>
    <t>NÁSTAVEC NA WC PLASTOVÝ 508 A</t>
  </si>
  <si>
    <t>11660</t>
  </si>
  <si>
    <t>ORTÉZA ZÁPĚSTÍ DLOUHÁ PAN 5.02</t>
  </si>
  <si>
    <t>S DLAHOU, VELIKOST M,L,XL, PRAVÁ-LEVÁ</t>
  </si>
  <si>
    <t>DLAHA FIXAČNÍ LOKETNÍHO KLOUBU</t>
  </si>
  <si>
    <t>S VYMEZENÝM ROZSAHEM POHYBU</t>
  </si>
  <si>
    <t>63743</t>
  </si>
  <si>
    <t>ORTÉZA LOKETNÍ</t>
  </si>
  <si>
    <t>PEVNÁ - 90 ST. FLEXE</t>
  </si>
  <si>
    <t>Diklofenak</t>
  </si>
  <si>
    <t>58880</t>
  </si>
  <si>
    <t>DOLMINA 100 SR</t>
  </si>
  <si>
    <t>POR TBL PRO 20X100MG</t>
  </si>
  <si>
    <t>Paracetamol</t>
  </si>
  <si>
    <t>Tramadol, kombinace</t>
  </si>
  <si>
    <t>67541</t>
  </si>
  <si>
    <t>ALMIRAL 50</t>
  </si>
  <si>
    <t>POR TBL ENT 20X50MG</t>
  </si>
  <si>
    <t>Léčiva k terapii onemocnění jater</t>
  </si>
  <si>
    <t>5950</t>
  </si>
  <si>
    <t>POR TBL FLM 10X1GM</t>
  </si>
  <si>
    <t>86148</t>
  </si>
  <si>
    <t>AUGMENTIN 625 MG</t>
  </si>
  <si>
    <t>POR TBL FLM 21X625MG+SÁČ</t>
  </si>
  <si>
    <t>Bisoprolol</t>
  </si>
  <si>
    <t>94163</t>
  </si>
  <si>
    <t>CONCOR 10</t>
  </si>
  <si>
    <t>15658</t>
  </si>
  <si>
    <t>Hydrogenované námelové alkaloidy</t>
  </si>
  <si>
    <t>SECATOXIN FORTE</t>
  </si>
  <si>
    <t>Indometacin</t>
  </si>
  <si>
    <t>RCT SUP 10X100MG</t>
  </si>
  <si>
    <t>Inzulin glargin</t>
  </si>
  <si>
    <t>27953</t>
  </si>
  <si>
    <t>LANTUS 100 JEDNOTEK/ML</t>
  </si>
  <si>
    <t>SDR INJ SOL 5X3ML SOLOSTAR</t>
  </si>
  <si>
    <t>Inzulin lidský</t>
  </si>
  <si>
    <t>26486</t>
  </si>
  <si>
    <t>ACTRAPID PENFILL 100 IU/ML</t>
  </si>
  <si>
    <t>Kalcium-pantothenát</t>
  </si>
  <si>
    <t>155181</t>
  </si>
  <si>
    <t>CALCIUM PANTOTHENICUM ZENTIVA</t>
  </si>
  <si>
    <t>Kyselina acetylsalicylová</t>
  </si>
  <si>
    <t>71960</t>
  </si>
  <si>
    <t>ANOPYRIN 100 MG</t>
  </si>
  <si>
    <t>POR TBL NOB 5X10X100MG</t>
  </si>
  <si>
    <t>POR TBL NOB 2X10X100MG</t>
  </si>
  <si>
    <t>Metformin</t>
  </si>
  <si>
    <t>119908</t>
  </si>
  <si>
    <t>GLUCOPHAGE 1000 MG</t>
  </si>
  <si>
    <t>POR TBL FLM 30X1000MG</t>
  </si>
  <si>
    <t>Metronidazol</t>
  </si>
  <si>
    <t>2430</t>
  </si>
  <si>
    <t>VAG TBL 10X500MG</t>
  </si>
  <si>
    <t>Naftidrofuryl</t>
  </si>
  <si>
    <t>66014</t>
  </si>
  <si>
    <t>ENELBIN 100 RETARD</t>
  </si>
  <si>
    <t>12896</t>
  </si>
  <si>
    <t>POR GRA SUS 60SÁČ</t>
  </si>
  <si>
    <t>132530</t>
  </si>
  <si>
    <t>HELICID 20</t>
  </si>
  <si>
    <t>Pentoxifylin</t>
  </si>
  <si>
    <t>20026</t>
  </si>
  <si>
    <t>AGAPURIN SR 400</t>
  </si>
  <si>
    <t>POR TBL PRO 20X400 MG</t>
  </si>
  <si>
    <t>94329</t>
  </si>
  <si>
    <t>POR CPS MOL 20</t>
  </si>
  <si>
    <t>97444</t>
  </si>
  <si>
    <t>TRAMAL CIPKY 100 MG</t>
  </si>
  <si>
    <t>Vitamin B1 v kombinaci s vitaminem B6 a/nebo B12</t>
  </si>
  <si>
    <t>11652</t>
  </si>
  <si>
    <t>ORTÉZA KLAVIKULÁRNÍ PAN 2.05</t>
  </si>
  <si>
    <t>VELIKOST S,M,L,XL, UNIVERZÁLNÍ PRO PRAVÉ A LEVÉ RAMENO</t>
  </si>
  <si>
    <t>11657</t>
  </si>
  <si>
    <t>ORTÉZA LOKTE S LIMITACÍ PAN 4.02</t>
  </si>
  <si>
    <t>FLEXE A EXTENZE PO 10 ST. VELIKOST S,M,L, UNIV. PRO PRAVOU A LEVOU RUKU</t>
  </si>
  <si>
    <t>11662</t>
  </si>
  <si>
    <t>ORTÉZA PRSTŮ RUKY PAN 5.04</t>
  </si>
  <si>
    <t>S DLAHOU, VELIKOST S,M,L, UNIVERZÁLNÍ PRO PRAVOU A LEVOU RUKU</t>
  </si>
  <si>
    <t>78164</t>
  </si>
  <si>
    <t>ORTÉZA TRUPOVÁ ELASTICKÁ-STANDARDNÍ</t>
  </si>
  <si>
    <t>S KONSTR.ZÁKL.Z MĚK.I TVRD.MAT.,ZHOTOV.NA PODKL.ODEBRÁNÍ MĚR,VE FUNK.PROVEDENÍ</t>
  </si>
  <si>
    <t>78161</t>
  </si>
  <si>
    <t>ORTÉZA KONČETINOVÁ-ATYPICKÁ BANDÁŽ-JEDNODUCHÁ</t>
  </si>
  <si>
    <t>S KONSTRUK.ZÁKL.Z MĚK.ELAST.MAT.,ZHOTOV.NA PODKLADĚ ODEBRÁNÍ MĚR</t>
  </si>
  <si>
    <t>Vozíky včetně příslušenství</t>
  </si>
  <si>
    <t>19275</t>
  </si>
  <si>
    <t>VOZÍK MECHANICKÝ ZÁKLADNÍ EVOLUTION STANDARD 17.60</t>
  </si>
  <si>
    <t>Š.SED.36,40,44,48CM,NOSNOST 120KG,NASTAVITELNÁ VÝŠKA SEDADLA,DVOJITÝ KŘÍŽ</t>
  </si>
  <si>
    <t>46362</t>
  </si>
  <si>
    <t>CURAM 1 G</t>
  </si>
  <si>
    <t>Bromazepam</t>
  </si>
  <si>
    <t>132600</t>
  </si>
  <si>
    <t>LEXAURIN 1,5</t>
  </si>
  <si>
    <t>POR TBL NOB 30X1.5MG</t>
  </si>
  <si>
    <t>96039</t>
  </si>
  <si>
    <t>CIPRINOL 500</t>
  </si>
  <si>
    <t>DOLMINA INJ</t>
  </si>
  <si>
    <t>INJ SOL 5X3ML/75MG</t>
  </si>
  <si>
    <t>INJ SOL 10X3ML/75MG</t>
  </si>
  <si>
    <t>Hořčík (různé sole v kombinaci)</t>
  </si>
  <si>
    <t>POR GRA SOL 30</t>
  </si>
  <si>
    <t>RCT SUP 10X50MG</t>
  </si>
  <si>
    <t>POR TBL ENT 30X20MG</t>
  </si>
  <si>
    <t>POR TBL NOB 3X20X100MG</t>
  </si>
  <si>
    <t>Kyselina askorbová (vitamin C)</t>
  </si>
  <si>
    <t>ACIDUM ASCORBICUM BIOTIKA</t>
  </si>
  <si>
    <t>INJ SOL 5X5ML/500MG</t>
  </si>
  <si>
    <t>32058</t>
  </si>
  <si>
    <t>INJ SOL 10X0.3ML</t>
  </si>
  <si>
    <t>53479</t>
  </si>
  <si>
    <t>POR TBL RET 20X400MG</t>
  </si>
  <si>
    <t>42478</t>
  </si>
  <si>
    <t>POR TBL OBD 500</t>
  </si>
  <si>
    <t>93834</t>
  </si>
  <si>
    <t>ORTÉZA ZÁPĚSTÍ EXOFORM</t>
  </si>
  <si>
    <t>S TVAROVATELNOU PALMÁRNÍ DLAHOU</t>
  </si>
  <si>
    <t>Dexketoprofen</t>
  </si>
  <si>
    <t>57156</t>
  </si>
  <si>
    <t>DEXOKET 25 TABLETY</t>
  </si>
  <si>
    <t>POR TBL FLM 30X25MG</t>
  </si>
  <si>
    <t>Gliklazid</t>
  </si>
  <si>
    <t>18388</t>
  </si>
  <si>
    <t>DIAPREL MR</t>
  </si>
  <si>
    <t>POR TBL RET 100X30MG</t>
  </si>
  <si>
    <t>17174</t>
  </si>
  <si>
    <t>BERLE PODPAŽNÍ DŘEVĚNÁ</t>
  </si>
  <si>
    <t>BV 01</t>
  </si>
  <si>
    <t>11656</t>
  </si>
  <si>
    <t>ORTÉZA LOKTE S KLOUBY PAN 4.01</t>
  </si>
  <si>
    <t>ELASTICKÁ ORTÉZA S JEDNOOSÝMI KLOUBY,VELIKOST S,M,L,XL</t>
  </si>
  <si>
    <t>53201</t>
  </si>
  <si>
    <t>CIPHIN 250</t>
  </si>
  <si>
    <t>Dosulepin</t>
  </si>
  <si>
    <t>Gabapentin</t>
  </si>
  <si>
    <t>144442</t>
  </si>
  <si>
    <t>POR CPS DUR 30X300MG</t>
  </si>
  <si>
    <t>Magnesium-laktát</t>
  </si>
  <si>
    <t>86393</t>
  </si>
  <si>
    <t>MAGNESII LACTICI 0,5 TBL. MEDICAMENTA</t>
  </si>
  <si>
    <t>POR TBL NOB 50X0.5GM</t>
  </si>
  <si>
    <t>97026</t>
  </si>
  <si>
    <t>32083</t>
  </si>
  <si>
    <t>TRALGIT GTT.</t>
  </si>
  <si>
    <t>POR GTT SOL 1X10ML</t>
  </si>
  <si>
    <t>45763</t>
  </si>
  <si>
    <t>MAXIS B /BRILANT/  A-D</t>
  </si>
  <si>
    <t>92607</t>
  </si>
  <si>
    <t>HUMULIN N (NPH) CARTRIDGE</t>
  </si>
  <si>
    <t>92608</t>
  </si>
  <si>
    <t>HUMULIN R CARTRIDGE</t>
  </si>
  <si>
    <t>INJ SOL 5X3ML/300UT</t>
  </si>
  <si>
    <t>32060</t>
  </si>
  <si>
    <t>INJ SOL 2X0.6ML</t>
  </si>
  <si>
    <t>45780</t>
  </si>
  <si>
    <t>REPRE 2 BAVLNA A-D  OTEVŘENÁ UZAVŘENÁ ŠPIČKA  VELIKOST S M L XL XXL</t>
  </si>
  <si>
    <t>Kombinace různých antibiotik</t>
  </si>
  <si>
    <t>OPH UNG 1X5GM</t>
  </si>
  <si>
    <t>119653</t>
  </si>
  <si>
    <t>POR TBL FLM 60X100MG</t>
  </si>
  <si>
    <t>32056</t>
  </si>
  <si>
    <t>INJ SOL 10X0.2ML</t>
  </si>
  <si>
    <t>Nimodipin</t>
  </si>
  <si>
    <t>88860</t>
  </si>
  <si>
    <t>NIMOTOP S</t>
  </si>
  <si>
    <t>POR TBL FLM 100X30MG</t>
  </si>
  <si>
    <t>Fytomenadion</t>
  </si>
  <si>
    <t>POR GTT EML 1X5ML/100MG</t>
  </si>
  <si>
    <t>150535</t>
  </si>
  <si>
    <t>Klomethiazol</t>
  </si>
  <si>
    <t>176129</t>
  </si>
  <si>
    <t>HEMINEVRIN 300 MG</t>
  </si>
  <si>
    <t>POR CPS MOL 100X300MG</t>
  </si>
  <si>
    <t>Kyselina valproová</t>
  </si>
  <si>
    <t>92587</t>
  </si>
  <si>
    <t>POR TBL RET 30X500MG</t>
  </si>
  <si>
    <t>155872</t>
  </si>
  <si>
    <t>PENTOMER RETARD 400 MG</t>
  </si>
  <si>
    <t>POR TBL PRO 20X400MG</t>
  </si>
  <si>
    <t>Zolpidem</t>
  </si>
  <si>
    <t>16285</t>
  </si>
  <si>
    <t>STILNOX</t>
  </si>
  <si>
    <t>140287</t>
  </si>
  <si>
    <t>DLAHA ABDUKČNÍ - SAS 45</t>
  </si>
  <si>
    <t>ABDUKČNÍ ÚHEL 30_ NEBO 45_</t>
  </si>
  <si>
    <t>Cetirizin</t>
  </si>
  <si>
    <t>Citalopram</t>
  </si>
  <si>
    <t>17433</t>
  </si>
  <si>
    <t>CITALEC 20 ZENTIVA</t>
  </si>
  <si>
    <t>POR TBL FLM 60X20 MG</t>
  </si>
  <si>
    <t>Piroxikam</t>
  </si>
  <si>
    <t>49522</t>
  </si>
  <si>
    <t>FLAMEXIN</t>
  </si>
  <si>
    <t>POR TBL NOB 30X20MG</t>
  </si>
  <si>
    <t>Rutosid, kombinace</t>
  </si>
  <si>
    <t>98194</t>
  </si>
  <si>
    <t>CYCLO 3 FORT</t>
  </si>
  <si>
    <t>Sukralfát</t>
  </si>
  <si>
    <t>POR TBL NOB 50X1GM</t>
  </si>
  <si>
    <t>883</t>
  </si>
  <si>
    <t>14CM5M,PÁSKOVANÁ DO SUPERIORU DÉLKA,1KS</t>
  </si>
  <si>
    <t>Pomůcky dále nespecifikované,paruky</t>
  </si>
  <si>
    <t>93433</t>
  </si>
  <si>
    <t>ROZTOK VISKOELASTICKÝ ERECTUS</t>
  </si>
  <si>
    <t>INJ 1X2ML,HRAZENY 3 APLIKACE DO 1 KLOUBU/6 MĚS.</t>
  </si>
  <si>
    <t>63742</t>
  </si>
  <si>
    <t>NASTAVITELNÝ ROZSAH POHYBU 0_ - 120_</t>
  </si>
  <si>
    <t>78081</t>
  </si>
  <si>
    <t>ORTÉZA PALCE RUKY OR 10A</t>
  </si>
  <si>
    <t>S DLAHOU</t>
  </si>
  <si>
    <t>89852</t>
  </si>
  <si>
    <t>47724</t>
  </si>
  <si>
    <t>ZINNAT 125 MG</t>
  </si>
  <si>
    <t>POR TBL FLM 14X125MG</t>
  </si>
  <si>
    <t>2146</t>
  </si>
  <si>
    <t>DICLOFENAC AL RETARD</t>
  </si>
  <si>
    <t>75631</t>
  </si>
  <si>
    <t>POR TBL RET 20X100MG</t>
  </si>
  <si>
    <t>89025</t>
  </si>
  <si>
    <t>DICLOFENAC AL 50</t>
  </si>
  <si>
    <t>POR TBL FLM 50X50MG</t>
  </si>
  <si>
    <t>Dimetinden</t>
  </si>
  <si>
    <t>15520</t>
  </si>
  <si>
    <t>POR GTT SOL 1X20ML</t>
  </si>
  <si>
    <t>Chinapril a diuretika</t>
  </si>
  <si>
    <t>64790</t>
  </si>
  <si>
    <t>POR TBL FLM 100</t>
  </si>
  <si>
    <t>83459</t>
  </si>
  <si>
    <t>Kodein</t>
  </si>
  <si>
    <t>88</t>
  </si>
  <si>
    <t>CODEIN SLOVAKOFARMA 15 MG</t>
  </si>
  <si>
    <t>POR TBL NOB 10X15MG</t>
  </si>
  <si>
    <t>151142</t>
  </si>
  <si>
    <t>112003</t>
  </si>
  <si>
    <t>TRAMADOL RETARD ACTAVIS 100 MG</t>
  </si>
  <si>
    <t>12688</t>
  </si>
  <si>
    <t>42479</t>
  </si>
  <si>
    <t>POR TBL OBD 1000</t>
  </si>
  <si>
    <t>11668</t>
  </si>
  <si>
    <t>ORTÉZA KOLENNÍ S DVOUOSÝM KLOUBEM PAN 7.05</t>
  </si>
  <si>
    <t>ROZEPINATELNÁ,KRÁTKÁ, VEL. S,M,L,XL,XXL UNIV. P-L</t>
  </si>
  <si>
    <t>78945</t>
  </si>
  <si>
    <t>ORTÉZA KOLENNÍ GENUMEDI</t>
  </si>
  <si>
    <t>Acetylcystein</t>
  </si>
  <si>
    <t>32858</t>
  </si>
  <si>
    <t>NAC AL 600 ŠUMIVÉ TABLETY</t>
  </si>
  <si>
    <t>POR TBL EFF 20X600MG</t>
  </si>
  <si>
    <t>Alprazolam</t>
  </si>
  <si>
    <t>6618</t>
  </si>
  <si>
    <t>NEUROL 0,5</t>
  </si>
  <si>
    <t>POR TBL NOB 30X0.5MG</t>
  </si>
  <si>
    <t>Azithromycin</t>
  </si>
  <si>
    <t>Dexamethason a antiinfektiva</t>
  </si>
  <si>
    <t>OPH GTT SUS 1X5ML</t>
  </si>
  <si>
    <t>Diosmin, kombinace</t>
  </si>
  <si>
    <t>PROTHIADEN 25</t>
  </si>
  <si>
    <t>POR TBL OBD 30X25MG</t>
  </si>
  <si>
    <t>Drospirenon a ethinylestradiol</t>
  </si>
  <si>
    <t>184708</t>
  </si>
  <si>
    <t>YADINE</t>
  </si>
  <si>
    <t>POR TBL FLM 3X21</t>
  </si>
  <si>
    <t>Eletriptan</t>
  </si>
  <si>
    <t>59764</t>
  </si>
  <si>
    <t>RELPAX 40 MG</t>
  </si>
  <si>
    <t>POR TBL FLM 2X40MG AC</t>
  </si>
  <si>
    <t>Erdostein</t>
  </si>
  <si>
    <t>95560</t>
  </si>
  <si>
    <t>ERDOMED</t>
  </si>
  <si>
    <t>Fluocinolon-acetonid</t>
  </si>
  <si>
    <t>42182</t>
  </si>
  <si>
    <t>FLUCINAR</t>
  </si>
  <si>
    <t>DRM GEL 15GM 0.025%</t>
  </si>
  <si>
    <t>Flutikason</t>
  </si>
  <si>
    <t>58398</t>
  </si>
  <si>
    <t>FLIXOTIDE DISKUS 100</t>
  </si>
  <si>
    <t>INH PLV 60X100RG</t>
  </si>
  <si>
    <t>Gestoden a ethinylestradiol</t>
  </si>
  <si>
    <t>97557</t>
  </si>
  <si>
    <t>LINDYNETTE 20</t>
  </si>
  <si>
    <t>POR TBL OBD 3X21</t>
  </si>
  <si>
    <t>Hydrokortison-butyrát</t>
  </si>
  <si>
    <t>62047</t>
  </si>
  <si>
    <t>LOCOID LIPOCREAM 0,1%</t>
  </si>
  <si>
    <t>DRM CRM 1X30GM</t>
  </si>
  <si>
    <t>Ibuprofen</t>
  </si>
  <si>
    <t>11063</t>
  </si>
  <si>
    <t>IBALGIN 600</t>
  </si>
  <si>
    <t>POR TBL FLM 30X600MG</t>
  </si>
  <si>
    <t>Kanamycin</t>
  </si>
  <si>
    <t>163346</t>
  </si>
  <si>
    <t>KANAMYCIN-POS</t>
  </si>
  <si>
    <t>OPH GTT SOL 1X5ML/25MG</t>
  </si>
  <si>
    <t>91193</t>
  </si>
  <si>
    <t>DALACIN C 150 MG</t>
  </si>
  <si>
    <t>POR CPS DUR 100X150MG</t>
  </si>
  <si>
    <t>72812</t>
  </si>
  <si>
    <t>ANOPYRIN 30 MG</t>
  </si>
  <si>
    <t>POR TBL NOB 50X30MG</t>
  </si>
  <si>
    <t>Levocetirizin</t>
  </si>
  <si>
    <t>Mefenoxalon</t>
  </si>
  <si>
    <t>85656</t>
  </si>
  <si>
    <t>DORSIFLEX 200 MG</t>
  </si>
  <si>
    <t>POR TBL NOB 30X200MG</t>
  </si>
  <si>
    <t>13280</t>
  </si>
  <si>
    <t>94357</t>
  </si>
  <si>
    <t>VAG TBL 50X500MG</t>
  </si>
  <si>
    <t>122873</t>
  </si>
  <si>
    <t>COXTRAL 100 MG TABLETY</t>
  </si>
  <si>
    <t>Organo-heparinoid</t>
  </si>
  <si>
    <t>HEPAROID LÉČIVA</t>
  </si>
  <si>
    <t>Pantoprazol</t>
  </si>
  <si>
    <t>Sumatriptan</t>
  </si>
  <si>
    <t>10170</t>
  </si>
  <si>
    <t>SUMIGRA 50 MG</t>
  </si>
  <si>
    <t>POR TBL FLM 6X50MG</t>
  </si>
  <si>
    <t>146283</t>
  </si>
  <si>
    <t>SUMATRIPTAN MYLAN 50 MG</t>
  </si>
  <si>
    <t>17925</t>
  </si>
  <si>
    <t>16286</t>
  </si>
  <si>
    <t>Zopiklon</t>
  </si>
  <si>
    <t>102591</t>
  </si>
  <si>
    <t>ZOPITIN 7,5 MG</t>
  </si>
  <si>
    <t>POR TBL FLM 30X7,5MG</t>
  </si>
  <si>
    <t>45798</t>
  </si>
  <si>
    <t>MAXIS COMFORT  COTTON A-G</t>
  </si>
  <si>
    <t>81435</t>
  </si>
  <si>
    <t>KRYTÍ S MASTÍ A STŘÍBREM ATRAUMAN AG</t>
  </si>
  <si>
    <t>5X5CM 10KS</t>
  </si>
  <si>
    <t>885</t>
  </si>
  <si>
    <t>OBINADLO ELASTICKÉ IDEALTEX</t>
  </si>
  <si>
    <t>10CMX5M,V NAPNUTÉM STAVU,DLOUHÝ TAH,1KS</t>
  </si>
  <si>
    <t>888</t>
  </si>
  <si>
    <t>8CMX5M,V NAPNUTÉM STAVU,DLOUHÝ TAH,1KS</t>
  </si>
  <si>
    <t>81731</t>
  </si>
  <si>
    <t>KRYTÍ HYDROBALANČNÍ SUPRASORB X</t>
  </si>
  <si>
    <t>9X9CM,5KS</t>
  </si>
  <si>
    <t>11976</t>
  </si>
  <si>
    <t>BERLE FRANCOUZSKÁ PŘEDLOKETNí SPECIÁLNÍ 222 KL-ASC</t>
  </si>
  <si>
    <t>ANATOMICKY TVAROVANÉ VYMĚKČENÉ DRŽADLO,NASTAVITELNÁ 76-96CM, DO 130KG</t>
  </si>
  <si>
    <t>12008</t>
  </si>
  <si>
    <t>BANDÁŽ ZÁPĚSTÍ S DOPÍNACÍM TAHEM OR 28</t>
  </si>
  <si>
    <t>140326</t>
  </si>
  <si>
    <t>ORTÉZA HLEZNA PEVNÁ S PERONEÁLNÍ DLAHOU</t>
  </si>
  <si>
    <t>FM 022</t>
  </si>
  <si>
    <t>19442</t>
  </si>
  <si>
    <t>ORTÉZA BŘIŠNÍ PÁS S OPOROU BŘICHA DORSÁLNÍ OPORA</t>
  </si>
  <si>
    <t>SUCHÝ ZIP VEL.S-XL,KAT.Č.6389</t>
  </si>
  <si>
    <t>23204</t>
  </si>
  <si>
    <t>ORTÉZA KOLENNÍHO KLOUBU</t>
  </si>
  <si>
    <t>KRÁTKÁ LÉČEBNÁ S KLOUBEM</t>
  </si>
  <si>
    <t>62987</t>
  </si>
  <si>
    <t>ORTÉZA HLEZNA FIXAČNÍ VAKUOVANÁ VACO-ANKLE</t>
  </si>
  <si>
    <t>63776</t>
  </si>
  <si>
    <t>ORTÉZA HLEZENNÍ VACOPED; SOUPRAVA PRO PACIENTA</t>
  </si>
  <si>
    <t>VAKUOVÝ FIXAČNÍ SYSTÉM, NÁHRADA SÁDRY, VELIKOST S, M, L</t>
  </si>
  <si>
    <t>78692</t>
  </si>
  <si>
    <t>ORTÉZA KOLENNÍ GENU GENUFIT I</t>
  </si>
  <si>
    <t>SILIKONOVÁ PELOTA,SPIRÁLOVÉ VÝZTUŽE</t>
  </si>
  <si>
    <t>78748</t>
  </si>
  <si>
    <t>EPIKONDYLÁRNÍ PÁSKA PEVNÁ EU2500</t>
  </si>
  <si>
    <t>PEVNÁ PLASTOVÁ OBJÍMKA S MĚKKOU VÝSTELKOU,ELAST.PÁSEK NA SUCHÝ ZIPEM</t>
  </si>
  <si>
    <t>93988</t>
  </si>
  <si>
    <t>ORTÉZA ZÁPĚSTÍ MANUMED ACTIVE</t>
  </si>
  <si>
    <t>ORTÉZA ZÁPĚSTÍ S VÝZTUHOU</t>
  </si>
  <si>
    <t>11661</t>
  </si>
  <si>
    <t>ORTÉZA PALCE RUKY PAN 5.03</t>
  </si>
  <si>
    <t>S DLAHOU, VELIKOST S,M,L, UNIVERZÁLNÍ PRO PRAVÝ A LEVÝ PALEC</t>
  </si>
  <si>
    <t>12494</t>
  </si>
  <si>
    <t>AUGMENTIN 1 G</t>
  </si>
  <si>
    <t>119672</t>
  </si>
  <si>
    <t>DICLOFENAC DUO PHARMASWISS 75 MG</t>
  </si>
  <si>
    <t>POR CPS RDR 30X75MG</t>
  </si>
  <si>
    <t>92757</t>
  </si>
  <si>
    <t>POR CPS DUR 10X300MG</t>
  </si>
  <si>
    <t>97556</t>
  </si>
  <si>
    <t>POR TBL OBD 1X21</t>
  </si>
  <si>
    <t>Chondroitin-sulfát</t>
  </si>
  <si>
    <t>14817</t>
  </si>
  <si>
    <t>CONDROSULF 400</t>
  </si>
  <si>
    <t>POR CPS DUR 60X400MG</t>
  </si>
  <si>
    <t>107227</t>
  </si>
  <si>
    <t>98934</t>
  </si>
  <si>
    <t>Ketoprofen</t>
  </si>
  <si>
    <t>16287</t>
  </si>
  <si>
    <t>DRM GEL 1X100GM</t>
  </si>
  <si>
    <t>Klotrimazol</t>
  </si>
  <si>
    <t>86397</t>
  </si>
  <si>
    <t>CLOTRIMAZOL AL 1%</t>
  </si>
  <si>
    <t>DRM CRM 1X50GM 1%</t>
  </si>
  <si>
    <t>Loratadin</t>
  </si>
  <si>
    <t>57580</t>
  </si>
  <si>
    <t>CLARITINE</t>
  </si>
  <si>
    <t>POR TBL NOB 60X10MG</t>
  </si>
  <si>
    <t>49114</t>
  </si>
  <si>
    <t>CONTROLOC 20 MG</t>
  </si>
  <si>
    <t>POR TBL ENT 56X20MG</t>
  </si>
  <si>
    <t>Piracetam</t>
  </si>
  <si>
    <t>6265</t>
  </si>
  <si>
    <t>GERATAM 800 MG</t>
  </si>
  <si>
    <t>POR TBL FLM 100X800MG</t>
  </si>
  <si>
    <t>42780</t>
  </si>
  <si>
    <t>TRALGIT SR 200</t>
  </si>
  <si>
    <t>32069</t>
  </si>
  <si>
    <t>TRAMADOL AL KAPKY</t>
  </si>
  <si>
    <t>POR GTT SOL 1X50ML/5GM</t>
  </si>
  <si>
    <t>140202</t>
  </si>
  <si>
    <t>DLAHA PRSTOVÁ OVAL-8</t>
  </si>
  <si>
    <t>VELIKOSTI 2 - 15, P1008-X</t>
  </si>
  <si>
    <t>62970</t>
  </si>
  <si>
    <t>BANDÁŽ ZÁPĚSTÍ ELASTICKÁ OR29</t>
  </si>
  <si>
    <t>93813</t>
  </si>
  <si>
    <t>BANDÁŽ LOKETNÍ</t>
  </si>
  <si>
    <t>PROTECT.EPI</t>
  </si>
  <si>
    <t>Aciklovir</t>
  </si>
  <si>
    <t>13703</t>
  </si>
  <si>
    <t>ZOVIRAX 200 MG</t>
  </si>
  <si>
    <t>POR TBL NOB 25X200MG</t>
  </si>
  <si>
    <t>15375</t>
  </si>
  <si>
    <t>ZOVIRAX</t>
  </si>
  <si>
    <t>OPH UNG 1X4.5GM</t>
  </si>
  <si>
    <t>84127</t>
  </si>
  <si>
    <t>HERPESIN 200</t>
  </si>
  <si>
    <t>99366</t>
  </si>
  <si>
    <t>AMOKSIKLAV 457 MG/5 ML</t>
  </si>
  <si>
    <t>POR PLV SUS 70ML</t>
  </si>
  <si>
    <t>Atorvastatin</t>
  </si>
  <si>
    <t>Betahistin</t>
  </si>
  <si>
    <t>BETAHISTIN ACTAVIS 16 MG</t>
  </si>
  <si>
    <t>POR TBL NOB 60X16MG</t>
  </si>
  <si>
    <t>LEXAURIN 3</t>
  </si>
  <si>
    <t>POR TBL NOB 30X3MG</t>
  </si>
  <si>
    <t>132601</t>
  </si>
  <si>
    <t>Cefazolin</t>
  </si>
  <si>
    <t>Cyklosporin</t>
  </si>
  <si>
    <t>15641</t>
  </si>
  <si>
    <t>SANDIMMUN NEORAL 50 MG</t>
  </si>
  <si>
    <t>POR CPS MOL 50X50MG</t>
  </si>
  <si>
    <t>16031</t>
  </si>
  <si>
    <t>VOLTAREN 50</t>
  </si>
  <si>
    <t>132547</t>
  </si>
  <si>
    <t>Doxazosin</t>
  </si>
  <si>
    <t>59765</t>
  </si>
  <si>
    <t>POR TBL FLM 4X40MG AC</t>
  </si>
  <si>
    <t>Fentermin</t>
  </si>
  <si>
    <t>97374</t>
  </si>
  <si>
    <t>ADIPEX RETARD</t>
  </si>
  <si>
    <t>POR CPS RML 100X15MG</t>
  </si>
  <si>
    <t>97375</t>
  </si>
  <si>
    <t>POR CPS RML 30X15MG</t>
  </si>
  <si>
    <t>Fosinopril</t>
  </si>
  <si>
    <t>MONOPRIL 20 MG</t>
  </si>
  <si>
    <t>POR TBL NOB 28X20MG</t>
  </si>
  <si>
    <t>Hydrochlorothiazid a kalium šetřící diuretika</t>
  </si>
  <si>
    <t>76380</t>
  </si>
  <si>
    <t>RHEFLUIN</t>
  </si>
  <si>
    <t>Hydrokortison</t>
  </si>
  <si>
    <t>858</t>
  </si>
  <si>
    <t>HYDROCORTISON LÉČIVA</t>
  </si>
  <si>
    <t>DRM UNG 1X10GM 1%</t>
  </si>
  <si>
    <t>Imichimod</t>
  </si>
  <si>
    <t>26353</t>
  </si>
  <si>
    <t>ALDARA 5% CREAM</t>
  </si>
  <si>
    <t>DRM CRM 12X250MG/12.5MG</t>
  </si>
  <si>
    <t>Kalcitonin (lososí syntetický)</t>
  </si>
  <si>
    <t>17164</t>
  </si>
  <si>
    <t>MIACALCIC NASAL 200</t>
  </si>
  <si>
    <t>NAS SPR SOL 2X2ML</t>
  </si>
  <si>
    <t>Klindamycin, kombinace</t>
  </si>
  <si>
    <t>169740</t>
  </si>
  <si>
    <t>DUAC GEL</t>
  </si>
  <si>
    <t>DRM GEL 15 GM</t>
  </si>
  <si>
    <t>Klonazepam</t>
  </si>
  <si>
    <t>RIVOTRIL 0,5 MG</t>
  </si>
  <si>
    <t>POR TBL NOB 50X0.5MG</t>
  </si>
  <si>
    <t>Kyselina alendronová</t>
  </si>
  <si>
    <t>21909</t>
  </si>
  <si>
    <t>FOSAMAX 70 MG 1X TÝDNĚ</t>
  </si>
  <si>
    <t>POR TBL NOB 12X70MG I</t>
  </si>
  <si>
    <t>Kyselina hyaluronová</t>
  </si>
  <si>
    <t>59840</t>
  </si>
  <si>
    <t>HYALGAN 20 MG/2 ML</t>
  </si>
  <si>
    <t>INJ SOL 1X2ML/20MG</t>
  </si>
  <si>
    <t>Levonorgestrel</t>
  </si>
  <si>
    <t>59377</t>
  </si>
  <si>
    <t>POSTINOR-2</t>
  </si>
  <si>
    <t>POR TBL NOB 2X0.75MG</t>
  </si>
  <si>
    <t>Losartan a diuretika</t>
  </si>
  <si>
    <t>Lovastatin</t>
  </si>
  <si>
    <t>53506</t>
  </si>
  <si>
    <t>MEDOSTATIN 20 MG</t>
  </si>
  <si>
    <t>53507</t>
  </si>
  <si>
    <t>POR TBL NOB 100X20MG</t>
  </si>
  <si>
    <t>Makrogol</t>
  </si>
  <si>
    <t>58827</t>
  </si>
  <si>
    <t>FORTRANS</t>
  </si>
  <si>
    <t>POR PLV SOL 1X4(SACKY)</t>
  </si>
  <si>
    <t>POR PLV SOL 1X4(SÁČKY)</t>
  </si>
  <si>
    <t>83970</t>
  </si>
  <si>
    <t>MOVALIS 15 MG</t>
  </si>
  <si>
    <t>119917</t>
  </si>
  <si>
    <t>POR TBL FLM 100X1000MG</t>
  </si>
  <si>
    <t>POR TBL NOB 20X250MG</t>
  </si>
  <si>
    <t>Mometason</t>
  </si>
  <si>
    <t>192202</t>
  </si>
  <si>
    <t>DRM CRM 1X30GM 0.1%</t>
  </si>
  <si>
    <t>47300</t>
  </si>
  <si>
    <t>47301</t>
  </si>
  <si>
    <t>DRM CRM 1X50GM 0.1%</t>
  </si>
  <si>
    <t>Mupirocin</t>
  </si>
  <si>
    <t>59808</t>
  </si>
  <si>
    <t>FRAXIPARINE FORTE</t>
  </si>
  <si>
    <t>Perindopril</t>
  </si>
  <si>
    <t>101227</t>
  </si>
  <si>
    <t>PRESTARIUM NEO FORTE</t>
  </si>
  <si>
    <t>POR TBL FLM 30X10 MG</t>
  </si>
  <si>
    <t>Perindopril a amlodipin</t>
  </si>
  <si>
    <t>124128</t>
  </si>
  <si>
    <t>Pitofenon a analgetika</t>
  </si>
  <si>
    <t>Progestiny a estrogeny, fixní kombinace</t>
  </si>
  <si>
    <t>58138</t>
  </si>
  <si>
    <t>JEANINE</t>
  </si>
  <si>
    <t>Progestiny a estrogeny, sekvenční přípravky</t>
  </si>
  <si>
    <t>15352</t>
  </si>
  <si>
    <t>PRAMINO</t>
  </si>
  <si>
    <t>POR TBL NOB 3X21</t>
  </si>
  <si>
    <t>Pseudoefedrin, kombinace</t>
  </si>
  <si>
    <t>83059</t>
  </si>
  <si>
    <t>CLARINASE REPETABS</t>
  </si>
  <si>
    <t>POR TBL RET 14</t>
  </si>
  <si>
    <t>Sildenafil</t>
  </si>
  <si>
    <t>26912</t>
  </si>
  <si>
    <t>VIAGRA 100 MG</t>
  </si>
  <si>
    <t>POR TBL FLM 4X100MG</t>
  </si>
  <si>
    <t>Síran hořečnatý</t>
  </si>
  <si>
    <t>MAGNESIUM SULFURICUM BIOTIKA 10%</t>
  </si>
  <si>
    <t>INJ SOL 5X10ML 10%</t>
  </si>
  <si>
    <t>91291</t>
  </si>
  <si>
    <t>POR SIR 100ML 240MG/5ML</t>
  </si>
  <si>
    <t>Tolperison</t>
  </si>
  <si>
    <t>MYDOCALM 150 MG</t>
  </si>
  <si>
    <t>POR TBL FLM 30X150MG</t>
  </si>
  <si>
    <t>4311</t>
  </si>
  <si>
    <t>TRAMAL KAPKY 100 MG/1 ML</t>
  </si>
  <si>
    <t>179364</t>
  </si>
  <si>
    <t>FOXIS 37,5MG/325 MG</t>
  </si>
  <si>
    <t>Urea</t>
  </si>
  <si>
    <t>16462</t>
  </si>
  <si>
    <t>EXCIPIAL U LIPOLOTIO</t>
  </si>
  <si>
    <t>DRM EML 1X200ML</t>
  </si>
  <si>
    <t>Valsartan a diuretika</t>
  </si>
  <si>
    <t>134281</t>
  </si>
  <si>
    <t>VALSACOMBI 160 MG/12,5 MG</t>
  </si>
  <si>
    <t>POR TBL FLM 28</t>
  </si>
  <si>
    <t>Warfarin</t>
  </si>
  <si>
    <t>192341</t>
  </si>
  <si>
    <t>WARFARIN PMCS 5 MG</t>
  </si>
  <si>
    <t>163146</t>
  </si>
  <si>
    <t>HYPNOGEN</t>
  </si>
  <si>
    <t>47459</t>
  </si>
  <si>
    <t>*3009</t>
  </si>
  <si>
    <t>19681</t>
  </si>
  <si>
    <t>GÁZA SKLÁDANÁ KOMPRESY NESTERILNÍ STERILUX ES</t>
  </si>
  <si>
    <t>10X10CM,8 VRSTEV,100KS</t>
  </si>
  <si>
    <t>80587</t>
  </si>
  <si>
    <t>OBINADLO ELASTICKÉ CZIDEÁL</t>
  </si>
  <si>
    <t>10CMX5M,KRÁTKÝ TAH,1KS</t>
  </si>
  <si>
    <t>63777</t>
  </si>
  <si>
    <t>ORTÉZA HLEZENNÍ VACOACHILL; SOUPRAVA PRO PACIENTA</t>
  </si>
  <si>
    <t>40131</t>
  </si>
  <si>
    <t>VERAL NEO EMULGEL</t>
  </si>
  <si>
    <t>DRM GEL 1X100GM I</t>
  </si>
  <si>
    <t>Chlorpromazin</t>
  </si>
  <si>
    <t>PLEGOMAZIN 0,5%</t>
  </si>
  <si>
    <t>INJ SOL 10X5ML/25MG</t>
  </si>
  <si>
    <t>32018</t>
  </si>
  <si>
    <t>IBUPROFEN AL 400</t>
  </si>
  <si>
    <t>15880</t>
  </si>
  <si>
    <t>BRAUNOL</t>
  </si>
  <si>
    <t>DRM SOL 1X500ML</t>
  </si>
  <si>
    <t>62315</t>
  </si>
  <si>
    <t>DRM SOL 1X30ML</t>
  </si>
  <si>
    <t>62317</t>
  </si>
  <si>
    <t>DRM SOL 1X1000ML</t>
  </si>
  <si>
    <t>62319</t>
  </si>
  <si>
    <t>LIQ CHIR 1X1000ML</t>
  </si>
  <si>
    <t>15826</t>
  </si>
  <si>
    <t>NAS SPR SOL 1X2ML</t>
  </si>
  <si>
    <t>DRM CRM 1X20GM/200MG</t>
  </si>
  <si>
    <t>Kolagenáza, kombinace</t>
  </si>
  <si>
    <t>Metoprolol</t>
  </si>
  <si>
    <t>46980</t>
  </si>
  <si>
    <t>BETALOC SR 200 MG</t>
  </si>
  <si>
    <t>POR TBL PRO 100X200MG</t>
  </si>
  <si>
    <t>Midazolam</t>
  </si>
  <si>
    <t>15013</t>
  </si>
  <si>
    <t>DORMICUM 7,5 MG</t>
  </si>
  <si>
    <t>POR TBL FLM 10X7.5MG</t>
  </si>
  <si>
    <t>32064</t>
  </si>
  <si>
    <t>INJ SOL 10X1ML</t>
  </si>
  <si>
    <t>59806</t>
  </si>
  <si>
    <t>Ofloxacin</t>
  </si>
  <si>
    <t>87225</t>
  </si>
  <si>
    <t>OFLOXIN 200</t>
  </si>
  <si>
    <t>POR TBL FLM 20X200MG</t>
  </si>
  <si>
    <t>Organismy produkující kyselinu mléčnou</t>
  </si>
  <si>
    <t>POR SOL 1X100ML</t>
  </si>
  <si>
    <t>Sulfadiazin, stříbrná sůl, kombinace</t>
  </si>
  <si>
    <t>DRM CRM 1X60GM</t>
  </si>
  <si>
    <t>Vápník, kombinace s vitaminem D a/nebo jinými léčivy</t>
  </si>
  <si>
    <t>164888</t>
  </si>
  <si>
    <t>CALTRATE 600 MG/400 IU D3 POTAHOVANÁ TABLETA</t>
  </si>
  <si>
    <t>POR TBL FLM 90</t>
  </si>
  <si>
    <t>20622</t>
  </si>
  <si>
    <t>81790</t>
  </si>
  <si>
    <t>KRYTÍ ANTIMIKROBIÁLNÍ MEPILEX AG</t>
  </si>
  <si>
    <t>10X10CM SE SILIKONOVOU VRSTVOU SAFETAC,5KS</t>
  </si>
  <si>
    <t>86760</t>
  </si>
  <si>
    <t>PRONTOSAN 400416</t>
  </si>
  <si>
    <t>STERILNÍ LAHVIČKA 350ML,1KS</t>
  </si>
  <si>
    <t>81793</t>
  </si>
  <si>
    <t>KRYTÍ HYDROSORB GEL</t>
  </si>
  <si>
    <t>15G,1KS</t>
  </si>
  <si>
    <t>11871</t>
  </si>
  <si>
    <t>ORTÉZA ZÁPĚSTÍ DLOUHÁ MODEL 420</t>
  </si>
  <si>
    <t>HLINÍKOVÁ DLAHA, DVA TAPOVÁCÍ PÁSKY</t>
  </si>
  <si>
    <t>78952</t>
  </si>
  <si>
    <t>ORTÉZA PRSTOVÁ - TYP 309</t>
  </si>
  <si>
    <t>Triamcinolon</t>
  </si>
  <si>
    <t>4160</t>
  </si>
  <si>
    <t>TRIAMCINOLON S LÉČIVA</t>
  </si>
  <si>
    <t>Amlodipin</t>
  </si>
  <si>
    <t>Jiná antibiotika pro lokální aplikaci</t>
  </si>
  <si>
    <t>48262</t>
  </si>
  <si>
    <t>PLV ADS 1X5GM</t>
  </si>
  <si>
    <t>Telmisartan a diuretika</t>
  </si>
  <si>
    <t>26571</t>
  </si>
  <si>
    <t>MICARDISPLUS 40/12,5 MG</t>
  </si>
  <si>
    <t>83099</t>
  </si>
  <si>
    <t>XANAX SR 0,5 MG</t>
  </si>
  <si>
    <t>POR TBL PRO 30X0.5MG</t>
  </si>
  <si>
    <t>90959</t>
  </si>
  <si>
    <t>XANAX 0,5 MG</t>
  </si>
  <si>
    <t>Antipropulziva</t>
  </si>
  <si>
    <t>30652</t>
  </si>
  <si>
    <t>REASEC</t>
  </si>
  <si>
    <t>POR TBL NOB 20X2.5MG</t>
  </si>
  <si>
    <t>49910</t>
  </si>
  <si>
    <t>POR TBL FLM 98X20MG</t>
  </si>
  <si>
    <t>91933</t>
  </si>
  <si>
    <t>Bifonazol</t>
  </si>
  <si>
    <t>137115</t>
  </si>
  <si>
    <t>CANESPOR 1X DENNĚ KRÉM</t>
  </si>
  <si>
    <t>DRM CRM 1X35GM 1%</t>
  </si>
  <si>
    <t>59768</t>
  </si>
  <si>
    <t>RELPAX 80 MG</t>
  </si>
  <si>
    <t>POR TBL FLM 2X80MG-ACL</t>
  </si>
  <si>
    <t>Cholekalciferol</t>
  </si>
  <si>
    <t>Imidazolové a triazolové deriváty, kombinace</t>
  </si>
  <si>
    <t>16896</t>
  </si>
  <si>
    <t>IMAZOL PLUS</t>
  </si>
  <si>
    <t>DRM UNG 1X10GM</t>
  </si>
  <si>
    <t>55759</t>
  </si>
  <si>
    <t>PAMYCON NA PRIPRAVU KAPEK</t>
  </si>
  <si>
    <t>DRM PLV SOL 1X1LAH</t>
  </si>
  <si>
    <t>85142</t>
  </si>
  <si>
    <t>XYZAL</t>
  </si>
  <si>
    <t>POR TBL FLM 90X5MG</t>
  </si>
  <si>
    <t>Loperamid</t>
  </si>
  <si>
    <t>146256</t>
  </si>
  <si>
    <t>14910</t>
  </si>
  <si>
    <t>POR TBL NOB 90X10MG</t>
  </si>
  <si>
    <t>59687</t>
  </si>
  <si>
    <t>20027</t>
  </si>
  <si>
    <t>POR TBL PRO 50X400 MG</t>
  </si>
  <si>
    <t>PREDNISON 20 LÉČIVA</t>
  </si>
  <si>
    <t>POR TBL NOB 20X20MG</t>
  </si>
  <si>
    <t>Promethazin</t>
  </si>
  <si>
    <t>122197</t>
  </si>
  <si>
    <t>PROTHAZIN</t>
  </si>
  <si>
    <t>POR TBL FLM 20X25MG</t>
  </si>
  <si>
    <t>Přípravky pro léčbu bradavic a kuřích ok</t>
  </si>
  <si>
    <t>60890</t>
  </si>
  <si>
    <t>VERRUMAL</t>
  </si>
  <si>
    <t>DRM SOL 1X13ML</t>
  </si>
  <si>
    <t>10208</t>
  </si>
  <si>
    <t>SUMIGRA 100 MG</t>
  </si>
  <si>
    <t>POR TBL FLM 18X100MG</t>
  </si>
  <si>
    <t>26578</t>
  </si>
  <si>
    <t>MICARDISPLUS 80/12,5 MG</t>
  </si>
  <si>
    <t>Tetrazepam</t>
  </si>
  <si>
    <t>57780</t>
  </si>
  <si>
    <t>MYOLASTAN</t>
  </si>
  <si>
    <t>POR TBL FLM 20X50MG</t>
  </si>
  <si>
    <t>Tobramycin</t>
  </si>
  <si>
    <t>86264</t>
  </si>
  <si>
    <t>TOBREX</t>
  </si>
  <si>
    <t>OPH GTT SOL 1X5ML/15MG</t>
  </si>
  <si>
    <t>42779</t>
  </si>
  <si>
    <t>POR TBL PRO 10X200MG</t>
  </si>
  <si>
    <t>877</t>
  </si>
  <si>
    <t>6CMX5M,PÁSKOVANÁ DO SUPERIORU,1KS</t>
  </si>
  <si>
    <t>11972</t>
  </si>
  <si>
    <t>BERLE FRANCOUZSKÁ PŘEDLOKETNí DURALOVÁ 222 KL-C</t>
  </si>
  <si>
    <t>BAREVNÁ,NASTAVITELNÁ 76-96CM, DO 130KG</t>
  </si>
  <si>
    <t>11811</t>
  </si>
  <si>
    <t>ORTÉZA LOKETNÍ SILISTAB EPI 2305</t>
  </si>
  <si>
    <t>PRUŽNÝ MATERIÁL, SILIK.PELOTY, PŘEDLOKETNÍ EPI PÁSKA</t>
  </si>
  <si>
    <t>140309</t>
  </si>
  <si>
    <t>BANDÁŽ ACHILOVY ŠLACHY</t>
  </si>
  <si>
    <t>ACHILLOTRAIN PRO</t>
  </si>
  <si>
    <t>140310</t>
  </si>
  <si>
    <t>BANDÁŽ HLEZNA S OSMIČKOU</t>
  </si>
  <si>
    <t>MALLEOTRAIN S</t>
  </si>
  <si>
    <t>62971</t>
  </si>
  <si>
    <t>ORTÉZA KOLENNÍHO KLOUBU OR33</t>
  </si>
  <si>
    <t>NÁVLEKOVÁ S VÝZTUHOU</t>
  </si>
  <si>
    <t>62972</t>
  </si>
  <si>
    <t>BANDÁŽ KOLENNÍ ELASTICKÁ OR34</t>
  </si>
  <si>
    <t>78602</t>
  </si>
  <si>
    <t>PÁSKA EPIONDYLÁRNÍ OR 16A</t>
  </si>
  <si>
    <t>S GUMOVOU PELOTOU</t>
  </si>
  <si>
    <t>78695</t>
  </si>
  <si>
    <t>BANDÁŽ KOTNÍKU</t>
  </si>
  <si>
    <t>SILIKONOVÁ PELOTA</t>
  </si>
  <si>
    <t>93146</t>
  </si>
  <si>
    <t>ORTÉZA KOLEN. KLOUBU SE STABILIZACÍ PATELY OR 36</t>
  </si>
  <si>
    <t>VELIKOST S,M,L,XL,XXL</t>
  </si>
  <si>
    <t>93222</t>
  </si>
  <si>
    <t>PÁS BEDERNÍ S VÝZTUHAMI PAN 3.05</t>
  </si>
  <si>
    <t>VYSOKÝ S NASTAVENÍM TAHU, VEL. S,M,L,XL,XXL</t>
  </si>
  <si>
    <t>93815</t>
  </si>
  <si>
    <t>ORTÉZA KOLENNÍ</t>
  </si>
  <si>
    <t>PROTECT.ST</t>
  </si>
  <si>
    <t>16032</t>
  </si>
  <si>
    <t>VOLTAREN RAPID 50 MG TABLETY</t>
  </si>
  <si>
    <t>POR TBL OBD 10X50MG</t>
  </si>
  <si>
    <t>PAMYCON NA PŘÍPRAVU KAPEK</t>
  </si>
  <si>
    <t>49941</t>
  </si>
  <si>
    <t>POR TBL PRO 100X100MG</t>
  </si>
  <si>
    <t>119513</t>
  </si>
  <si>
    <t>LOSEPRAZOL 20 MG</t>
  </si>
  <si>
    <t>POR CPS ETD 98X20MG</t>
  </si>
  <si>
    <t>138839</t>
  </si>
  <si>
    <t>POR TBL FLM 10</t>
  </si>
  <si>
    <t>879</t>
  </si>
  <si>
    <t>10CMX5M,PÁSKOVANÁ DO SUPERIORU,1KS</t>
  </si>
  <si>
    <t>82045</t>
  </si>
  <si>
    <t>KRYTÍ MŘÍŽKA SILIKONOVÁ MEPITEL ONE,289000</t>
  </si>
  <si>
    <t>5X7CM SE SILIKONOVOU VRSTVOU SAFETAC, 5KS</t>
  </si>
  <si>
    <t>ORTÉZA HLEZNA S PELOTAMI PAN 8.01</t>
  </si>
  <si>
    <t>ROZEPINATELNÁ,SE TŘEMI DLAHAMI,VEL. S,M,L,XL, UNIV. P-L</t>
  </si>
  <si>
    <t>83100</t>
  </si>
  <si>
    <t>XANAX SR 1 MG</t>
  </si>
  <si>
    <t>POR TBL PRO 30X1MG</t>
  </si>
  <si>
    <t>53913</t>
  </si>
  <si>
    <t>AZITROMYCIN SANDOZ 250 MG</t>
  </si>
  <si>
    <t>POR TBL FLM 6X250MG</t>
  </si>
  <si>
    <t>Betamethason a antiinfektiva</t>
  </si>
  <si>
    <t>91712</t>
  </si>
  <si>
    <t>GARASONE</t>
  </si>
  <si>
    <t>OPH+AUR GTT SOL 1X5ML</t>
  </si>
  <si>
    <t>89024</t>
  </si>
  <si>
    <t>59769</t>
  </si>
  <si>
    <t>POR TBL FLM 2X80MG-AL</t>
  </si>
  <si>
    <t>Jiná antiinfektiva</t>
  </si>
  <si>
    <t>OPHTAL</t>
  </si>
  <si>
    <t>OPH AQA 2X50ML</t>
  </si>
  <si>
    <t>OPH GTT SOL 1X10ML SKLO</t>
  </si>
  <si>
    <t>Jiná imunostimulancia</t>
  </si>
  <si>
    <t>14256</t>
  </si>
  <si>
    <t>BRONCHO-VAXOM PRO INFANTIBUS SÁČKY</t>
  </si>
  <si>
    <t>POR PLV 30X3.5MG</t>
  </si>
  <si>
    <t>POR GRA SUS 6SAC I</t>
  </si>
  <si>
    <t>55636</t>
  </si>
  <si>
    <t>POR TBL FLM 10X200MG</t>
  </si>
  <si>
    <t>42776</t>
  </si>
  <si>
    <t>TRALGIT SR 150</t>
  </si>
  <si>
    <t>POR TBL PRO 30X150MG</t>
  </si>
  <si>
    <t>84262</t>
  </si>
  <si>
    <t>POR GTT SOL 1X96ML</t>
  </si>
  <si>
    <t>22831</t>
  </si>
  <si>
    <t>DLAHA PERONEÁLNÍ</t>
  </si>
  <si>
    <t>FOOT LEVÁTOR</t>
  </si>
  <si>
    <t>155941</t>
  </si>
  <si>
    <t>HERPESIN KRÉM</t>
  </si>
  <si>
    <t>DRM CRM 1X5GM 5%</t>
  </si>
  <si>
    <t>Desogestrel a ethinylestradiol</t>
  </si>
  <si>
    <t>53493</t>
  </si>
  <si>
    <t>NOVYNETTE 150 MCG/20 MCG POTAHOVANÉ TABLETY</t>
  </si>
  <si>
    <t>POR TBL FLM 3X21=63</t>
  </si>
  <si>
    <t>107920</t>
  </si>
  <si>
    <t>APO-DICLO 50 MG</t>
  </si>
  <si>
    <t>POR TBL ENT 50X50MG</t>
  </si>
  <si>
    <t>Chlorhexidin</t>
  </si>
  <si>
    <t>44075</t>
  </si>
  <si>
    <t>CORSODYL</t>
  </si>
  <si>
    <t>GNG AQA 1X300ML</t>
  </si>
  <si>
    <t>1629</t>
  </si>
  <si>
    <t>DALACIN T</t>
  </si>
  <si>
    <t>Latanoprost</t>
  </si>
  <si>
    <t>58893</t>
  </si>
  <si>
    <t>XALATAN</t>
  </si>
  <si>
    <t>OPH GTT SOL 1X2.5ML I</t>
  </si>
  <si>
    <t>101211</t>
  </si>
  <si>
    <t>Tamsulosin</t>
  </si>
  <si>
    <t>14498</t>
  </si>
  <si>
    <t>OMNIC TOCAS 0,4</t>
  </si>
  <si>
    <t>POR TBL PRO 100X0.4MG</t>
  </si>
  <si>
    <t>13704</t>
  </si>
  <si>
    <t>ZOVIRAX 400 MG</t>
  </si>
  <si>
    <t>POR TBL NOB 70X400MG</t>
  </si>
  <si>
    <t>Antibiotika v kombinaci s ostatními léčivy</t>
  </si>
  <si>
    <t>1077</t>
  </si>
  <si>
    <t>OPHTHALMO-FRAMYKOIN COMP.</t>
  </si>
  <si>
    <t>14870</t>
  </si>
  <si>
    <t>SUMAMED 500 MG</t>
  </si>
  <si>
    <t>Betamethason</t>
  </si>
  <si>
    <t>19757</t>
  </si>
  <si>
    <t>BELODERM</t>
  </si>
  <si>
    <t>DRM UNG 1X30GM 0.05%</t>
  </si>
  <si>
    <t>Betamethason a antibiotika</t>
  </si>
  <si>
    <t>17170</t>
  </si>
  <si>
    <t>BELOGENT KRÉM</t>
  </si>
  <si>
    <t>Desloratadin</t>
  </si>
  <si>
    <t>28834</t>
  </si>
  <si>
    <t>AERIUS 2,5 MG</t>
  </si>
  <si>
    <t>POR TBL DIS 90X2.5MG</t>
  </si>
  <si>
    <t>Diazepam</t>
  </si>
  <si>
    <t>DIAZEPAM SLOVAKOFARMA 10 MG</t>
  </si>
  <si>
    <t>POR TBL NOB 20X10MG</t>
  </si>
  <si>
    <t>15613</t>
  </si>
  <si>
    <t>87074</t>
  </si>
  <si>
    <t>POR GRA SUS 1X200ML</t>
  </si>
  <si>
    <t>56652</t>
  </si>
  <si>
    <t>LOGEST</t>
  </si>
  <si>
    <t>2668</t>
  </si>
  <si>
    <t>OPHTHALMO-HYDROCORTISON LÉČIVA</t>
  </si>
  <si>
    <t>OPH UNG 1X5GM/25MG</t>
  </si>
  <si>
    <t>14822</t>
  </si>
  <si>
    <t>CONDROSULF 800</t>
  </si>
  <si>
    <t>POR TBL OBD 90X800MG</t>
  </si>
  <si>
    <t>14824</t>
  </si>
  <si>
    <t>POR GRA 90X4GM/800MG</t>
  </si>
  <si>
    <t>176921</t>
  </si>
  <si>
    <t>POR CPS DUR 180X400MG</t>
  </si>
  <si>
    <t>Indapamid</t>
  </si>
  <si>
    <t>158290</t>
  </si>
  <si>
    <t>INDAP 2,5 MG</t>
  </si>
  <si>
    <t>POR TBL NOB 100X2.5MG</t>
  </si>
  <si>
    <t>Jiná antihistaminika pro systémovou aplikaci</t>
  </si>
  <si>
    <t>POR TBL NOB 20X2MG</t>
  </si>
  <si>
    <t>OPH GTT SOL 1X10ML</t>
  </si>
  <si>
    <t>Klarithromycin</t>
  </si>
  <si>
    <t>75490</t>
  </si>
  <si>
    <t>KLACID 250</t>
  </si>
  <si>
    <t>POR TBL FLM 14X250MG</t>
  </si>
  <si>
    <t>Kyselina ibandronová</t>
  </si>
  <si>
    <t>25422</t>
  </si>
  <si>
    <t>BONVIVA 150 MG</t>
  </si>
  <si>
    <t>POR TBL FLM 3X150MG</t>
  </si>
  <si>
    <t>32720</t>
  </si>
  <si>
    <t>POR TBL FLM 50X5MG</t>
  </si>
  <si>
    <t>POR TBL PRO 100X25MG</t>
  </si>
  <si>
    <t>Montelukast</t>
  </si>
  <si>
    <t>125135</t>
  </si>
  <si>
    <t>SINGULAIR 10</t>
  </si>
  <si>
    <t>POR TBL FLM 98X10MG</t>
  </si>
  <si>
    <t>66015</t>
  </si>
  <si>
    <t>115318</t>
  </si>
  <si>
    <t>132531</t>
  </si>
  <si>
    <t>Prokinetika</t>
  </si>
  <si>
    <t>166760</t>
  </si>
  <si>
    <t>KINITO 50 MG, POTAHOVANÉ TABLETY</t>
  </si>
  <si>
    <t>POR TBL FLM 100X50MG</t>
  </si>
  <si>
    <t>Salbutamol</t>
  </si>
  <si>
    <t>Salmeterol a jiná léčiva onem. spojen. s obstrukcí dých. ces</t>
  </si>
  <si>
    <t>45964</t>
  </si>
  <si>
    <t>SERETIDE DISKUS 50/250</t>
  </si>
  <si>
    <t>INH PLV 1X60X50/250RG</t>
  </si>
  <si>
    <t>56844</t>
  </si>
  <si>
    <t>TRAMAL RETARD TABLETY 150 MG</t>
  </si>
  <si>
    <t>Valsartan</t>
  </si>
  <si>
    <t>141446</t>
  </si>
  <si>
    <t>VALZAP 160 MG POTAHOVANÉ TABLETY</t>
  </si>
  <si>
    <t>POR TBL FLM 90X160MG</t>
  </si>
  <si>
    <t>189079</t>
  </si>
  <si>
    <t>CALCICHEW D3 LEMON 400 IU</t>
  </si>
  <si>
    <t>POR TBL MND 60</t>
  </si>
  <si>
    <t>*2998</t>
  </si>
  <si>
    <t>9999990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</si>
  <si>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</si>
  <si>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</si>
  <si>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</si>
  <si>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</si>
  <si>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</si>
  <si>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</si>
  <si>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11983</t>
  </si>
  <si>
    <t>BERLE PODPAŽNÍ DURALOVÁ 131</t>
  </si>
  <si>
    <t>NASTAVITELNÁ 138-174CM, DO 100KG</t>
  </si>
  <si>
    <t>63720</t>
  </si>
  <si>
    <t>ROZTOK ELASTOVISKOZNÍ SYNVISC-ONE (HYLAN G-F 20)</t>
  </si>
  <si>
    <t>INJEKCE 1X6ML,HRAZENA 1 APLIKACE DO 1 KLOUBU/6 MĚS.</t>
  </si>
  <si>
    <t>11669</t>
  </si>
  <si>
    <t>NÁVLEK S FIX. PÁSEM, VEL. S,M,L,XL, UNIV. P-L</t>
  </si>
  <si>
    <t>12003</t>
  </si>
  <si>
    <t>ORTÉZA RAMENNÍHO KLOUBU STABILIZAČNÍ OR 2D</t>
  </si>
  <si>
    <t>12006</t>
  </si>
  <si>
    <t>BANDÁŽ LOKTE S EPIKONDYLÁRNÍ PÁSKOU OR 16</t>
  </si>
  <si>
    <t>93655</t>
  </si>
  <si>
    <t>PROTECT.ST PRO</t>
  </si>
  <si>
    <t>93971</t>
  </si>
  <si>
    <t>BANDÁŽ LOKTE S EPIPÁSKOU PAN 4.04</t>
  </si>
  <si>
    <t>ELASTICKÝ LOKETNÍ NÁVLEK, 2 PELOTY, VEL. S,M,L,XL,XXL</t>
  </si>
  <si>
    <t>93851</t>
  </si>
  <si>
    <t>ORTÉZA KOLENNÍHO KLOUBU INNOVATOR COOL</t>
  </si>
  <si>
    <t>S NASTAVITELNÝM ROZSAHEM POHYBU, OBLOUČKOVÁ BANDÁŽ</t>
  </si>
  <si>
    <t>11667</t>
  </si>
  <si>
    <t>ORTÉZA KOLENNÍHO KLOUBU KRÁTKÁ PAN 7.04</t>
  </si>
  <si>
    <t>S JEDNOOSÝM KLOUBEM,VEL.S,M,L,XL,XXL,XXXL UNIVERZÁLNí PRO PRAVÉ A LEVÉ KOLENO</t>
  </si>
  <si>
    <t>Prostředky pro inkontinenci,kondomy urinál.,sběrné sáčky urinál.</t>
  </si>
  <si>
    <t>87581</t>
  </si>
  <si>
    <t>PODLOŽKY ABSORPČNÍ EURON SOFT EXTRA</t>
  </si>
  <si>
    <t>60X90CM,1525ML,10KS</t>
  </si>
  <si>
    <t>192854</t>
  </si>
  <si>
    <t>POR TBL FLM 14X1GM+SÁČ</t>
  </si>
  <si>
    <t>17169</t>
  </si>
  <si>
    <t>BELOSALIC</t>
  </si>
  <si>
    <t>DRM SOL 1X100ML</t>
  </si>
  <si>
    <t>90</t>
  </si>
  <si>
    <t>CODEIN SLOVAKOFARMA 30 MG</t>
  </si>
  <si>
    <t>POR TBL NOB 10X30MG</t>
  </si>
  <si>
    <t>POR GRA SUS 30SAC I</t>
  </si>
  <si>
    <t>137274</t>
  </si>
  <si>
    <t>ONPRELEN 20</t>
  </si>
  <si>
    <t>POR CPS DUR 84X20MG</t>
  </si>
  <si>
    <t>176954</t>
  </si>
  <si>
    <t>POR GTT SOL 1X50ML</t>
  </si>
  <si>
    <t>162502</t>
  </si>
  <si>
    <t>DRM EML 1X30GM</t>
  </si>
  <si>
    <t>Vardenafil</t>
  </si>
  <si>
    <t>25898</t>
  </si>
  <si>
    <t>LEVITRA 20 MG</t>
  </si>
  <si>
    <t>POR TBL FLM 4X20MG</t>
  </si>
  <si>
    <t>94776</t>
  </si>
  <si>
    <t>ZOLPINOX</t>
  </si>
  <si>
    <t>POR TBL FLM 50X10MG</t>
  </si>
  <si>
    <t>93987</t>
  </si>
  <si>
    <t>ORTÉZA KOLENNÍ GENUMEDI PLUS</t>
  </si>
  <si>
    <t>BANDÁŽ KOLENE SE ZPEVNĚNÍM POD KOLENEM A NA STEHNĚ</t>
  </si>
  <si>
    <t>11869</t>
  </si>
  <si>
    <t>ORTÉZA KOTNÍKOVÁ</t>
  </si>
  <si>
    <t>ANATOMICKY FORMOVANÁ PELOTA</t>
  </si>
  <si>
    <t>14821</t>
  </si>
  <si>
    <t>POR TBL OBD 30X800MG</t>
  </si>
  <si>
    <t>15646</t>
  </si>
  <si>
    <t>CIPLOX</t>
  </si>
  <si>
    <t>OPH+AUR GTT SOL 5ML</t>
  </si>
  <si>
    <t>28837</t>
  </si>
  <si>
    <t>POR SOL 1X60ML LŽIČKA</t>
  </si>
  <si>
    <t>POR SOL 1X120ML LŽIČKA</t>
  </si>
  <si>
    <t>Dihydrokodein</t>
  </si>
  <si>
    <t>41824</t>
  </si>
  <si>
    <t>DHC CONTINUS 60 MG</t>
  </si>
  <si>
    <t>POR TBL RET 60X60MG B</t>
  </si>
  <si>
    <t>46621</t>
  </si>
  <si>
    <t>UNO</t>
  </si>
  <si>
    <t>POR TBL RET 20X150MG</t>
  </si>
  <si>
    <t>POR CPS DUR 20X300MG</t>
  </si>
  <si>
    <t>Felodipin</t>
  </si>
  <si>
    <t>PLENDIL ER 10 MG</t>
  </si>
  <si>
    <t>POR TBL PRO 30X10MG</t>
  </si>
  <si>
    <t>Fenoterol</t>
  </si>
  <si>
    <t>INH SOL PSS 200DÁV</t>
  </si>
  <si>
    <t>47478</t>
  </si>
  <si>
    <t>LORADUR MITE</t>
  </si>
  <si>
    <t>POR TBL NOB 50</t>
  </si>
  <si>
    <t>Isotretinoin, kombinace</t>
  </si>
  <si>
    <t>Kalcium-dobesylát</t>
  </si>
  <si>
    <t>56068</t>
  </si>
  <si>
    <t>DOBICA</t>
  </si>
  <si>
    <t>POR CPS DUR 50X250MG</t>
  </si>
  <si>
    <t>53189</t>
  </si>
  <si>
    <t>KLACID SR</t>
  </si>
  <si>
    <t>POR TBL RET 7X500MG</t>
  </si>
  <si>
    <t>Kyselina alendronová a cholekalciferol</t>
  </si>
  <si>
    <t>25416</t>
  </si>
  <si>
    <t>FOSAVANCE 70 MG/2800 IU</t>
  </si>
  <si>
    <t>POR TBL NOB 12</t>
  </si>
  <si>
    <t>83397</t>
  </si>
  <si>
    <t>FLONIDAN 10 MG DISTAB</t>
  </si>
  <si>
    <t>POR TBL DIS 30X10MG</t>
  </si>
  <si>
    <t>Mebendazol</t>
  </si>
  <si>
    <t>122198</t>
  </si>
  <si>
    <t>VERMOX</t>
  </si>
  <si>
    <t>POR TBL NOB 6X100MG</t>
  </si>
  <si>
    <t>112562</t>
  </si>
  <si>
    <t>POR TBL NOB 60X15MG</t>
  </si>
  <si>
    <t>Norethisteron</t>
  </si>
  <si>
    <t>125226</t>
  </si>
  <si>
    <t>NORETHISTERON ZENTIVA</t>
  </si>
  <si>
    <t>Nystatin, kombinace</t>
  </si>
  <si>
    <t>107744</t>
  </si>
  <si>
    <t>MACMIROR COMPLEX</t>
  </si>
  <si>
    <t>VAG UNG 1X30GM+APL</t>
  </si>
  <si>
    <t>VAG GLB 8</t>
  </si>
  <si>
    <t>171030</t>
  </si>
  <si>
    <t>BONADEA</t>
  </si>
  <si>
    <t>185113</t>
  </si>
  <si>
    <t>FOXINETTE 2 MG/0,03 MG</t>
  </si>
  <si>
    <t>Ramipril</t>
  </si>
  <si>
    <t>15864</t>
  </si>
  <si>
    <t>TRITACE 10 MG</t>
  </si>
  <si>
    <t>26913</t>
  </si>
  <si>
    <t>POR TBL FLM 8X100MG</t>
  </si>
  <si>
    <t>Silymarin</t>
  </si>
  <si>
    <t>Spazmolytika, psycholeptika a analgetika v kombinaci</t>
  </si>
  <si>
    <t>91261</t>
  </si>
  <si>
    <t>SPASMOPAN</t>
  </si>
  <si>
    <t>RCT SUP 5</t>
  </si>
  <si>
    <t>115449</t>
  </si>
  <si>
    <t>SUMATRIPTAN ACTAVIS 50 MG</t>
  </si>
  <si>
    <t>179327</t>
  </si>
  <si>
    <t>DORETA 75 MG/650 MG</t>
  </si>
  <si>
    <t>TRIAMCINOLON LÉČIVA UNG</t>
  </si>
  <si>
    <t>125592</t>
  </si>
  <si>
    <t>VALSACOR 80 MG</t>
  </si>
  <si>
    <t>POR TBL FLM 84X80MG</t>
  </si>
  <si>
    <t>1142653</t>
  </si>
  <si>
    <t>APO-ZOLPIDEM 10 MG</t>
  </si>
  <si>
    <t>163149</t>
  </si>
  <si>
    <t>POR TBL FLM 100X10MG</t>
  </si>
  <si>
    <t>140432</t>
  </si>
  <si>
    <t>ORTÉZA LOKETNÍ - RIGIDNÍ SE ZÁVĚSEM TYP 010D</t>
  </si>
  <si>
    <t>OBOUSTRANNÁ</t>
  </si>
  <si>
    <t>85524</t>
  </si>
  <si>
    <t>AMOKSIKLAV 375 MG</t>
  </si>
  <si>
    <t>POR TBL FLM 21X375MG</t>
  </si>
  <si>
    <t>Obuv ortopedická</t>
  </si>
  <si>
    <t>971</t>
  </si>
  <si>
    <t>VLOŽKY ORTOPEDICKÉ-SPECIÁLNÍ</t>
  </si>
  <si>
    <t>80%</t>
  </si>
  <si>
    <t>140089</t>
  </si>
  <si>
    <t>CHODÍTKO ČTYŘKOLOVÉ SKLÁDACÍ 105</t>
  </si>
  <si>
    <t>DURALOVÉ, SKLÁDACÍ RÁM, NAST. VÝŠKA, SEDÁTKO, OPĚRKA, BRZDY, KOŠÍK</t>
  </si>
  <si>
    <t>63698</t>
  </si>
  <si>
    <t>ROZTOK ELASTOVISKÓZNÍ SINOVIAL</t>
  </si>
  <si>
    <t>INJ. 1X2ML,HRAZENY 3 APLIKACE DO 1 KLOUBU/6 MĚS.</t>
  </si>
  <si>
    <t>140304</t>
  </si>
  <si>
    <t>ORTÉZA KOLENNÍHO KLOUBU S KOVOVÝMI DLAHAMI</t>
  </si>
  <si>
    <t>STABIMED PRO - PRODYŠNÝ MATERIÁL, KOVOVÉ DLAHY</t>
  </si>
  <si>
    <t>93835</t>
  </si>
  <si>
    <t>ORTÉZA ZÁPĚSTÍ EXOFORM CARPAL</t>
  </si>
  <si>
    <t>S ODLEHČENOU KONSTRUKCÍ PRO PLNOU MOBILITU PRSTŮ</t>
  </si>
  <si>
    <t>93818</t>
  </si>
  <si>
    <t>PROTECT.4</t>
  </si>
  <si>
    <t>109860</t>
  </si>
  <si>
    <t>ATORVASTATIN ACTAVIS 20 MG</t>
  </si>
  <si>
    <t>4014</t>
  </si>
  <si>
    <t>POR TBL NOB 20X200MG</t>
  </si>
  <si>
    <t>25263</t>
  </si>
  <si>
    <t>POR PLV SOL 10X225MG</t>
  </si>
  <si>
    <t>47477</t>
  </si>
  <si>
    <t>POR TBL NOB 20</t>
  </si>
  <si>
    <t>83772</t>
  </si>
  <si>
    <t>45775</t>
  </si>
  <si>
    <t>AVICENUM 360 A-G /MIKROKAPSLE/ UZAVŘENÁ/OTEVŘENÁ,SAMODRŽÍCÍ KRAJKA,  SKINTEX</t>
  </si>
  <si>
    <t>11651</t>
  </si>
  <si>
    <t>ZÁVĚS RAMENNÍHO KLOUBU PAN 2.04</t>
  </si>
  <si>
    <t>VELIKOST S,M, UNIVERZÁLNÍ PRO PRAVÉ A LEVÉ RAMENO</t>
  </si>
  <si>
    <t>62963</t>
  </si>
  <si>
    <t>BANDÁŽ LOKETNÍ OR 4G</t>
  </si>
  <si>
    <t>93144</t>
  </si>
  <si>
    <t>ORTÉZA LOKETNÍHO KLOUBU RIGIDNÍ OR 4H</t>
  </si>
  <si>
    <t>VELIKOST S,M,L,XL</t>
  </si>
  <si>
    <t>Standardní lůžková péče</t>
  </si>
  <si>
    <t>Přehled plnění PL - Preskripce léčivých přípravků dle objemu Kč mimo PL</t>
  </si>
  <si>
    <t>B01AB11 - Sulodexid</t>
  </si>
  <si>
    <t>R03DC03 - Montelukast</t>
  </si>
  <si>
    <t>M05BA06 - Kyselina ibandronová</t>
  </si>
  <si>
    <t>G04CA02 - Tamsulosin</t>
  </si>
  <si>
    <t>A10AE04 - Inzulin glargin</t>
  </si>
  <si>
    <t>M05BA04 - Kyselina alendronová</t>
  </si>
  <si>
    <t>A10AC01 - Inzulin lidský</t>
  </si>
  <si>
    <t>N02CC01 - Sumatriptan</t>
  </si>
  <si>
    <t>R03AK06 - Salmeterol a jiná léčiva onem. spojen. s obstrukcí dých. ces</t>
  </si>
  <si>
    <t>S01EE01 - Latanoprost</t>
  </si>
  <si>
    <t>R03BA05 - Flutikason</t>
  </si>
  <si>
    <t>A03FA - Prokinetika</t>
  </si>
  <si>
    <t>A07DA - Antipropulziva</t>
  </si>
  <si>
    <t>B01AB11</t>
  </si>
  <si>
    <t>N02CC01</t>
  </si>
  <si>
    <t>R03BA05</t>
  </si>
  <si>
    <t>M05BA04</t>
  </si>
  <si>
    <t>A07DA</t>
  </si>
  <si>
    <t>A10AE04</t>
  </si>
  <si>
    <t>TRAMAL ČÍPKY 100 MG</t>
  </si>
  <si>
    <t>G04CA02</t>
  </si>
  <si>
    <t>S01EE01</t>
  </si>
  <si>
    <t>A03FA</t>
  </si>
  <si>
    <t>A10AC01</t>
  </si>
  <si>
    <t>M05BA06</t>
  </si>
  <si>
    <t>R03AK06</t>
  </si>
  <si>
    <t>R03DC03</t>
  </si>
  <si>
    <t>POR TBL OBD 6X50MG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</si>
  <si>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</si>
  <si>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</si>
  <si>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</si>
  <si>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</si>
  <si>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</si>
  <si>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</si>
  <si>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</si>
  <si>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</si>
  <si>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</si>
  <si>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</si>
  <si>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</si>
  <si>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</si>
  <si>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50115051</t>
  </si>
  <si>
    <t>520 SZM nadstandardy ZUM (112 02 041)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</si>
  <si>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</si>
  <si>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</si>
  <si>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</si>
  <si>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</si>
  <si>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</si>
  <si>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</si>
  <si>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</si>
  <si>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</si>
  <si>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</si>
  <si>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</si>
  <si>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3164</t>
  </si>
  <si>
    <t>Traumatologické oddělení, pracoviště COS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</si>
  <si>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</si>
  <si>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</si>
  <si>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</si>
  <si>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</si>
  <si>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</si>
  <si>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</si>
  <si>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ZA416</t>
  </si>
  <si>
    <t>Krytí mastný tyl grassolind neutral 10 x 10 cm bal. á 10 ks 4993147</t>
  </si>
  <si>
    <t>Krytí mastný tyl grassolind neutral 10 x 10 cm bal. á 10 ks</t>
  </si>
  <si>
    <t>ZA423</t>
  </si>
  <si>
    <t>Obinadlo elastické idealtex 12 cm x 5 m 931063</t>
  </si>
  <si>
    <t>Obinadlo elastické idealtex 12 cm x 5 m 9310633</t>
  </si>
  <si>
    <t>ZA443</t>
  </si>
  <si>
    <t>Šátek trojcípý 20001</t>
  </si>
  <si>
    <t>ZA446</t>
  </si>
  <si>
    <t>Vata buničitá přířezy 20 x 30 cm 1230200129</t>
  </si>
  <si>
    <t>ZA454</t>
  </si>
  <si>
    <t>Kompresa AB 10 x 10 cm / 1 ks sterilní 1230114011</t>
  </si>
  <si>
    <t>Kompresa AB 10 x 10 cm / 1 ks sterilní NT savá 1230114011</t>
  </si>
  <si>
    <t>ZA459</t>
  </si>
  <si>
    <t>Kompresa AB 10 x 20 cm / 1 ks sterilní 1230114021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</si>
  <si>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</si>
  <si>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</si>
  <si>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</si>
  <si>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</si>
  <si>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</si>
  <si>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ZA530</t>
  </si>
  <si>
    <t>Vložky hygienické samu 716221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</si>
  <si>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</si>
  <si>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</si>
  <si>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</si>
  <si>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</si>
  <si>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</si>
  <si>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</si>
  <si>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</si>
  <si>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</si>
  <si>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</si>
  <si>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Mediset pro močovou katetriz. á 20 ks 455271</t>
  </si>
  <si>
    <t>Mediset pro močovou katetriz. á 20 ks 4552710</t>
  </si>
  <si>
    <t>ZA593</t>
  </si>
  <si>
    <t>Tampon sterilní stáčený 20 x 20 cm   / 5 ks 28003</t>
  </si>
  <si>
    <t>ZA595</t>
  </si>
  <si>
    <t>Náplast tegaderm 6 x 7 cm s výřezem 1623W</t>
  </si>
  <si>
    <t>Náplast tegaderm 6,0 x 7,00 cm s výřezem 1623W</t>
  </si>
  <si>
    <t>ZA601</t>
  </si>
  <si>
    <t>Obinadlo fixa crep 12 cm x 4 m 1323100105</t>
  </si>
  <si>
    <t>ZB084</t>
  </si>
  <si>
    <t>Náplast transpore 2,5   x 9,14 1527-1</t>
  </si>
  <si>
    <t>Náplast transpore 2,5 x 9,14 cm 1527-1</t>
  </si>
  <si>
    <t>ZC100</t>
  </si>
  <si>
    <t>Vata buničitá dělená 2 role / 500 ks 40 x 50 mm 1230200310</t>
  </si>
  <si>
    <t>ZC846</t>
  </si>
  <si>
    <t>Kompresa AB 15 x 25 cm /1 ks sterilní bal. á 140 ks 1230114031</t>
  </si>
  <si>
    <t>Kompresa AB 15 x 25 cm /1 ks sterilní NT savá 1230114031</t>
  </si>
  <si>
    <t>ZC854</t>
  </si>
  <si>
    <t xml:space="preserve">Kompresa NT 7,5 x 7,5 cm / 2 ks sterilní 26510 </t>
  </si>
  <si>
    <t>ZC885</t>
  </si>
  <si>
    <t>Náplast omnifix E 10 cm x 10 m 900650</t>
  </si>
  <si>
    <t>ZD102</t>
  </si>
  <si>
    <t>Náplast cosmos strip 6 cm x 2 cm  (náhrada za náplast curity) 5302951</t>
  </si>
  <si>
    <t>ZD104</t>
  </si>
  <si>
    <t>Náplast omniplast 10,0 cm x 10,0 m 900535</t>
  </si>
  <si>
    <t>Náplast omniplast 10,0 cm x 10,0 m 9004472 (900535)</t>
  </si>
  <si>
    <t>ZH012</t>
  </si>
  <si>
    <t>Náplast micropore 2,50 cm x 9,15 m 7600-1</t>
  </si>
  <si>
    <t>ZI558</t>
  </si>
  <si>
    <t>Náplast curapor   7 x   5 cm 22 120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</si>
  <si>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</si>
  <si>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</si>
  <si>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</si>
  <si>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</si>
  <si>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ZI973</t>
  </si>
  <si>
    <t>Pěna malá  V.A.C M6275051</t>
  </si>
  <si>
    <t>Pěna malá  V.A.C M8275051</t>
  </si>
  <si>
    <t>ZI974</t>
  </si>
  <si>
    <t>Pěna střední V.A.C M6275052</t>
  </si>
  <si>
    <t>Pěna střední V.A.C M8275052</t>
  </si>
  <si>
    <t>ZI975</t>
  </si>
  <si>
    <t>Pěna velká V.A.C M6275053</t>
  </si>
  <si>
    <t>Pěna velká V.A.C M8275053</t>
  </si>
  <si>
    <t>ZI977</t>
  </si>
  <si>
    <t>Kanystr s gelem V.A.C. 500 ml M6275063</t>
  </si>
  <si>
    <t>ZI983</t>
  </si>
  <si>
    <t>Terčík + krycí folie V.A.C. ( folie s kolmým napojením ) M8275057</t>
  </si>
  <si>
    <t>Terčík + krycí folie V.A.C. ( folie s kolmým napojením )KC- M8275057</t>
  </si>
  <si>
    <t>Terčík + krycí folie V.A.C. ( folie s kolmým napojením )KC-</t>
  </si>
  <si>
    <t>ZK352</t>
  </si>
  <si>
    <t>Roztok hyiodine na chronické rány bal. á 50 ml HYIODINE</t>
  </si>
  <si>
    <t>ZA005</t>
  </si>
  <si>
    <t>Obinadlo pruban č.  7 427307</t>
  </si>
  <si>
    <t>ZA484</t>
  </si>
  <si>
    <t>Krytí sakrální tielle bal. á 5 ks  MTL104 1/5</t>
  </si>
  <si>
    <t>ZA629</t>
  </si>
  <si>
    <t>Tampon 19 x 20 cm / 5 ks sterilní stáčený 442</t>
  </si>
  <si>
    <t>ZG701</t>
  </si>
  <si>
    <t>Pěna V.A.C GranuFoam velikost XL M8275065</t>
  </si>
  <si>
    <t>ZI985</t>
  </si>
  <si>
    <t>Folie krycí 30,5 x 26 cm V.A.C. M6275009</t>
  </si>
  <si>
    <t>ZK920</t>
  </si>
  <si>
    <t>Kanystr Info V.A.C. M8275063</t>
  </si>
  <si>
    <t>ZD229</t>
  </si>
  <si>
    <t>Krytí hydrosorb gel 15 g 703132</t>
  </si>
  <si>
    <t>ZL684</t>
  </si>
  <si>
    <t>Náplast santiband standard poinjekční jednotl. bal. 19 mm x 72 mm 652</t>
  </si>
  <si>
    <t>ZL801</t>
  </si>
  <si>
    <t>Houba V.A.C. Veraflo Dressing small ULTVFL05SM</t>
  </si>
  <si>
    <t>ZL802</t>
  </si>
  <si>
    <t xml:space="preserve">Kazeta V.A.C. Veralink Cassette ULTLNK0500 </t>
  </si>
  <si>
    <t>ZK333</t>
  </si>
  <si>
    <t>Pěna S systém vivano bal. á 3 ks 409728</t>
  </si>
  <si>
    <t>ZJ498</t>
  </si>
  <si>
    <t>Pěna M systém vivano bal. á 3 ks 409725</t>
  </si>
  <si>
    <t>ZJ497</t>
  </si>
  <si>
    <t>Kanystr 800 ml systém vivano bal. á 3 ks 409520</t>
  </si>
  <si>
    <t>ZJ499</t>
  </si>
  <si>
    <t>Pěna L systém vivano bal. á 3 ks 409722</t>
  </si>
  <si>
    <t>ZA694</t>
  </si>
  <si>
    <t>Držák močových sáčků 4490029 kovový</t>
  </si>
  <si>
    <t xml:space="preserve">Držák močových sáčků kovový bal. á 20 ks 4490029 </t>
  </si>
  <si>
    <t>ZA709</t>
  </si>
  <si>
    <t>Katetr močový foley 22CH bal. á 12 ks 1575-02</t>
  </si>
  <si>
    <t>ZA727</t>
  </si>
  <si>
    <t>Kontejner 30 ml sterilní 331690251750</t>
  </si>
  <si>
    <t>ZA738</t>
  </si>
  <si>
    <t>Filtr mini spike zelený 4550242</t>
  </si>
  <si>
    <t>ZA746</t>
  </si>
  <si>
    <t>Stříkačka omnifix 1 ml 9161406V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</si>
  <si>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</si>
  <si>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</si>
  <si>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</si>
  <si>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</si>
  <si>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</si>
  <si>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</si>
  <si>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</si>
  <si>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</si>
  <si>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</si>
  <si>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</si>
  <si>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</si>
  <si>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</si>
  <si>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ZA883</t>
  </si>
  <si>
    <t>Rourka rektální CH18, délka 40 cm 19-18.100</t>
  </si>
  <si>
    <t>ZA964</t>
  </si>
  <si>
    <t>Stříkačka janett 60 ml vyplachovací MRG564</t>
  </si>
  <si>
    <t>ZB006</t>
  </si>
  <si>
    <t>Teploměr digitální thermoval basic 9250391</t>
  </si>
  <si>
    <t>ZB102</t>
  </si>
  <si>
    <t>Láhev k odsávačce flovac 1l hadice 1,8 m á 45 ks 000-036-020</t>
  </si>
  <si>
    <t>Láhev k odsávačce flovac 1l hadice 1,8 m á 45 ks 000-036-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</si>
  <si>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</si>
  <si>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</si>
  <si>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</si>
  <si>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</si>
  <si>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ZB453</t>
  </si>
  <si>
    <t>Lopatka dřevěná ústní sterilní bal. á 100 ks 4700096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</si>
  <si>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</si>
  <si>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</si>
  <si>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</si>
  <si>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</si>
  <si>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</si>
  <si>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</si>
  <si>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</si>
  <si>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</si>
  <si>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</si>
  <si>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</si>
  <si>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</si>
  <si>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</si>
  <si>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ZB767</t>
  </si>
  <si>
    <t>Jehla vakuová 226/38 mm černá 450075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</si>
  <si>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</si>
  <si>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</si>
  <si>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</si>
  <si>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</si>
  <si>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</si>
  <si>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</si>
  <si>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</si>
  <si>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</si>
  <si>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</si>
  <si>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</si>
  <si>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</si>
  <si>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</si>
  <si>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</si>
  <si>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9151125S</t>
  </si>
  <si>
    <t>Stříkačka inzulinová omnican 0,5 ml 100j s jehlou 30 G</t>
  </si>
  <si>
    <t>ZC059</t>
  </si>
  <si>
    <t>Láhev redon drenofast 400 ml-kompletní bal. á 40 ks 28 400</t>
  </si>
  <si>
    <t>ZC769</t>
  </si>
  <si>
    <t>Hadička spojovací HS 1,8 x 450LL 606301</t>
  </si>
  <si>
    <t>ZC863</t>
  </si>
  <si>
    <t>Hadička spojovací HS 1,8 x 1800LL 606304</t>
  </si>
  <si>
    <t>ZC906</t>
  </si>
  <si>
    <t>Škrtidlo se sponou KVS25500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</si>
  <si>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</si>
  <si>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</si>
  <si>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</si>
  <si>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</si>
  <si>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</si>
  <si>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</si>
  <si>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</si>
  <si>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</si>
  <si>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</si>
  <si>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331980455007</t>
  </si>
  <si>
    <t>ZH168</t>
  </si>
  <si>
    <t>Stříkačka tuberkulin 1 ml KD-JECT III 831786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</si>
  <si>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</si>
  <si>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</si>
  <si>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</si>
  <si>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</si>
  <si>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</si>
  <si>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</si>
  <si>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</si>
  <si>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</si>
  <si>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</si>
  <si>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</si>
  <si>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Tyčinka vatová medcomfort + glyc. citónová příchuť bal. á 75</t>
  </si>
  <si>
    <t>ZI179</t>
  </si>
  <si>
    <t>Zkumavka s mediem+ flovakovaný tampon eSwab růžový 490CE.A</t>
  </si>
  <si>
    <t>ZI182</t>
  </si>
  <si>
    <t>Zkumavka + aplikátor s chem.stabilizátorem UriSwab žlutá 802CE.A</t>
  </si>
  <si>
    <t>Zkumavka + aplikátor s chem.stabilizátorem UriSwab žlutá</t>
  </si>
  <si>
    <t>ZI436</t>
  </si>
  <si>
    <t>Brýle kyslíkové SOFT H-103106</t>
  </si>
  <si>
    <t>ZJ569</t>
  </si>
  <si>
    <t>Proužky Accu-Check senzor komfort Pro Control á 50 ks</t>
  </si>
  <si>
    <t>Proužky Accu-Check senzor komfort Pro Control á 50 ks 04927290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</si>
  <si>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</si>
  <si>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</si>
  <si>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</si>
  <si>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</si>
  <si>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</si>
  <si>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</si>
  <si>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ZL105</t>
  </si>
  <si>
    <t>Nástavec pro odběr moče ke zkumavce vacuete 331980450251</t>
  </si>
  <si>
    <t>ZB557</t>
  </si>
  <si>
    <t>Přechodka adapter combifix rekord - luer 4090306</t>
  </si>
  <si>
    <t>ZL688</t>
  </si>
  <si>
    <t>Proužky Accu-Check Inform IIStrip 50 EU1 á 50 ks 05942861</t>
  </si>
  <si>
    <t>ZL689</t>
  </si>
  <si>
    <t>Roztok Accu-Check Performa Int´l Controls 1+2 level 04861736</t>
  </si>
  <si>
    <t>ZE027</t>
  </si>
  <si>
    <t>Katetr CVC 1 lumen certofix mono 330 4160282E</t>
  </si>
  <si>
    <t>ZA715</t>
  </si>
  <si>
    <t>Set infuzní intrafix 4062957</t>
  </si>
  <si>
    <t>ZA869</t>
  </si>
  <si>
    <t>Set transfúzní LLP s filtrem pro provzdušněním hemomed 05223</t>
  </si>
  <si>
    <t>ZA832</t>
  </si>
  <si>
    <t>Jehla injekční 0,9 x   40 mm žlutá 4657519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</si>
  <si>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</si>
  <si>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</si>
  <si>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</si>
  <si>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</si>
  <si>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</si>
  <si>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</si>
  <si>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</si>
  <si>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</si>
  <si>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</si>
  <si>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</si>
  <si>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</si>
  <si>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</si>
  <si>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ZL131</t>
  </si>
  <si>
    <t>Rukavice nitril promedica bez p.L á 100 ks 98898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</si>
  <si>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</si>
  <si>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</si>
  <si>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</si>
  <si>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</si>
  <si>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</si>
  <si>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</si>
  <si>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ZA006</t>
  </si>
  <si>
    <t>Obinadlo pruban č.  8 427308</t>
  </si>
  <si>
    <t>ZA421</t>
  </si>
  <si>
    <t>Obinadlo elastické idealtex 10 cm x 5 m 931062</t>
  </si>
  <si>
    <t>ZA424</t>
  </si>
  <si>
    <t>Obinadlo elastické idealtex 14 cm x 5 m 931064</t>
  </si>
  <si>
    <t>ZA426</t>
  </si>
  <si>
    <t>Obinadlo hydrofilní 16 cm x 10 m 13014</t>
  </si>
  <si>
    <t>ZA427</t>
  </si>
  <si>
    <t>Obinadlo hydrofilní 14 cm x   5 m 13009</t>
  </si>
  <si>
    <t>ZA429</t>
  </si>
  <si>
    <t>Obinadlo elastické idealtex   8 cm x 5 m 931061</t>
  </si>
  <si>
    <t>ZA432</t>
  </si>
  <si>
    <t>Obvaz sádrový safix plus 14 cm x 3 m 3327430</t>
  </si>
  <si>
    <t>ZA450</t>
  </si>
  <si>
    <t>Náplast omniplast hospital 1,25 cm x 9,1 m 9004520</t>
  </si>
  <si>
    <t>ZA467</t>
  </si>
  <si>
    <t>Tyčinka vatová nesterilní 15 cm 9679369</t>
  </si>
  <si>
    <t>ZA527</t>
  </si>
  <si>
    <t>Mediset pro malé chir.výkony  4709673</t>
  </si>
  <si>
    <t>ZA540</t>
  </si>
  <si>
    <t>Náplast omnifix E 15 cm x 10 m 900651</t>
  </si>
  <si>
    <t>ZA555</t>
  </si>
  <si>
    <t>Obinadlo sádrové gipsan 14 cm x 3 m bal. á 40 ks 1321701105</t>
  </si>
  <si>
    <t>Obinadlo sádrové gipsan 14 cm x 3 m bal. á 40 ks</t>
  </si>
  <si>
    <t>ZA557</t>
  </si>
  <si>
    <t>Kompresa gáza 10 x 20 cm / 5 ks ster.26013</t>
  </si>
  <si>
    <t>ZA561</t>
  </si>
  <si>
    <t>Kompresa AB 20 x 40 cm / 1 ks sterilní bal. á 70 ks 1230114051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</si>
  <si>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</si>
  <si>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</si>
  <si>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</si>
  <si>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</si>
  <si>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</si>
  <si>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bal. á 650 ks 1325019275</t>
  </si>
  <si>
    <t>Kompresa gáza 10 x 10 cm / 5 ks sterilní 1325019275</t>
  </si>
  <si>
    <t>ZD740</t>
  </si>
  <si>
    <t>Kompresa gáza 7,5 x 7,5 cm / 5 ks sterilní 1325019265</t>
  </si>
  <si>
    <t>ZI600</t>
  </si>
  <si>
    <t>Náplast curapor 10 x 15 cm 22122 ( náhrada za cosmopor )</t>
  </si>
  <si>
    <t>ZA430</t>
  </si>
  <si>
    <t>Obinadlo sádrové gipsan 10 cm x 3 m bal. á 60 ks 1321701103</t>
  </si>
  <si>
    <t>ZA431</t>
  </si>
  <si>
    <t>Obvaz sádrový safix plus 12 cm x 3 m 3327420</t>
  </si>
  <si>
    <t>ZA440</t>
  </si>
  <si>
    <t>Steh náplasťový Steri-strip 3 x 75 mm bal. á 50 ks R1540</t>
  </si>
  <si>
    <t>ZA511</t>
  </si>
  <si>
    <t>Obinadlo elastické coban 7,5 x 4,6 bal. á 24 ks 1583</t>
  </si>
  <si>
    <t>ZA538</t>
  </si>
  <si>
    <t>Obinadlo sádrové gipsan 12 cm x 3 m bal. á 48 ks 1321701104</t>
  </si>
  <si>
    <t>Obinadlo sádrové gipsan 12 cm x 3 m bal. á 48 ks</t>
  </si>
  <si>
    <t>ZA556</t>
  </si>
  <si>
    <t>Obvaz sádrový safix plus 10 cm x 3 m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</si>
  <si>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</si>
  <si>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</si>
  <si>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</si>
  <si>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</si>
  <si>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</si>
  <si>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</si>
  <si>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</si>
  <si>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</si>
  <si>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ZL789</t>
  </si>
  <si>
    <t>Obvaz sterilní hotový č. 2 004091360</t>
  </si>
  <si>
    <t>ZA654</t>
  </si>
  <si>
    <t>Obinadlo elastické coban bal. á 30 ks 2,5 cm 1581</t>
  </si>
  <si>
    <t>ZA762</t>
  </si>
  <si>
    <t>Pohár na moč 100 ml UH 4606205</t>
  </si>
  <si>
    <t>ZB066</t>
  </si>
  <si>
    <t>Stříkačka janett 100 ml s adapt. PLS1710</t>
  </si>
  <si>
    <t>ZB763</t>
  </si>
  <si>
    <t>Zkumavka červená 9 ml 455092</t>
  </si>
  <si>
    <t>ZC752</t>
  </si>
  <si>
    <t>Čepelka skalpelová 15 BB515</t>
  </si>
  <si>
    <t>ZF159</t>
  </si>
  <si>
    <t>Nádoba na kontaminovaný odpad 1 l 15-0002</t>
  </si>
  <si>
    <t>ZF843</t>
  </si>
  <si>
    <t>Šroubovák šestihran malý pr. 2,5 mm 314.070</t>
  </si>
  <si>
    <t>ZG029</t>
  </si>
  <si>
    <t>Pinzeta chirurgická jemná 1 x 2 zuby 14 cm S13-102-14</t>
  </si>
  <si>
    <t>ZH273</t>
  </si>
  <si>
    <t>Pinzeta anatomická rovná jemná 14,5 cm 397114080101</t>
  </si>
  <si>
    <t>ZG994</t>
  </si>
  <si>
    <t>Drát extenční 2,0 x 300 mm s ploškou bal. á 10 ks 397129093031</t>
  </si>
  <si>
    <t>ZK367</t>
  </si>
  <si>
    <t>Obvaz sádrový rhenacast modrý 5 x 3,6 m 3390881</t>
  </si>
  <si>
    <t>ZK369</t>
  </si>
  <si>
    <t>Obvaz sádrový rhenacast modrý 10,1 x 3,6 m 3390901</t>
  </si>
  <si>
    <t>ZK370</t>
  </si>
  <si>
    <t>Obvaz sádrový rhenacast modrý 12,7 x 3,6 m 3390911</t>
  </si>
  <si>
    <t>ZK368</t>
  </si>
  <si>
    <t>Obvaz sádrový rhenacast modrý 7,6 x 3,6 m 3390891</t>
  </si>
  <si>
    <t>ZA975</t>
  </si>
  <si>
    <t>Šití safil fialový 4/0 bal. á 36 ks C1048220</t>
  </si>
  <si>
    <t>ZB217</t>
  </si>
  <si>
    <t>Šití dafilon modrý 3/0 bal. á 36 ks C0932353</t>
  </si>
  <si>
    <t>ZB979</t>
  </si>
  <si>
    <t>Šití dafilon modrý 4/0 bal. á 36 ks C0932205</t>
  </si>
  <si>
    <t>ZA360</t>
  </si>
  <si>
    <t>Jehla sterican 0,5 x 25 mm oranžová 9186158</t>
  </si>
  <si>
    <t>ZI492</t>
  </si>
  <si>
    <t>Rukavice latex bez p. XL 01039-XL</t>
  </si>
  <si>
    <t>ZL075</t>
  </si>
  <si>
    <t>Rukavice operační gammex bez pudru PF EnLite vel. 8,5</t>
  </si>
  <si>
    <t>ZL388</t>
  </si>
  <si>
    <t>Rukavice nitril promedica bez p.S á 100 ks 98896</t>
  </si>
  <si>
    <t>ZL883</t>
  </si>
  <si>
    <t>Rukavice operační medigrip s pudrem vel. 7,5 bal. á 50 párů</t>
  </si>
  <si>
    <t>ZA509</t>
  </si>
  <si>
    <t>Náplast tegaderm 8,5 x 7,0 cm s výřezem  1633W</t>
  </si>
  <si>
    <t>ZA563</t>
  </si>
  <si>
    <t>Kompresa AB 20 x 20 cm / 1 ks sterilní NT savá 1230114041</t>
  </si>
  <si>
    <t>ZC857</t>
  </si>
  <si>
    <t>Krytí mastný tyl grassolind 10 x 20 cm 4993368</t>
  </si>
  <si>
    <t>ZH011</t>
  </si>
  <si>
    <t>Náplast micropore 1,25 cm x 9,15 m 1530-0</t>
  </si>
  <si>
    <t>ZL396</t>
  </si>
  <si>
    <t>Filtr pro V.A.C. ATS KC-6248806</t>
  </si>
  <si>
    <t>ZA119</t>
  </si>
  <si>
    <t>Trokar hrudní CH18 636.18</t>
  </si>
  <si>
    <t>ZA687</t>
  </si>
  <si>
    <t>Sáček močový curity s hod.diurézou 200 ml 6502</t>
  </si>
  <si>
    <t>ZA691</t>
  </si>
  <si>
    <t>Rampa 3 kohouty discofix 16600C/4085434/</t>
  </si>
  <si>
    <t>ZA713</t>
  </si>
  <si>
    <t>Měřič žilního tlaku 01 646992</t>
  </si>
  <si>
    <t>ZA842</t>
  </si>
  <si>
    <t>Kanyla ET 6,5 s manžetou 9465E cen.nab. CZ130043</t>
  </si>
  <si>
    <t>ZB041</t>
  </si>
  <si>
    <t>Systém hrudní drenáže atrium 1cestný 3600-100</t>
  </si>
  <si>
    <t>ZB097</t>
  </si>
  <si>
    <t>Trokar hrudní F24 8888-561050</t>
  </si>
  <si>
    <t>ZB173</t>
  </si>
  <si>
    <t>Maska kyslíková dospělá s hadičkou H-103013</t>
  </si>
  <si>
    <t>ZB386</t>
  </si>
  <si>
    <t>Kanyla ET 7,5 s manžetou 9475E cen.nab. CZ130043</t>
  </si>
  <si>
    <t>ZB387</t>
  </si>
  <si>
    <t>Kanyla ET 8,0 s manžetou 9480E cen.nab. CZ130043</t>
  </si>
  <si>
    <t>ZB389</t>
  </si>
  <si>
    <t xml:space="preserve">Kanyla ET 9,0 s manžetou bal. á 10 ks 9590E </t>
  </si>
  <si>
    <t>ZB543</t>
  </si>
  <si>
    <t>Souprava odběrová tracheální G05206</t>
  </si>
  <si>
    <t>ZB662</t>
  </si>
  <si>
    <t>Konektor bezjehlový maxplus 7 denní 7010003</t>
  </si>
  <si>
    <t>ZB753</t>
  </si>
  <si>
    <t>Nebulizátor s maskou+hadičkou 1483</t>
  </si>
  <si>
    <t>ZB768</t>
  </si>
  <si>
    <t>Jehla vakuová 216/38 mm zelená 450076</t>
  </si>
  <si>
    <t>ZC074</t>
  </si>
  <si>
    <t>Nebulizátor Typ 753 pro dospělé 01.000.08.753</t>
  </si>
  <si>
    <t>ZC648</t>
  </si>
  <si>
    <t>Elektroda EKG s gelem ovál 51 x 33 mm pro dospělé H-108006</t>
  </si>
  <si>
    <t>Elektroda EKG s gelem ovál 51 x 33 mm pro dospělé H-</t>
  </si>
  <si>
    <t>ZC872</t>
  </si>
  <si>
    <t>Zátka ke kapiláře á 1500 ks, 140 ml</t>
  </si>
  <si>
    <t>ZC981</t>
  </si>
  <si>
    <t>Kanyla TS 8,0 bez manžety 100/811/080</t>
  </si>
  <si>
    <t>ZD462</t>
  </si>
  <si>
    <t>Nos umělý termotrach 038-41-250</t>
  </si>
  <si>
    <t>ZD748</t>
  </si>
  <si>
    <t>Mediset pro žilní katetrizaci a rouškování bal. á 10 ks Kit CVK</t>
  </si>
  <si>
    <t>ZD980</t>
  </si>
  <si>
    <t>Kanyla vasofix 18G zelená safety 4269136S-01</t>
  </si>
  <si>
    <t>ZF996</t>
  </si>
  <si>
    <t>Manžeta přetlaková 500 ml komplet. P00502</t>
  </si>
  <si>
    <t>ZG139</t>
  </si>
  <si>
    <t>Set infuzní VL ST 00 bal. á 70 ks M46441000</t>
  </si>
  <si>
    <t>ZH566</t>
  </si>
  <si>
    <t>Trokar hrudní 20 CH á 10 ks 184 2001 1</t>
  </si>
  <si>
    <t>ZJ312</t>
  </si>
  <si>
    <t>Sonda žaludeční CH16 1200mm s RTG linkou 412016</t>
  </si>
  <si>
    <t>ZJ568</t>
  </si>
  <si>
    <t>Roztok Accu-Check senzor komfort Pro Control 1+2 level 03513670</t>
  </si>
  <si>
    <t>ZJ695</t>
  </si>
  <si>
    <t>Sonda žaludeční CH14 1200mm s RTG linkou 412014</t>
  </si>
  <si>
    <t>ZK978</t>
  </si>
  <si>
    <t>Cévka odsávací CH16 s přerušovačem sání P01175a</t>
  </si>
  <si>
    <t>ZK979</t>
  </si>
  <si>
    <t>Cévka odsávací CH18 s přerušovačem sání P01177a</t>
  </si>
  <si>
    <t>ZD254</t>
  </si>
  <si>
    <t>Souprava flexi seal FMS pro fekální inkont. 411100</t>
  </si>
  <si>
    <t>ZE341</t>
  </si>
  <si>
    <t>Maska anesteziologická vel. 6 MP01506</t>
  </si>
  <si>
    <t>ZE957</t>
  </si>
  <si>
    <t>ZF189</t>
  </si>
  <si>
    <t>Maska ambu jednorázová dospělá 000-252-055</t>
  </si>
  <si>
    <t>ZL435</t>
  </si>
  <si>
    <t>Trokar hrudní CH20 délka 40 cm vnější pr. 6,6 mm bal. á 10 ks</t>
  </si>
  <si>
    <t>ZL452</t>
  </si>
  <si>
    <t>Manžeta NIBP dospělá větší 1 vývod 33 - 47 cm U1869S</t>
  </si>
  <si>
    <t>ZL453</t>
  </si>
  <si>
    <t>Manžeta NIBP dospělá 1 vývod 25 - 35 cm U1880S</t>
  </si>
  <si>
    <t>ZL718</t>
  </si>
  <si>
    <t>Kanyla introcan safety 3 růžová 20G bal. á 50 ks 4251130-01</t>
  </si>
  <si>
    <t>ZL781</t>
  </si>
  <si>
    <t>Konektor bezjehlový K-NECT 7 denní M79400845</t>
  </si>
  <si>
    <t>ZC065</t>
  </si>
  <si>
    <t>Kapilára hep. sodný 140 ml+drátek 125/140</t>
  </si>
  <si>
    <t>ZE079</t>
  </si>
  <si>
    <t>Set transfúzní non PVC s odvzdušněním a bakteriálním filtrem A-I-TS</t>
  </si>
  <si>
    <t>Set transfúzní non PVC s odvzdušněním a bakteriálním</t>
  </si>
  <si>
    <t>ZA833</t>
  </si>
  <si>
    <t>Jehla injekční 0,8 x   40 mm zelená 4657527</t>
  </si>
  <si>
    <t>ZC176</t>
  </si>
  <si>
    <t>Krytí gáza s mastí braunovidon 7,5 x 10 cm bal. á 10 ks 23877 - jen</t>
  </si>
  <si>
    <t>ZA531</t>
  </si>
  <si>
    <t>Textilie obv.kombinov. 140-3020 COM 30</t>
  </si>
  <si>
    <t>ZE988</t>
  </si>
  <si>
    <t>Rouška nevstřebatelné textilní hemostatikum s kaolínem</t>
  </si>
  <si>
    <t>ZK466</t>
  </si>
  <si>
    <t>Fólie incizní visulin 10 x 6 cm bal. á 100 ks 6857331</t>
  </si>
  <si>
    <t>KC543</t>
  </si>
  <si>
    <t>royal 35W 054887</t>
  </si>
  <si>
    <t>ZB885</t>
  </si>
  <si>
    <t>Vrták pr. 1,1 mm 513.030</t>
  </si>
  <si>
    <t>ZD015</t>
  </si>
  <si>
    <t>Vrták kanylovaný 2,6 mm 26-451-27</t>
  </si>
  <si>
    <t>Vrták kanylovaný 2,6 mm 26-451-27-07</t>
  </si>
  <si>
    <t>ZD425</t>
  </si>
  <si>
    <t>Nůž k elektrodermatomu á 10 ks GB228 R</t>
  </si>
  <si>
    <t>ZD649</t>
  </si>
  <si>
    <t>Kabel kontrolní W 173928000</t>
  </si>
  <si>
    <t>ZE278</t>
  </si>
  <si>
    <t xml:space="preserve">Drát vodící 0.9 mm bal. á 10ks 26-875-00-05 </t>
  </si>
  <si>
    <t>ZE447</t>
  </si>
  <si>
    <t>Tyč kompozitní 3,0 mm 395.109</t>
  </si>
  <si>
    <t>ZF611</t>
  </si>
  <si>
    <t>Svorka přidržovací 1,60 mm 395.126</t>
  </si>
  <si>
    <t>ZF625</t>
  </si>
  <si>
    <t>Vrták 2,5 mm 3-drážkový pro rychlospojku 315.250</t>
  </si>
  <si>
    <t>ZF731</t>
  </si>
  <si>
    <t>Drát guide wire vodící s trokarovou špičkou 1,25 mm 292.620</t>
  </si>
  <si>
    <t>ZI283</t>
  </si>
  <si>
    <t>elektroda VAPR Premiere 90 DEPuy 227204</t>
  </si>
  <si>
    <t>ZK498</t>
  </si>
  <si>
    <t>Fréza kostní měkkotkáňová resterilizovtelná k artroskopickému shaveru</t>
  </si>
  <si>
    <t>ZB431</t>
  </si>
  <si>
    <t>Drát vodící se závitovou a trokarovou špičkou 2,8 mm d.350 mm 357.039</t>
  </si>
  <si>
    <t>Drát vodící se závitovou a trokarovou špičkou 2,8 mm d.350</t>
  </si>
  <si>
    <t>ZB691</t>
  </si>
  <si>
    <t>Vrták pr. 2,0 mm 811-920-025-105</t>
  </si>
  <si>
    <t>ZC829</t>
  </si>
  <si>
    <t>Elektroda k artroskopii 225 213</t>
  </si>
  <si>
    <t>ZD029</t>
  </si>
  <si>
    <t>Vrták PFN pr. 4,0 mm 357.068</t>
  </si>
  <si>
    <t>ZD108</t>
  </si>
  <si>
    <t>Drát vodící 26-375-00</t>
  </si>
  <si>
    <t>ZD617</t>
  </si>
  <si>
    <t>Vrták pr. 4,3 mm 310.430</t>
  </si>
  <si>
    <t>ZD861</t>
  </si>
  <si>
    <t>Fréza kulová, délka 45 mm, pr.5 mm  03.000.172S</t>
  </si>
  <si>
    <t>ZE309</t>
  </si>
  <si>
    <t>Drát vodící pr. 2.5mm se závitovou špičkou délka 230 mm ocel 338.000</t>
  </si>
  <si>
    <t>ZF629</t>
  </si>
  <si>
    <t>Trn centovací pr. 4,0 mm délka 400 mm 351.060</t>
  </si>
  <si>
    <t>ZF637</t>
  </si>
  <si>
    <t>Drát guide wire vodící s trokarovou špičkou 2,80 mm 292.680</t>
  </si>
  <si>
    <t>ZG046</t>
  </si>
  <si>
    <t>Vrták dlouhý pr.2,8 mm 310.284</t>
  </si>
  <si>
    <t>ZG304</t>
  </si>
  <si>
    <t>Vrták 2,0 mm 323.062</t>
  </si>
  <si>
    <t>ZG699</t>
  </si>
  <si>
    <t>Část hadice pacientského setu k artropumpě 2720091</t>
  </si>
  <si>
    <t>ZG740</t>
  </si>
  <si>
    <t>Drát se závitem pr.1,5 mm pro zevní fixátor Ellis 10-1534/15</t>
  </si>
  <si>
    <t>ZH416</t>
  </si>
  <si>
    <t>Vrták pr. 3,2 mm 315.310</t>
  </si>
  <si>
    <t>ZI379</t>
  </si>
  <si>
    <t>Šroubovák-torzní nástavec 26-952-00-07</t>
  </si>
  <si>
    <t>ZI888</t>
  </si>
  <si>
    <t xml:space="preserve">Trn vrtací SynReam  dlouhý pr. 2,5 mm 352.033 </t>
  </si>
  <si>
    <t>ZJ125</t>
  </si>
  <si>
    <t xml:space="preserve">Drát ocelový 2/0 á 12 ks LE99093 </t>
  </si>
  <si>
    <t>ZJ563</t>
  </si>
  <si>
    <t>Nádstavec pro tlakovou laváž kosti  femoral canal tip 210-8</t>
  </si>
  <si>
    <t>ZL170</t>
  </si>
  <si>
    <t>Aplikátor na kotvy Omnispan jednorázový  228143</t>
  </si>
  <si>
    <t>ZL368</t>
  </si>
  <si>
    <t>Kyreta kostní volkmann   6,8 mm, 170 mm FK634R</t>
  </si>
  <si>
    <t>ZL549</t>
  </si>
  <si>
    <t>Elektroda radiofrekvenční vaper 2.3 s bočním pálením a přívodným</t>
  </si>
  <si>
    <t>ZL629</t>
  </si>
  <si>
    <t xml:space="preserve">Chránič měkkých tkání 351.050 </t>
  </si>
  <si>
    <t>ZL632</t>
  </si>
  <si>
    <t>Hřídel flexibilní SynReam 352.040</t>
  </si>
  <si>
    <t>ZL633</t>
  </si>
  <si>
    <t>Hlavice repoziční rovná 352.050</t>
  </si>
  <si>
    <t>ZL634</t>
  </si>
  <si>
    <t>Hlavice repoziční zalomená 352.055</t>
  </si>
  <si>
    <t>ZL636</t>
  </si>
  <si>
    <t>Hlava frézovací nitrodřeňová SynReam pr. 8,5 mm 352.085</t>
  </si>
  <si>
    <t>ZL637</t>
  </si>
  <si>
    <t>Hlava frézovací nitrodřeňová SynReam pr.9,0 mm 352.090</t>
  </si>
  <si>
    <t>ZL638</t>
  </si>
  <si>
    <t>Hlava frézovací nitrodřeňová SynReam pr.9,5 mm 352.095</t>
  </si>
  <si>
    <t>ZL639</t>
  </si>
  <si>
    <t>Hlava frézovací nitrodřeňová SynReam pr.10,0 mm 352.100</t>
  </si>
  <si>
    <t>ZL640</t>
  </si>
  <si>
    <t>Hlava frézovací nitrodřeňová SynReam pr.10,5 mm 352.105</t>
  </si>
  <si>
    <t>ZL641</t>
  </si>
  <si>
    <t>Hlava frézovací nitrodřeňová SynReam pr.11,0 mm 352.110</t>
  </si>
  <si>
    <t>ZL642</t>
  </si>
  <si>
    <t>Hlava frézovací nitrodřeňová SynReam pr.11,5 mm 352.115</t>
  </si>
  <si>
    <t>ZL643</t>
  </si>
  <si>
    <t>Hlava frézovací nitrodřeňová SynReam pr.12,0 mm 352.120</t>
  </si>
  <si>
    <t>ZL644</t>
  </si>
  <si>
    <t>Hlava frézovací nitrodřeňová SynReam pr.12,5 mm 352.125</t>
  </si>
  <si>
    <t>ZL645</t>
  </si>
  <si>
    <t>Hlava frézovací nitrodřeňová SynReam pr.13,0 mm 352.130</t>
  </si>
  <si>
    <t>ZL670</t>
  </si>
  <si>
    <t>Set na míchání cementu - sterilní + plastová miska a špachte bal. á 10 ks</t>
  </si>
  <si>
    <t>ZL680</t>
  </si>
  <si>
    <t>Fréza pr. 3 mm sterilní délka 45 mm 03.000.171S</t>
  </si>
  <si>
    <t>ZL681</t>
  </si>
  <si>
    <t>Elektroda artroskopická háčková s integrovaným kabelem 227305</t>
  </si>
  <si>
    <t>ZL686</t>
  </si>
  <si>
    <t>Fréza kulová vel.L, pr. 2 mm 03.000.232S</t>
  </si>
  <si>
    <t>ZK936</t>
  </si>
  <si>
    <t>Drát vodící 1.1 kalibrovaný bal. á 10 ks 26-850-00</t>
  </si>
  <si>
    <t>ZK943</t>
  </si>
  <si>
    <t xml:space="preserve">Vložka šroubováku šestihranná velká pr. 3.5 mm 314.150 </t>
  </si>
  <si>
    <t>ZL734</t>
  </si>
  <si>
    <t>Fréza dutá kompletní,řezání proti směru hodinových ručiček,pro šrouby</t>
  </si>
  <si>
    <t>ZL735</t>
  </si>
  <si>
    <t xml:space="preserve">Čep náhradní centrovací pro extraktor 309.070 </t>
  </si>
  <si>
    <t>ZL736</t>
  </si>
  <si>
    <t xml:space="preserve">Trubka  náhradní frétovací pro extraktor 309.038 </t>
  </si>
  <si>
    <t>ZL737</t>
  </si>
  <si>
    <t>Fréza dutá kompletní,řezání proti směru hodinových ručiček pro šrouby pr.</t>
  </si>
  <si>
    <t>ZL738</t>
  </si>
  <si>
    <t xml:space="preserve">Čep náhradní centrovací pro extraktor šroubů 4.5 a 5.0 mm 309.470 </t>
  </si>
  <si>
    <t>ZL739</t>
  </si>
  <si>
    <t>Trubka náhradní frézovací pro extraktor pro šrouby 4.5 a 5.0 mmm 309.480</t>
  </si>
  <si>
    <t>ZL740</t>
  </si>
  <si>
    <t xml:space="preserve">Čep pro extrakci pro šrouby pr. 4.5 a 5.0 mm 309.490 </t>
  </si>
  <si>
    <t>ZL741</t>
  </si>
  <si>
    <t xml:space="preserve">Čep pro extrakci pro šrouby pr. 3.5 a 4.0 mm 309.039 </t>
  </si>
  <si>
    <t>ZL742</t>
  </si>
  <si>
    <t xml:space="preserve">Šroub extrakční pro šrouby pr. 3.5 mm 309.521 </t>
  </si>
  <si>
    <t>ZL743</t>
  </si>
  <si>
    <t xml:space="preserve">Šroub kónický extrakční pro šrouby pr. 2,7,3.5 a 4.0 mm 309.520 </t>
  </si>
  <si>
    <t>ZL744</t>
  </si>
  <si>
    <t xml:space="preserve">Šroub kónický extrakční pro šrouby pr. 4.5 a 5.0 mm 309.530 </t>
  </si>
  <si>
    <t>ZL745</t>
  </si>
  <si>
    <t>Vložka šroubováku šestihranná malá pr. 2.5 mm 314.030</t>
  </si>
  <si>
    <t>ZL746</t>
  </si>
  <si>
    <t>Vložka šroubováku stardrive pr. 3.5 samosvorná pro rychlospojku AO</t>
  </si>
  <si>
    <t>ZL747</t>
  </si>
  <si>
    <t>Vložka šroubováku T25 délka 100 mm 03.900.042</t>
  </si>
  <si>
    <t>ZL748</t>
  </si>
  <si>
    <t>ZL749</t>
  </si>
  <si>
    <t>Čep náhradní centrovací pro frézu pro šroubky pr. 5.0,6.5 a 7.0 309.670</t>
  </si>
  <si>
    <t>ZL750</t>
  </si>
  <si>
    <t>Trubka náhradní frézovací pro frézu  pro šroubky pr. 5.0, 6.5 a 7.0</t>
  </si>
  <si>
    <t>Trubka náhradní frézovací pro frézu  pro šroubky pr. 5.0, 6.5</t>
  </si>
  <si>
    <t>ZL751</t>
  </si>
  <si>
    <t>Vložka šroubováku šestihran hlava šestihranu 4 mm délka 100 mm</t>
  </si>
  <si>
    <t>ZL752</t>
  </si>
  <si>
    <t>Vložka šroubováku T40 délka 100 mm 03.900.044</t>
  </si>
  <si>
    <t>ZL753</t>
  </si>
  <si>
    <t>Vrták karbidový na kov  pr. 4.0 mm pro ocelové a titanové šrouby sterilní</t>
  </si>
  <si>
    <t>ZL754</t>
  </si>
  <si>
    <t>Vrták karbidový na kov  pr. 6.0 mm pro ocelové a titanové šrouby sterilní</t>
  </si>
  <si>
    <t>ZL755</t>
  </si>
  <si>
    <t xml:space="preserve">Vrták HSS pr. 2.5 mm pro ocelové implantáty sterilní 309.503S </t>
  </si>
  <si>
    <t>ZL756</t>
  </si>
  <si>
    <t xml:space="preserve">Vrták HSS pr. 3.5 mm pro ocelové implantáty sterilní 309.504S </t>
  </si>
  <si>
    <t>ZL757</t>
  </si>
  <si>
    <t xml:space="preserve">Vrták HSS pr. 4.8 mm pro ocelové implantáty sterilní 309.506S </t>
  </si>
  <si>
    <t>ZF604</t>
  </si>
  <si>
    <t>Čep ohýpací pro dlahy LCP 3.5mm se závitem 329.916</t>
  </si>
  <si>
    <t>ZC290</t>
  </si>
  <si>
    <t>Drát vodící 3.2 mm 300 mm kalibrovaný 357.630</t>
  </si>
  <si>
    <t>KH905</t>
  </si>
  <si>
    <t>extraktor kožních svorek PSX-X</t>
  </si>
  <si>
    <t>ZD036</t>
  </si>
  <si>
    <t>Šroubovák explantační T-Drive T8 26-453-17-04</t>
  </si>
  <si>
    <t>ZL018</t>
  </si>
  <si>
    <t xml:space="preserve">Drát vrtací vodící bal. á 10 ks 26-850-00-05 </t>
  </si>
  <si>
    <t>ZK633</t>
  </si>
  <si>
    <t xml:space="preserve">Koncovka stardrive šroubováku pro šroubky 2,7mm 314.453 </t>
  </si>
  <si>
    <t>ZD484</t>
  </si>
  <si>
    <t>Vrták pr. 2,0 FDB 2.0</t>
  </si>
  <si>
    <t>ZC974</t>
  </si>
  <si>
    <t>Vrták 2,5 mm 26-937-25</t>
  </si>
  <si>
    <t>ZH035</t>
  </si>
  <si>
    <t xml:space="preserve">Esmarch 12cm x 5m resterilizovatelný do 134° bezlatexový 20-20-120 </t>
  </si>
  <si>
    <t>ZG574</t>
  </si>
  <si>
    <t>Cílič na vrtáky pro úhlově stabilní šroub pr.3.5 323.027</t>
  </si>
  <si>
    <t>ZI420</t>
  </si>
  <si>
    <t>Filtr RIA sterilní 352.229S</t>
  </si>
  <si>
    <t>ZI421</t>
  </si>
  <si>
    <t>Svorka zajišťovací  pro RIA sterilní 352.260S</t>
  </si>
  <si>
    <t>ZK207</t>
  </si>
  <si>
    <t>Raspatorium williger  6 mm 160 mm FK300R</t>
  </si>
  <si>
    <t>ZL363</t>
  </si>
  <si>
    <t>Raspatorium joseph ostré 180 mm FK310R</t>
  </si>
  <si>
    <t>ZL369</t>
  </si>
  <si>
    <t>Kyreta kostní volkmann   5,2 mm, 170 mm FK633R</t>
  </si>
  <si>
    <t>ZI422</t>
  </si>
  <si>
    <t>Hlava frézovací nitrodřeňová RIA pr. 12.0 mm sterilní</t>
  </si>
  <si>
    <t>ZK192</t>
  </si>
  <si>
    <t>Podložka pod mesh 1:1, 5 mm bal. á 10 ks BA721</t>
  </si>
  <si>
    <t>ZK219</t>
  </si>
  <si>
    <t>Kleště luer 175 mm zahnuté FO461R</t>
  </si>
  <si>
    <t>ZK221</t>
  </si>
  <si>
    <t>Kleště luer 155 mm zahnuté FO412R</t>
  </si>
  <si>
    <t>ZI418</t>
  </si>
  <si>
    <t>Systém trubek RIA pro hnací hřídel RIA délka 520mm pro</t>
  </si>
  <si>
    <t>ZL901</t>
  </si>
  <si>
    <t>Hlava frézovací nitrodřeňová RIA pr. 13 mm sterilní</t>
  </si>
  <si>
    <t>ZJ876</t>
  </si>
  <si>
    <t>Hák na ránu kocher 2z tupý BT272R</t>
  </si>
  <si>
    <t>ZM011</t>
  </si>
  <si>
    <t>Šroubovák canos mini T15 kanylovaný 3,5 mm 26-451-15-07</t>
  </si>
  <si>
    <t>ZB319</t>
  </si>
  <si>
    <t>Lopatka  na plíci 32 cm 54 mm BT560R</t>
  </si>
  <si>
    <t>ZG048</t>
  </si>
  <si>
    <t>Vrták kanylovaný 5,0 mm 310.630</t>
  </si>
  <si>
    <t>ZG658</t>
  </si>
  <si>
    <t>Vrták kalibrovaný 2,5 mm 315.920</t>
  </si>
  <si>
    <t>ZH232</t>
  </si>
  <si>
    <t>Fréza kostní k powershavru SL pr. 4,2 mm pracovní délka</t>
  </si>
  <si>
    <t>ZF354</t>
  </si>
  <si>
    <t>Vrták pr. 2,5 mm 315.230</t>
  </si>
  <si>
    <t>KG186</t>
  </si>
  <si>
    <t>šroub antirotační pr. 6,5 samořezný 234.090</t>
  </si>
  <si>
    <t>KG209</t>
  </si>
  <si>
    <t>šroub nosný pr. 11 samořezný D110 273.110</t>
  </si>
  <si>
    <t>KG214</t>
  </si>
  <si>
    <t>hřeb PFN pr. 12 130° D240 ocel 273.132</t>
  </si>
  <si>
    <t>KG396</t>
  </si>
  <si>
    <t>šroub zajišťovací stardrive 2,7 mm ( hlava LCP 2.4), délka 14 402.214</t>
  </si>
  <si>
    <t>šroub zajišťovací stardrive 2,7 mm ( hlava LCP 2.4), délka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</si>
  <si>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</si>
  <si>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</si>
  <si>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</si>
  <si>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</si>
  <si>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KG401</t>
  </si>
  <si>
    <t>šroub zajišťovací stardrive 2,7 mm ( hlava LCP 2.4), délka 24 402.224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</si>
  <si>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</si>
  <si>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</si>
  <si>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</si>
  <si>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</si>
  <si>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KG430</t>
  </si>
  <si>
    <t>šroub kortikální pr 3,5 samořezný D20 TI 404.820</t>
  </si>
  <si>
    <t>KG431</t>
  </si>
  <si>
    <t>šroub kortikální pr 3,5 samořezný D22 TI 404.822</t>
  </si>
  <si>
    <t>KG433</t>
  </si>
  <si>
    <t>šroub kortikální pr 3,5 samořezný D26 TI 404.826</t>
  </si>
  <si>
    <t>KG436</t>
  </si>
  <si>
    <t>šroub kortikální pr 3,5 samořezný D34 TI 404.834</t>
  </si>
  <si>
    <t>KG437</t>
  </si>
  <si>
    <t>šroub kortikální pr 3,5 samořezný D40 TI 404.840</t>
  </si>
  <si>
    <t>KG439</t>
  </si>
  <si>
    <t>šroub kortikální pr 3,5 samořezný D50 TI 404.850</t>
  </si>
  <si>
    <t>KG441</t>
  </si>
  <si>
    <t>šroub kortikální pr 3,5 samořezný D60 TI 404.860</t>
  </si>
  <si>
    <t>KG444</t>
  </si>
  <si>
    <t>šroub zajišťovací pr 3,5 samořezný D14 412.103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</si>
  <si>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</si>
  <si>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</si>
  <si>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</si>
  <si>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</si>
  <si>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</si>
  <si>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</si>
  <si>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</si>
  <si>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</si>
  <si>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KG452</t>
  </si>
  <si>
    <t>šroub zajišťovací pr 3,5 samořezný D30 412.111</t>
  </si>
  <si>
    <t>KG487</t>
  </si>
  <si>
    <t>dlaha DHP 2,7/3,5 dorso-lat levá 7 otv. 441.267</t>
  </si>
  <si>
    <t>KG501</t>
  </si>
  <si>
    <t>dlaha DHP 2,7/3,5 mediální levá 5 otv T 441.285</t>
  </si>
  <si>
    <t>KG503</t>
  </si>
  <si>
    <t>dlaha DHP 2,7/3,5 mediální levá 7 otv T 441.287</t>
  </si>
  <si>
    <t>KG538</t>
  </si>
  <si>
    <t>prut prevotový ten pr 2,5 D440 TAN růžový 475.925</t>
  </si>
  <si>
    <t>ZA010</t>
  </si>
  <si>
    <t>Dlaha LC-DCP 3.5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</si>
  <si>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</si>
  <si>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</si>
  <si>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</si>
  <si>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</si>
  <si>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</si>
  <si>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</si>
  <si>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</si>
  <si>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</si>
  <si>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</si>
  <si>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1,5 mm 246.191</t>
  </si>
  <si>
    <t>ZA041</t>
  </si>
  <si>
    <t>Šroub zajišťovací 3,5 mm 213.016</t>
  </si>
  <si>
    <t>ZA050</t>
  </si>
  <si>
    <t>Šroub zajišťovací 3,5 mm 213.045</t>
  </si>
  <si>
    <t>ZA054</t>
  </si>
  <si>
    <t>Šroub zajišťovací Stardrive 5,0 mm 212.209</t>
  </si>
  <si>
    <t>ZA055</t>
  </si>
  <si>
    <t>Šroub zajišťovací Stardrive 5,0 mm 212.220</t>
  </si>
  <si>
    <t>ZA057</t>
  </si>
  <si>
    <t>Šroub zajišťovací Stardrive 5,0 mm 212.222</t>
  </si>
  <si>
    <t>ZA095</t>
  </si>
  <si>
    <t>Cement kostní palacos R+G 2 x 40 g á 2 ks 66017569</t>
  </si>
  <si>
    <t>ZA115</t>
  </si>
  <si>
    <t>Kotvička mitek easy s návlekem GII 212450</t>
  </si>
  <si>
    <t>ZA127</t>
  </si>
  <si>
    <t>Šroub zajišťovací Stardrive 5,0 mm 212.203</t>
  </si>
  <si>
    <t>ZA130</t>
  </si>
  <si>
    <t>Šroub zajišťovací Stardrive 5,0 mm 212.207</t>
  </si>
  <si>
    <t>ZA132</t>
  </si>
  <si>
    <t>Šroub zajišťovací Stardrive 5,0 mm 212.210</t>
  </si>
  <si>
    <t>ZA133</t>
  </si>
  <si>
    <t>Šroub zajišťovací Stardrive 5,0 mm 212.211</t>
  </si>
  <si>
    <t>ZA135</t>
  </si>
  <si>
    <t>Šroub zajišťovací Stardrive 5,0 mm 212.213</t>
  </si>
  <si>
    <t>ZA136</t>
  </si>
  <si>
    <t>Šroub zajišťovací Stardrive 5,0 mm 212.214</t>
  </si>
  <si>
    <t>ZA137</t>
  </si>
  <si>
    <t>Šroub zajišťovací Stardrive 5,0 mm 212.216</t>
  </si>
  <si>
    <t>ZA139</t>
  </si>
  <si>
    <t>Šroub zajišťovací Stardrive 5,0 mm 212.223</t>
  </si>
  <si>
    <t>ZA140</t>
  </si>
  <si>
    <t>Šroub zajišťovací Stardrive 5,0 mm 212.224</t>
  </si>
  <si>
    <t>ZA141</t>
  </si>
  <si>
    <t>Šroub zajišťovací Stardrive 5,0 mm 212.225</t>
  </si>
  <si>
    <t>ZA147</t>
  </si>
  <si>
    <t>Drát vodící HBS pr. 1 mm bal. á 10 ks 26-351-00-05</t>
  </si>
  <si>
    <t>ZA288</t>
  </si>
  <si>
    <t>Drát K-Wire 2,00 mm-repoziční 292.410</t>
  </si>
  <si>
    <t>ZA291</t>
  </si>
  <si>
    <t>Šroub schanzův 5,0 mm 294.540</t>
  </si>
  <si>
    <t>ZA294</t>
  </si>
  <si>
    <t>Šroub zajišťovací Targon KB200T</t>
  </si>
  <si>
    <t>ZA295</t>
  </si>
  <si>
    <t>Šroub zajištovací 4,5 mm Targon KB332T</t>
  </si>
  <si>
    <t>ZA297</t>
  </si>
  <si>
    <t>Hřeb PF nagel 12 mm 135° Targon KD024T</t>
  </si>
  <si>
    <t>ZA303</t>
  </si>
  <si>
    <t>Šroub DFN zajišťovací 6,0 mm L80 450.868</t>
  </si>
  <si>
    <t>ZA306</t>
  </si>
  <si>
    <t>Hlava zaslepovací DFN pro vrtulku 451.895</t>
  </si>
  <si>
    <t>ZA308</t>
  </si>
  <si>
    <t>Systém kotvící pro koleno RIGIDFIX 210133</t>
  </si>
  <si>
    <t>ZA383</t>
  </si>
  <si>
    <t>Šroub 3,5 mm-1/2 závit 26-433-30</t>
  </si>
  <si>
    <t>ZA387</t>
  </si>
  <si>
    <t>Šroub kanylovaný TI T-drive 3,5 x 38 mm 26-433-38-09</t>
  </si>
  <si>
    <t>ZA388</t>
  </si>
  <si>
    <t>Šroub dutý 3,5 mm 26-433-40-09</t>
  </si>
  <si>
    <t>Šroub kanylovaný 3,5 x 40 mm-1/2 závit 26-433-40-09</t>
  </si>
  <si>
    <t>ZA390</t>
  </si>
  <si>
    <t>Šroub 3,5 mm-1/2 závit 26-433-44-09</t>
  </si>
  <si>
    <t>ZA392</t>
  </si>
  <si>
    <t>Šroub kanylovaný dutý 3,5 x 50 mm 26-433-50-09</t>
  </si>
  <si>
    <t>ZA732</t>
  </si>
  <si>
    <t>Šroub kortikální 3.5 mm 204.814</t>
  </si>
  <si>
    <t>ZA745</t>
  </si>
  <si>
    <t>Dlaha anatomická DVR DVRAWL</t>
  </si>
  <si>
    <t>ZB189</t>
  </si>
  <si>
    <t>kotva lupine loop+ancho 210709</t>
  </si>
  <si>
    <t>ZB346</t>
  </si>
  <si>
    <t xml:space="preserve">Šroub kompresní HBS 2 mini déka 22 mm titan 26-830-22-09   </t>
  </si>
  <si>
    <t>Šroub kompresní HBS 2 mini déka 22 mm titan 26-830-22-</t>
  </si>
  <si>
    <t>ZB375</t>
  </si>
  <si>
    <t>Šroub kortikální 3.5 mm 204.818</t>
  </si>
  <si>
    <t>ZB397</t>
  </si>
  <si>
    <t>Šroub kortikální 3.5 mm 204.816</t>
  </si>
  <si>
    <t>ZB629</t>
  </si>
  <si>
    <t>Šroub zaslepovací targon 10 mm KB618T</t>
  </si>
  <si>
    <t>ZB887</t>
  </si>
  <si>
    <t>Šroub kortikální 3.5 mm 204.812</t>
  </si>
  <si>
    <t>ZB897</t>
  </si>
  <si>
    <t>Čep zajišťovací 4,9 mm L36 459.360</t>
  </si>
  <si>
    <t>ZC160</t>
  </si>
  <si>
    <t>Pouzdro skluzné PF Targon KD185T</t>
  </si>
  <si>
    <t>ZC170</t>
  </si>
  <si>
    <t>Pouzdro skluzné PF Targon KD186T</t>
  </si>
  <si>
    <t>ZC171</t>
  </si>
  <si>
    <t>Šroub antirotační PF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</si>
  <si>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</si>
  <si>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</si>
  <si>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</si>
  <si>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</si>
  <si>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</si>
  <si>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</si>
  <si>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ZC208</t>
  </si>
  <si>
    <t>Šroub kortikální 1.5 mm 200.811</t>
  </si>
  <si>
    <t>ZC211</t>
  </si>
  <si>
    <t>Šroub fixační PH 4,5 mm Targon KB070T</t>
  </si>
  <si>
    <t>ZC214</t>
  </si>
  <si>
    <t>Šroub zajišťovací 3,5 mm Targon KB521T</t>
  </si>
  <si>
    <t>ZC215</t>
  </si>
  <si>
    <t>Šroub zajišťovací 3,5 mm Targon KB524T</t>
  </si>
  <si>
    <t>ZC223</t>
  </si>
  <si>
    <t>Šroub fixační PH 4,5 mm Targon KB078T</t>
  </si>
  <si>
    <t>ZC225</t>
  </si>
  <si>
    <t>Šroub zajišťovací 3,5 mm Targon KB527T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</si>
  <si>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</si>
  <si>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</si>
  <si>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</si>
  <si>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</si>
  <si>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</si>
  <si>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</si>
  <si>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</si>
  <si>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</si>
  <si>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</si>
  <si>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</si>
  <si>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</si>
  <si>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</si>
  <si>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</si>
  <si>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</si>
  <si>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ZC288</t>
  </si>
  <si>
    <t>Dlaha LCP proximální tibie 4.5/5.0 240.047</t>
  </si>
  <si>
    <t>ZC421</t>
  </si>
  <si>
    <t>Šroub kortikální 3.5 mm 204.820</t>
  </si>
  <si>
    <t>ZC437</t>
  </si>
  <si>
    <t>Šroub kortikální 3.5 mm 204.822</t>
  </si>
  <si>
    <t>ZC503</t>
  </si>
  <si>
    <t>Šroub kortikální 3.5 mm 204.845</t>
  </si>
  <si>
    <t>ZC505</t>
  </si>
  <si>
    <t>Šroub kortikální 3.5 mm 204.855</t>
  </si>
  <si>
    <t>ZC659</t>
  </si>
  <si>
    <t>Šroub zaslepovací targon 5 mm KB617T</t>
  </si>
  <si>
    <t>ZC707</t>
  </si>
  <si>
    <t>Hřeb PF 180, 135° Targon KD044T</t>
  </si>
  <si>
    <t>ZC709</t>
  </si>
  <si>
    <t>Šroub antirotační Targon KD210T</t>
  </si>
  <si>
    <t>ZC874</t>
  </si>
  <si>
    <t>Pouzdro skluzné PF Targon KD188T</t>
  </si>
  <si>
    <t>ZD024</t>
  </si>
  <si>
    <t>Šroub zajišťovací 3,5 mm 213.042</t>
  </si>
  <si>
    <t>ZD025</t>
  </si>
  <si>
    <t>Šroub zajišťovací 3,5 mm 213.030</t>
  </si>
  <si>
    <t>ZD028</t>
  </si>
  <si>
    <t>Hřeb DFN femorální distální 12,0 mm L300 451.825</t>
  </si>
  <si>
    <t>ZD074</t>
  </si>
  <si>
    <t>Šroub zajišťovací 3,5 mm 213.035</t>
  </si>
  <si>
    <t>ZD197</t>
  </si>
  <si>
    <t>Šroub antirotační Targon KD209T</t>
  </si>
  <si>
    <t>ZD234</t>
  </si>
  <si>
    <t>Dlaha profilu třetiny válce 3,5 s límcem 241.370</t>
  </si>
  <si>
    <t>ZD265</t>
  </si>
  <si>
    <t>Dlaha anatomická DVR DVRAL</t>
  </si>
  <si>
    <t>ZD266</t>
  </si>
  <si>
    <t>Šroub kortikální 3,5x14 mm CS14000</t>
  </si>
  <si>
    <t>ZD267</t>
  </si>
  <si>
    <t>Šroub kortikální 3,5x16 mm CS16000</t>
  </si>
  <si>
    <t>ZD269</t>
  </si>
  <si>
    <t>Hřeb se závity 2,5 x 22 mm TP22000</t>
  </si>
  <si>
    <t>ZD274</t>
  </si>
  <si>
    <t>Dlaha anatomická DVR DVRASR</t>
  </si>
  <si>
    <t>ZD297</t>
  </si>
  <si>
    <t>Hřeb se závity 2,5 x 24 mm TP24000</t>
  </si>
  <si>
    <t>ZD305</t>
  </si>
  <si>
    <t>Hřeb se závity 2,5 x 20 mm TP20000</t>
  </si>
  <si>
    <t>ZD327</t>
  </si>
  <si>
    <t>Šroub kortikální 3,5x12 mm CS12000</t>
  </si>
  <si>
    <t>ZD363</t>
  </si>
  <si>
    <t>Šroub zámkový 2,7 mm 26-502-16-09</t>
  </si>
  <si>
    <t>ZD401</t>
  </si>
  <si>
    <t>Drát vodící Targon KH365R</t>
  </si>
  <si>
    <t>ZD483</t>
  </si>
  <si>
    <t xml:space="preserve">Šroub kanylovaný 6,5 mm L100/32 408.442 </t>
  </si>
  <si>
    <t>ZD514</t>
  </si>
  <si>
    <t>Hřeb se závity 2,5 x 16 mm TP16000</t>
  </si>
  <si>
    <t>ZD535</t>
  </si>
  <si>
    <t>Hřeb se závity 2,5 x 18 mm TP18000</t>
  </si>
  <si>
    <t>ZD623</t>
  </si>
  <si>
    <t>Vrtulka pro DFN L80 450.888</t>
  </si>
  <si>
    <t>ZD793</t>
  </si>
  <si>
    <t>Podložka 3.5 mm 26-435-99-09</t>
  </si>
  <si>
    <t>ZE105</t>
  </si>
  <si>
    <t>Hřeb PH 10/7 Targon KE026T</t>
  </si>
  <si>
    <t>ZE705</t>
  </si>
  <si>
    <t>Šroub zajišťovací 5,0 mm 04.005.528</t>
  </si>
  <si>
    <t>ZE757</t>
  </si>
  <si>
    <t>Dlaha LCP-DF 4,5/5,0 13 otv. 222.259</t>
  </si>
  <si>
    <t>ZE818</t>
  </si>
  <si>
    <t>Šroub schanzův 5,0 mm 294.785</t>
  </si>
  <si>
    <t>ZE953</t>
  </si>
  <si>
    <t xml:space="preserve">Šroub vstřebatelný interferenční pr.9 mm délka 30 mm 08CPVI0930 </t>
  </si>
  <si>
    <t>Šroub vstřebatelný interferenční pr.9 mm délka 30 mm</t>
  </si>
  <si>
    <t>ZE989</t>
  </si>
  <si>
    <t>Šroub vstřebatelný interferenční pr. 8 mm, délka 25 mm 08CPVI0825</t>
  </si>
  <si>
    <t>ZF106</t>
  </si>
  <si>
    <t>Hřeb PH nagel 10/7 Targon KE073T</t>
  </si>
  <si>
    <t>ZF252</t>
  </si>
  <si>
    <t>Šroub zajišťovací Stardrive 5,0 mm 212.217</t>
  </si>
  <si>
    <t>ZF268</t>
  </si>
  <si>
    <t>Šroub kortikální 3,5 mm 204.840</t>
  </si>
  <si>
    <t>ZF282</t>
  </si>
  <si>
    <t>Šroub kortikální 3.5 mm 204.850</t>
  </si>
  <si>
    <t>ZF529</t>
  </si>
  <si>
    <t>Drát K-Wire 1,80 mm L150 á 10 ks 292.170.10</t>
  </si>
  <si>
    <t>ZF547</t>
  </si>
  <si>
    <t>Podložka pro šroub washer pr.13/6.6 f/Scr pr. 4.5-7.3 219.990</t>
  </si>
  <si>
    <t>Podložka pro šroub washer pr.13/6.6 f/Scr pr. 4.5-7.3</t>
  </si>
  <si>
    <t>ZF645</t>
  </si>
  <si>
    <t>Šroub kortikální 3,0 mm 204.824</t>
  </si>
  <si>
    <t>ZF875</t>
  </si>
  <si>
    <t>Šroub spongiosní 4.0 mm 207.020</t>
  </si>
  <si>
    <t>ZF876</t>
  </si>
  <si>
    <t>Šroub malleolární 4.5 mm 215.045</t>
  </si>
  <si>
    <t>ZG039</t>
  </si>
  <si>
    <t>Šroub schanzův 5,0 mm 294.784</t>
  </si>
  <si>
    <t>ZG044</t>
  </si>
  <si>
    <t>Šroub malleolární 4.5 215.050</t>
  </si>
  <si>
    <t>Šroub malleolární 4.5 mm dléka 50/24 mm 215.050</t>
  </si>
  <si>
    <t>ZG063</t>
  </si>
  <si>
    <t>Drát K-Wire 1,25 mm L150 á 10 ks 292.120.10</t>
  </si>
  <si>
    <t>ZG065</t>
  </si>
  <si>
    <t>Drát K-Wire 2,00 mm L150 á 10 ks 292.200.10</t>
  </si>
  <si>
    <t>ZG119</t>
  </si>
  <si>
    <t>Šroub spongiozní 4.0 mm 207.018</t>
  </si>
  <si>
    <t>ZG246</t>
  </si>
  <si>
    <t>Dlaha LCP distální tibie 3.5 mm mediální 02.112.530</t>
  </si>
  <si>
    <t>ZG254</t>
  </si>
  <si>
    <t>Dlaha profilu třetiny válce 3,5 s límcem 241.380</t>
  </si>
  <si>
    <t>ZG307</t>
  </si>
  <si>
    <t>Drát K-Wire 1,60 mm L150 á 10 ks 292.160.10</t>
  </si>
  <si>
    <t>ZG588</t>
  </si>
  <si>
    <t>Šroub zajišťovací 5,0 mm 04.005.532</t>
  </si>
  <si>
    <t>ZH048</t>
  </si>
  <si>
    <t>Šroub zajišťovací 5,0 mm 04.005.522</t>
  </si>
  <si>
    <t>ZH224</t>
  </si>
  <si>
    <t>Šroub fixační 4,5 mm KB088T</t>
  </si>
  <si>
    <t>ZH227</t>
  </si>
  <si>
    <t>Kotvička zavrtávací vstřebatelná 5,5 mm 222233</t>
  </si>
  <si>
    <t>ZH346</t>
  </si>
  <si>
    <t>Šroub schanzův seldrill 4/3 mm L100/20 294.772</t>
  </si>
  <si>
    <t>ZH724</t>
  </si>
  <si>
    <t>Šroub kanylovaný TI T-drive 3,5 x 46 mm 26-433-46-09</t>
  </si>
  <si>
    <t>ZI460</t>
  </si>
  <si>
    <t>Šroub zajišťovací 5,0 mm 04.005.536</t>
  </si>
  <si>
    <t>ZK654</t>
  </si>
  <si>
    <t>Šroub schanzův seldrill 5 mm L125/40 294.783</t>
  </si>
  <si>
    <t>ZK688</t>
  </si>
  <si>
    <t>Dlaha LCP metafizární distální bérec 3.5/4.5/5.0 mm 224.774</t>
  </si>
  <si>
    <t>ZL094</t>
  </si>
  <si>
    <t>Šroub zaslepovací targon 0 mm KB610T</t>
  </si>
  <si>
    <t>ZL561</t>
  </si>
  <si>
    <t>Šroub schanzův 5,0 mm L150/50 294.540</t>
  </si>
  <si>
    <t>KG182</t>
  </si>
  <si>
    <t>šroub antirotační pr. 6,5 samořezný 234.074</t>
  </si>
  <si>
    <t>KG184</t>
  </si>
  <si>
    <t>šroub antirotační pr. 6,5 samořezný 234.080</t>
  </si>
  <si>
    <t>KG185</t>
  </si>
  <si>
    <t>šroub antirotační pr. 6,5 samořezný 234.085</t>
  </si>
  <si>
    <t>KG192</t>
  </si>
  <si>
    <t>čep zajišťovací pr. 4,9 samořezný 259.320</t>
  </si>
  <si>
    <t>KG193</t>
  </si>
  <si>
    <t>čep zajišťovací pr. 4,9 samořezný 259.340</t>
  </si>
  <si>
    <t>KG194</t>
  </si>
  <si>
    <t>čep zajišťovací pr. 4,9 samořezný 259.360</t>
  </si>
  <si>
    <t>KG196</t>
  </si>
  <si>
    <t>čep zajišťovací  4,9 mm 259.400</t>
  </si>
  <si>
    <t>KG208</t>
  </si>
  <si>
    <t>šroub nosný pr. 11 samořezný D105 273.105</t>
  </si>
  <si>
    <t>KG210</t>
  </si>
  <si>
    <t>šroub nosný pr. 11 samořezný D115 273.115</t>
  </si>
  <si>
    <t>KG212</t>
  </si>
  <si>
    <t>hřeb PFN pr. 10 130° D240 ocel 273.130</t>
  </si>
  <si>
    <t>KG219</t>
  </si>
  <si>
    <t>hřeb PFN kanylovaný pr. 10 le 130° D380 oc 273.585</t>
  </si>
  <si>
    <t>KG227</t>
  </si>
  <si>
    <t>hlava zaslepovací p/PFN prodio 273.150</t>
  </si>
  <si>
    <t>KG228</t>
  </si>
  <si>
    <t>Hlava zaslepovací expert 0 mm 04.004.000</t>
  </si>
  <si>
    <t>KG229</t>
  </si>
  <si>
    <t>hlava zaslepovací expert 5 mm 04.004.001</t>
  </si>
  <si>
    <t>KG235</t>
  </si>
  <si>
    <t>hřeb expert TN pr. 10 kanylovaný D315 TAN 04.004.443</t>
  </si>
  <si>
    <t>KG236</t>
  </si>
  <si>
    <t>hřeb expert TN pr. 10 kanylovaný D330 TAN 04.004.446</t>
  </si>
  <si>
    <t>KG239</t>
  </si>
  <si>
    <t>hřeb expert TN pr. 10 kanylovaný D375 TAN 04.004.455</t>
  </si>
  <si>
    <t>KG248</t>
  </si>
  <si>
    <t>hřeb expert TN pr. 12 kanylovaný D375 TAN 04.004.655</t>
  </si>
  <si>
    <t>KG249</t>
  </si>
  <si>
    <t>hřeb expert TN pr. 12 kanylovaný D390 TAN 04.004.658</t>
  </si>
  <si>
    <t>KG262</t>
  </si>
  <si>
    <t>hřeb TN pr. 9 masivní D345 TAN 04.024.349</t>
  </si>
  <si>
    <t>KG264</t>
  </si>
  <si>
    <t>hřeb TN pr. 9 masivní D375 TAN 04.024.355</t>
  </si>
  <si>
    <t>KG269</t>
  </si>
  <si>
    <t>dlaha LCP 2,4 n/dist rad vol s/vl 04.110.331</t>
  </si>
  <si>
    <t>KG277</t>
  </si>
  <si>
    <t>Dlaha VA-LCP 2,4 mm dvoupilířová na distální rádius 04.111.631</t>
  </si>
  <si>
    <t>Dlaha VA-LCP 2,4 mm dvoupilířová na distální rádius</t>
  </si>
  <si>
    <t>KG280</t>
  </si>
  <si>
    <t>dlaha VA-LCP 2,4 mm dvoupilířová na distální rádius 04.111.730</t>
  </si>
  <si>
    <t>KG281</t>
  </si>
  <si>
    <t>Dlaha VA-LCP 2,4 mm dvouplilířová na distální radius 04.111.731</t>
  </si>
  <si>
    <t>KG286</t>
  </si>
  <si>
    <t>šroub zajišťovací VA pr. 2,4 samořezný D16 04.210.116</t>
  </si>
  <si>
    <t>KG287</t>
  </si>
  <si>
    <t>šroub zajišťovací VA pr. 2,4 samořezný D18 04.210.118</t>
  </si>
  <si>
    <t>KG288</t>
  </si>
  <si>
    <t>šroub zajišťovací VA pr. 2,4 samořezný D20 04.210.120</t>
  </si>
  <si>
    <t>KG289</t>
  </si>
  <si>
    <t>šroub zajišťovací VA pr. 2,4 samořezný D22 04.210.122</t>
  </si>
  <si>
    <t>KG290</t>
  </si>
  <si>
    <t>šroub zajišťovací VA pr. 2,4 samořezný D24 04.210.124</t>
  </si>
  <si>
    <t>KG291</t>
  </si>
  <si>
    <t>šroub zajišťovací VA pr. 2,4 samořezný D26 04.210.126</t>
  </si>
  <si>
    <t>KG348</t>
  </si>
  <si>
    <t>šroub kortikální stardrive 2,0 mm, délka 13 401.363</t>
  </si>
  <si>
    <t>KG351</t>
  </si>
  <si>
    <t>šroub kortikální stardrive 2,0 mm, délka 18 401.368</t>
  </si>
  <si>
    <t>KG375</t>
  </si>
  <si>
    <t>šroub kortikální pr 2,4 samořezný D38 TAN 401.788</t>
  </si>
  <si>
    <t>KG379</t>
  </si>
  <si>
    <t>šroub zajišťovací pr 2 samořezný D8 TAN 401.878</t>
  </si>
  <si>
    <t>KG395</t>
  </si>
  <si>
    <t>šroub zajišťovací stardrive 2,7 mm ( hlava LCP 2.4), délka 12 402.212</t>
  </si>
  <si>
    <t>KG397</t>
  </si>
  <si>
    <t>šroub zajišťovací stardrive 2,7 mm ( hlava LCP 2.4), délka 16 402.216</t>
  </si>
  <si>
    <t>KG400</t>
  </si>
  <si>
    <t>šroub zajišťovací stardrive 2,7 mm ( hlava LCP 2.4), délka 22 402.222</t>
  </si>
  <si>
    <t>KG402</t>
  </si>
  <si>
    <t>šroub zajišťovací stardrive 2,7 mm ( hlava LCP 2.4), délka 26 402.226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</si>
  <si>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</si>
  <si>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</si>
  <si>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</si>
  <si>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</si>
  <si>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KG407</t>
  </si>
  <si>
    <t>šroub zajišťovací stardrive 2,7 mm ( hlava LCP 2.4), délka 36 402.236</t>
  </si>
  <si>
    <t>KG408</t>
  </si>
  <si>
    <t>šroub zajišťovací stardrive 2,7 mm ( hlava LCP 2.4), délka 38 402.238</t>
  </si>
  <si>
    <t>KG409</t>
  </si>
  <si>
    <t>šroub zajišťovací stardrive 2,7 mm ( hlava LCP 2.4), délka 40 402.240</t>
  </si>
  <si>
    <t>KG413</t>
  </si>
  <si>
    <t>šroub zajišťovací stardrive 2,7 mm ( hlava LCP 2.4), délka 48 402.248</t>
  </si>
  <si>
    <t>KG414</t>
  </si>
  <si>
    <t>šroub zajišťovací stardrive 2,7 mm ( hlava LCP 2.4), délka 50 402.250</t>
  </si>
  <si>
    <t>KG415</t>
  </si>
  <si>
    <t>šroub zajišťovací stardrive 2,7 mm ( hlava LCP 2.4), délka 55 402.255</t>
  </si>
  <si>
    <t>KG416</t>
  </si>
  <si>
    <t>šroub zajišťovací stardrive 2,7 mm ( hlava LCP 2.4), délka 60 402.260</t>
  </si>
  <si>
    <t>KG418</t>
  </si>
  <si>
    <t>šroub kortikální stardrive 2,7 mm, délka 12 402.872</t>
  </si>
  <si>
    <t>KG419</t>
  </si>
  <si>
    <t>šroub kortikální stardrive 2,7 mm, délka 14 402.874</t>
  </si>
  <si>
    <t>KG420</t>
  </si>
  <si>
    <t>šroub kortikální stardrive 2,7 mm, délka 16 402.876</t>
  </si>
  <si>
    <t>KG421</t>
  </si>
  <si>
    <t>šroub kortikální stardrive 2,7 mm, délka 18 402.878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</si>
  <si>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</si>
  <si>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</si>
  <si>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</si>
  <si>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</si>
  <si>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</si>
  <si>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</si>
  <si>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KG432</t>
  </si>
  <si>
    <t>šroub kortikální pr 3,5 samořezný D24 TI 404.824</t>
  </si>
  <si>
    <t>KG438</t>
  </si>
  <si>
    <t>šroub kortikální pr 3,5 samořezný D45 TI 404.845</t>
  </si>
  <si>
    <t>KG440</t>
  </si>
  <si>
    <t>šroub kortikální pr 3,5 samořezný D55 TI 404.855</t>
  </si>
  <si>
    <t>KG443</t>
  </si>
  <si>
    <t>šroub zajišťovací pr 3,5 samořezný D12 412.102</t>
  </si>
  <si>
    <t>KG445</t>
  </si>
  <si>
    <t>šroub zajišťovací pr 3,5 samořezný D16 412.104</t>
  </si>
  <si>
    <t>KG446</t>
  </si>
  <si>
    <t>šroub zajišťovací pr 3,5 samořezný D18 412.105</t>
  </si>
  <si>
    <t>KG451</t>
  </si>
  <si>
    <t>šroub zajišťovací pr 3,5 samořezný D28 412.110</t>
  </si>
  <si>
    <t>KG453</t>
  </si>
  <si>
    <t>šroub zajišťovací pr 3,5 samořezný D35 412.114</t>
  </si>
  <si>
    <t>KG454</t>
  </si>
  <si>
    <t>šroub zajišťovací pr 3,5 samořezný D40 412.117</t>
  </si>
  <si>
    <t>KG456</t>
  </si>
  <si>
    <t>šroub zajišťovací pr 3,5 samořezný D50 412.121</t>
  </si>
  <si>
    <t>KG465</t>
  </si>
  <si>
    <t>šroub zajišťovací pr 2,4 samořezný D12 412.812</t>
  </si>
  <si>
    <t>KG467</t>
  </si>
  <si>
    <t>šroub zajišťovací pr 2,4 samořezný D16 412.816</t>
  </si>
  <si>
    <t>KG468</t>
  </si>
  <si>
    <t>šroub zajišťovací pr 2,4 samořezný D18 412.818</t>
  </si>
  <si>
    <t>KG469</t>
  </si>
  <si>
    <t>šroub zajišťovací pr 2,4 samořezný D20 412.820</t>
  </si>
  <si>
    <t>KG470</t>
  </si>
  <si>
    <t>šroub zajišťovací pr 2,4 samořezný D22 412.822</t>
  </si>
  <si>
    <t>KG471</t>
  </si>
  <si>
    <t>šroub zajišťovací pr 2,4 samořezný D24 412.824</t>
  </si>
  <si>
    <t>KG472</t>
  </si>
  <si>
    <t>šroub zajišťovací pr 2,4 samořezný D26 412.826</t>
  </si>
  <si>
    <t>KG475</t>
  </si>
  <si>
    <t>dlaha LCP 3,5 na olekranon pravá 4 otv. D 436.504</t>
  </si>
  <si>
    <t>KG476</t>
  </si>
  <si>
    <t>dlaha LCP 3,5 na olekranon levá 4 otv. D 436.505</t>
  </si>
  <si>
    <t>KG478</t>
  </si>
  <si>
    <t>dlaha LCP 3,5 na olekranon levá 8 otv. D 436.509</t>
  </si>
  <si>
    <t>KG482</t>
  </si>
  <si>
    <t>dlaha DHP 2,7/3,5 dorso-lat pravá 3 otv. 441.262</t>
  </si>
  <si>
    <t>KG483</t>
  </si>
  <si>
    <t>dlaha DHP 2,7/3,5 dorso-lat levá 3 otv. 441.263</t>
  </si>
  <si>
    <t>KG484</t>
  </si>
  <si>
    <t>dlaha DHP 2,7/3,5 dorso-lat pravá 5 otv. 441.264</t>
  </si>
  <si>
    <t>KG485</t>
  </si>
  <si>
    <t>dlaha DHP 2,7/3,5 dorso-lat levá 5 otv. 441.265</t>
  </si>
  <si>
    <t>KG489</t>
  </si>
  <si>
    <t>dlaha DHP 2,7/3,5 dorso-lat levá 9 otv. 441.269</t>
  </si>
  <si>
    <t>KG490</t>
  </si>
  <si>
    <t>dlaha DHP 2,7/3,5 dorso-lat s/laterální 441.272</t>
  </si>
  <si>
    <t>KG491</t>
  </si>
  <si>
    <t>dlaha DHP 2,7/3,5 dorso-lat s/laterální 441.273</t>
  </si>
  <si>
    <t>KG493</t>
  </si>
  <si>
    <t>dlaha DHP 2,7/3,5 dorso-lat s/laterální 441.275</t>
  </si>
  <si>
    <t>KG494</t>
  </si>
  <si>
    <t>dlaha DHP 2,7/3,5 dorso-lat s/laterální 441.276</t>
  </si>
  <si>
    <t>KG498</t>
  </si>
  <si>
    <t>dlaha DHP 2,7/3,5 mediální pravá 3 otv T 441.282</t>
  </si>
  <si>
    <t>KG499</t>
  </si>
  <si>
    <t>dlaha DHP 2,7/3,5 mediální levá 3 otv T 441.283</t>
  </si>
  <si>
    <t>KG500</t>
  </si>
  <si>
    <t>dlaha DHP 2,7/3,5 mediální pravá 5 otv T 441.284</t>
  </si>
  <si>
    <t>KG502</t>
  </si>
  <si>
    <t>dlaha DHP 2,7/3,5 mediální pravá 7 otv T 441.286</t>
  </si>
  <si>
    <t>KG536</t>
  </si>
  <si>
    <t>prut prevotový ten pr 1,5 D300 TAN fialový 475.915</t>
  </si>
  <si>
    <t>KG537</t>
  </si>
  <si>
    <t>prut prevotový ten pr 2,0 D440 TAN zelený 475.920</t>
  </si>
  <si>
    <t>KG539</t>
  </si>
  <si>
    <t>prut prevotový ten pr 3,0 D440 TAN zlatý 475.930</t>
  </si>
  <si>
    <t>KG540</t>
  </si>
  <si>
    <t>prut prevotový ten pr 3,5 D440 TAN světlemodrý 475.935</t>
  </si>
  <si>
    <t>KG542</t>
  </si>
  <si>
    <t>drát-K 1,25 mm s trokarovou špičkou, délka 150 mm 492.120</t>
  </si>
  <si>
    <t>KG543</t>
  </si>
  <si>
    <t>drát-K 1,60 mm s trokarovou špičkou, délka 150 mm 492.160</t>
  </si>
  <si>
    <t>KG838</t>
  </si>
  <si>
    <t>šroub kortikální 3,5 mm 404.836</t>
  </si>
  <si>
    <t>ZA009</t>
  </si>
  <si>
    <t>Dlaha LC-DCP 3.5 7 otvorů 223.570</t>
  </si>
  <si>
    <t>ZA013</t>
  </si>
  <si>
    <t>Šroub kortikální 1.3 mm 200.690</t>
  </si>
  <si>
    <t>ZA017</t>
  </si>
  <si>
    <t>Šroub kortikální 1.5 mm 200.816</t>
  </si>
  <si>
    <t>ZA018</t>
  </si>
  <si>
    <t>Šroub kortikální 1.5 mm 200.818</t>
  </si>
  <si>
    <t>ZA021</t>
  </si>
  <si>
    <t>Šroub kortikální 2.0 mm 201.822</t>
  </si>
  <si>
    <t>ZA040</t>
  </si>
  <si>
    <t>Šroub zajišťovací 3,5 mm 213.012</t>
  </si>
  <si>
    <t>ZA042</t>
  </si>
  <si>
    <t>Šroub zajišťovací 3,5 mm 213.018</t>
  </si>
  <si>
    <t>ZA043</t>
  </si>
  <si>
    <t>Šroub zajišťovací 3,5 mm 213.020</t>
  </si>
  <si>
    <t>ZA044</t>
  </si>
  <si>
    <t>Šroub zajišťovací 3,5 mm 213.022</t>
  </si>
  <si>
    <t>ZA045</t>
  </si>
  <si>
    <t>Šroub zajišťovací 3,5 mm 213.026</t>
  </si>
  <si>
    <t>ZA046</t>
  </si>
  <si>
    <t>Šroub zajišťovací 3,5 mm 213.028</t>
  </si>
  <si>
    <t>ZA048</t>
  </si>
  <si>
    <t>Šroub zajišťovací 3,5 mm 213.038</t>
  </si>
  <si>
    <t>ZA049</t>
  </si>
  <si>
    <t>Šroub zajišťovací 3,5 mm 213.040</t>
  </si>
  <si>
    <t>ZA051</t>
  </si>
  <si>
    <t>Šroub zajišťovací 3,5 mm 213.050</t>
  </si>
  <si>
    <t>ZA052</t>
  </si>
  <si>
    <t>Šroub zajišťovací 3,5 mm 213.055</t>
  </si>
  <si>
    <t>ZA053</t>
  </si>
  <si>
    <t>Šroub zajišťovací Stardrive 5,0 mm 212.204</t>
  </si>
  <si>
    <t>ZA056</t>
  </si>
  <si>
    <t>Šroub zajišťovací Stardrive 5,0 mm 212.221</t>
  </si>
  <si>
    <t>ZA058</t>
  </si>
  <si>
    <t>Šroub zajišťovací LCP 3,5 mm 213.010</t>
  </si>
  <si>
    <t>ZA063</t>
  </si>
  <si>
    <t>Dlaha philos proximální humerus 3,5   3 otv. 241.901</t>
  </si>
  <si>
    <t>ZA070</t>
  </si>
  <si>
    <t>Šroub schanzův 100/30 mm 37102</t>
  </si>
  <si>
    <t>ZA072</t>
  </si>
  <si>
    <t>Šroub bolt zajišťovací 3,9 mm L36 258.360</t>
  </si>
  <si>
    <t>ZA073</t>
  </si>
  <si>
    <t>Šroub bolt zajišťovací 3,9 mm L38 258.380</t>
  </si>
  <si>
    <t>ZA091</t>
  </si>
  <si>
    <t>Podložka pro šroub washer pr.10/4.6 pr. 4.5 219.910</t>
  </si>
  <si>
    <t>ZA093</t>
  </si>
  <si>
    <t>Šroub kanylovaný 3,5 mm 205.050</t>
  </si>
  <si>
    <t>ZA101</t>
  </si>
  <si>
    <t>Hlava zaslepovací UFN pro zajištění 12,0 mm 459.012</t>
  </si>
  <si>
    <t>ZA102</t>
  </si>
  <si>
    <t>Hlava zaslepovací UFN pro zajištění 12,0 mm 459.013</t>
  </si>
  <si>
    <t>ZA103</t>
  </si>
  <si>
    <t>Hlava zaslepovací UFN pro zajišťění 12,0 mm 459.014</t>
  </si>
  <si>
    <t>ZA104</t>
  </si>
  <si>
    <t>Čep zajišťovací 4,9 mm L34 459.340</t>
  </si>
  <si>
    <t>ZA105</t>
  </si>
  <si>
    <t>Šroub bolt zajišťovací 3,9 mm L42 258.420</t>
  </si>
  <si>
    <t>ZA110</t>
  </si>
  <si>
    <t>Hřeb UFN femorální 10 mm L360 465.360</t>
  </si>
  <si>
    <t>ZA128</t>
  </si>
  <si>
    <t>Šroub zajišťovací Stardrive 5,0 mm 212.205</t>
  </si>
  <si>
    <t>ZA129</t>
  </si>
  <si>
    <t>Šroub zajišťovací Stardrive 5,0 mm 212.206</t>
  </si>
  <si>
    <t>ZA131</t>
  </si>
  <si>
    <t>Šroub zajišťovací Stardrive 5,0 mm 212.208</t>
  </si>
  <si>
    <t>ZA134</t>
  </si>
  <si>
    <t>Šroub zajišťovací Stardrive 5,0 mm 212.212</t>
  </si>
  <si>
    <t>ZA138</t>
  </si>
  <si>
    <t>Šroub zajišťovací Stardrive 5,0 mm 212.219</t>
  </si>
  <si>
    <t>ZA142</t>
  </si>
  <si>
    <t>Šroub zajišťovací Stardrive 5,0 mm 212.226</t>
  </si>
  <si>
    <t>ZA143</t>
  </si>
  <si>
    <t>Šroub zajišťovací Stardrive 5,0 mm 212.227</t>
  </si>
  <si>
    <t>ZA151</t>
  </si>
  <si>
    <t>Dlaha patní zamykatelná 3,5 241.622</t>
  </si>
  <si>
    <t>ZA155</t>
  </si>
  <si>
    <t>ZA159</t>
  </si>
  <si>
    <t>Šroub zajišťovací 4,0 mm 04.005.424</t>
  </si>
  <si>
    <t>ZA163</t>
  </si>
  <si>
    <t>Šroub zajišťovací 5,0 mm 04.015.555</t>
  </si>
  <si>
    <t>ZA292</t>
  </si>
  <si>
    <t>Šroub schanzův 5,0 mm L175/50 294.550</t>
  </si>
  <si>
    <t>ZA293</t>
  </si>
  <si>
    <t>Šroub schanzův 5,0 mm L200/50 294.560</t>
  </si>
  <si>
    <t>ZA296</t>
  </si>
  <si>
    <t>Hřeb PF 220, 135° Targon KD034T</t>
  </si>
  <si>
    <t>ZA298</t>
  </si>
  <si>
    <t>Šroub zajišťovací 4,5 mm Targon KB328T</t>
  </si>
  <si>
    <t>ZA301</t>
  </si>
  <si>
    <t>Šroub DFN zajišťovací 6,0 mm L65 450.865</t>
  </si>
  <si>
    <t>ZA302</t>
  </si>
  <si>
    <t>Šroub DFN zajišťovací 6,0 mm L70 450.866</t>
  </si>
  <si>
    <t>ZA307</t>
  </si>
  <si>
    <t>Hlava zaslepovací DFN pro zajišťovací šrouby 6,0 mm 451.896</t>
  </si>
  <si>
    <t>Hlava zaslepovací DFN pro zajišťovací šrouby 6,0 mm</t>
  </si>
  <si>
    <t>ZA311</t>
  </si>
  <si>
    <t>Hřeb PH nagel 10/7 Targon KE074T</t>
  </si>
  <si>
    <t>ZA346</t>
  </si>
  <si>
    <t>Šroub zámkový 3,5 mm 26-504-18-09</t>
  </si>
  <si>
    <t>ZA353</t>
  </si>
  <si>
    <t>Šroub kortikální 3,5x12 mm 26-903-12-09</t>
  </si>
  <si>
    <t>ZA354</t>
  </si>
  <si>
    <t>Šroub kortikální 3,5x14 mm 26-903-14-09</t>
  </si>
  <si>
    <t>ZA382</t>
  </si>
  <si>
    <t>Šroub dutý 3,5 mm 26-433-28-09</t>
  </si>
  <si>
    <t>ZA389</t>
  </si>
  <si>
    <t>Šroub kanylovaný TI T-drive 3,5 x 42 mm 26-433-42-09</t>
  </si>
  <si>
    <t>ZA391</t>
  </si>
  <si>
    <t>Šroub kanylovaný 3,5 x 48 mm-1/2 závit 26-433-48-09</t>
  </si>
  <si>
    <t>ZA393</t>
  </si>
  <si>
    <t>Drát vodící 1,6 mm bal. á 10 ks 26-451-00-07</t>
  </si>
  <si>
    <t>ZA770</t>
  </si>
  <si>
    <t>Šroub kanylovaný 3,5 mm 205.038</t>
  </si>
  <si>
    <t>ZA939</t>
  </si>
  <si>
    <t>Šroub zámkový 3,5 mm 26-504-20-09</t>
  </si>
  <si>
    <t>ZA954</t>
  </si>
  <si>
    <t>Dlaha matrix RIB na žebra levá 04.501.001</t>
  </si>
  <si>
    <t>ZA974</t>
  </si>
  <si>
    <t>Šroub zajišťovací 3,5 mm 213.048</t>
  </si>
  <si>
    <t>ZA988</t>
  </si>
  <si>
    <t>Šroub zámkový 2,7 mm 26-502-18</t>
  </si>
  <si>
    <t>ZB050</t>
  </si>
  <si>
    <t>Šroub zamykatelný 2,5 x 16 mm FP16</t>
  </si>
  <si>
    <t>ZB348</t>
  </si>
  <si>
    <t>Šroub OTPS PIN 2,0x50 mm PIN-2050</t>
  </si>
  <si>
    <t>ZB619</t>
  </si>
  <si>
    <t>Šroub DFN zajišťovací 6,0 mm L95 450.871</t>
  </si>
  <si>
    <t>ZB635</t>
  </si>
  <si>
    <t>Hřeb expert tibiální 8,0 mm 04.024.261</t>
  </si>
  <si>
    <t>ZB694</t>
  </si>
  <si>
    <t>Hřeb DFN femorální distální 12,0 mm L240 451.823</t>
  </si>
  <si>
    <t>ZB716</t>
  </si>
  <si>
    <t>Šroub kortikální 3.5 mm 204.836</t>
  </si>
  <si>
    <t>ZB799</t>
  </si>
  <si>
    <t>Šroub zajišťovací 3,5 mm 213.052</t>
  </si>
  <si>
    <t>ZB938</t>
  </si>
  <si>
    <t>Hřeb se závity 2,5 x 26 mm TP26000</t>
  </si>
  <si>
    <t>ZC007</t>
  </si>
  <si>
    <t>Šroub kortikální 3.5 mm 204.828</t>
  </si>
  <si>
    <t>ZC093</t>
  </si>
  <si>
    <t>Dlaha anatomická DVR DVRAXXL</t>
  </si>
  <si>
    <t>ZC094</t>
  </si>
  <si>
    <t xml:space="preserve">Šroub zajišťovací 3.5 mm, délka 85 mm 02.127.185            </t>
  </si>
  <si>
    <t>ZC107</t>
  </si>
  <si>
    <t>Šroub antirotační 6,5 mm 234.085</t>
  </si>
  <si>
    <t>ZC115</t>
  </si>
  <si>
    <t>Šroub kanylovaný 3,5 mm 205.040</t>
  </si>
  <si>
    <t>ZC123</t>
  </si>
  <si>
    <t>Šroub kanylovaný 3,5 mm 205.042</t>
  </si>
  <si>
    <t>ZC138</t>
  </si>
  <si>
    <t>Šroub zajišťovací stardrive 4.0 mm 04.005.428</t>
  </si>
  <si>
    <t>ZC139</t>
  </si>
  <si>
    <t>Šroub zajišťovací 4,0 mm 04.005.430</t>
  </si>
  <si>
    <t>ZC140</t>
  </si>
  <si>
    <t>Šroub zajišťovací 4,0 mm 04.005.440</t>
  </si>
  <si>
    <t>ZC141</t>
  </si>
  <si>
    <t>Šroub zajišťovací 4,0 mm 04.005.436</t>
  </si>
  <si>
    <t>ZC168</t>
  </si>
  <si>
    <t>Pouzdro skluzné PF Targon KD183T</t>
  </si>
  <si>
    <t>ZC169</t>
  </si>
  <si>
    <t>Dlaha adaptační Y 1,5 246.242</t>
  </si>
  <si>
    <t>ZC172</t>
  </si>
  <si>
    <t>Pouzdro skluzné PF Targon KD187T</t>
  </si>
  <si>
    <t>ZC190</t>
  </si>
  <si>
    <t>Hřeb PH 10/7 Targon KE021T</t>
  </si>
  <si>
    <t>ZC213</t>
  </si>
  <si>
    <t>Šroub fixační PH 4,5 mm Targon KB074T</t>
  </si>
  <si>
    <t>ZC216</t>
  </si>
  <si>
    <t>Čep zajišťovací 4,9 mm L42 459.420</t>
  </si>
  <si>
    <t>ZC221</t>
  </si>
  <si>
    <t>Podložka pro šroub washer pr.7.0/3.6 f/Scr pr.2.7-4 219.980</t>
  </si>
  <si>
    <t>ZC268</t>
  </si>
  <si>
    <t>Šroub fixační PH 4,5 mm Targon KB086T</t>
  </si>
  <si>
    <t>ZC269</t>
  </si>
  <si>
    <t>Šroub zajišťovací 3,5 mm 213.014</t>
  </si>
  <si>
    <t>ZC271</t>
  </si>
  <si>
    <t>Šroub kortikální 1.5 mm 200.807</t>
  </si>
  <si>
    <t>ZC274</t>
  </si>
  <si>
    <t>Šroub kortikální 1.5 mm 200.820</t>
  </si>
  <si>
    <t>ZC281</t>
  </si>
  <si>
    <t>Pouzdro skluzné PF Targon KD182T</t>
  </si>
  <si>
    <t>ZC282</t>
  </si>
  <si>
    <t>Šroub antirotační PF Targon KD206T</t>
  </si>
  <si>
    <t>ZC286</t>
  </si>
  <si>
    <t>Dlaha LCP proximální tibie 4.5/5.0 240.041</t>
  </si>
  <si>
    <t>ZC289</t>
  </si>
  <si>
    <t>Dlaha LCP proximální tibie 4.5/5.0 240.046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</si>
  <si>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</si>
  <si>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</si>
  <si>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</si>
  <si>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</si>
  <si>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</si>
  <si>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</si>
  <si>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ZC660</t>
  </si>
  <si>
    <t>Drát K pr.1,0 mm, délka 120 mm, balení á 10 ks 22-627-10-05</t>
  </si>
  <si>
    <t>ZC684</t>
  </si>
  <si>
    <t>Šroub kortikální 2.0 mm 201.816</t>
  </si>
  <si>
    <t>ZC685</t>
  </si>
  <si>
    <t>Dlaha mini kondylární 246.620</t>
  </si>
  <si>
    <t>ZC686</t>
  </si>
  <si>
    <t>Hřeb UFN femorální 10 mm L400 465.400</t>
  </si>
  <si>
    <t>ZC708</t>
  </si>
  <si>
    <t>Pouzdro skluzné PF Targon KD189T</t>
  </si>
  <si>
    <t>ZC784</t>
  </si>
  <si>
    <t>Šroub zajišťovací stardrive 4.0 mm 04.005.434</t>
  </si>
  <si>
    <t>ZC909</t>
  </si>
  <si>
    <t>Šroub zajišťovací 4,0 mm 04.005.432</t>
  </si>
  <si>
    <t>ZC996</t>
  </si>
  <si>
    <t>Hřeb PF 180, 135° Targon KD004T</t>
  </si>
  <si>
    <t>ZD022</t>
  </si>
  <si>
    <t>Šroub LCP zajišťovací 2,7 mm 402.222</t>
  </si>
  <si>
    <t>ZD050</t>
  </si>
  <si>
    <t>Drát vodící 3.2 mm 400 mm 357.399</t>
  </si>
  <si>
    <t>ZD073</t>
  </si>
  <si>
    <t>Šroub zajišťovací 4,5 mm Targon KB344T</t>
  </si>
  <si>
    <t>ZD251</t>
  </si>
  <si>
    <t>Šroub zámkový 2,7 mm 26-502-20</t>
  </si>
  <si>
    <t>ZD275</t>
  </si>
  <si>
    <t>Šroub zamykatelný 2,5 x 18 mm FP18</t>
  </si>
  <si>
    <t>ZD276</t>
  </si>
  <si>
    <t>Šroub zamykatelný 2,5 x 20 mm FP20</t>
  </si>
  <si>
    <t>ZD298</t>
  </si>
  <si>
    <t>Hřeb se závity 2,5 x 28 mm TP28000</t>
  </si>
  <si>
    <t>ZD299</t>
  </si>
  <si>
    <t>Šroub zamykatelný 2,5 x 12 mm FP12</t>
  </si>
  <si>
    <t>ZD300</t>
  </si>
  <si>
    <t>Šroub LCP zajišťovací strardrive 3.5 mm 412.105</t>
  </si>
  <si>
    <t>ZD302</t>
  </si>
  <si>
    <t>Šroub LCP zajišťovací strardrive 3.5 mm 412.106</t>
  </si>
  <si>
    <t>ZD328</t>
  </si>
  <si>
    <t>Šroub zamykatelný 2,5 x 22 mm FP22</t>
  </si>
  <si>
    <t>ZD339</t>
  </si>
  <si>
    <t>Dlaha LCP patní 241.623</t>
  </si>
  <si>
    <t>ZD372</t>
  </si>
  <si>
    <t>Šroub zajišťovací 3,5 mm 213.032</t>
  </si>
  <si>
    <t>ZD377</t>
  </si>
  <si>
    <t>Dlaha LCP-DF 4,5/5,0 11 otv. 222.257</t>
  </si>
  <si>
    <t>ZD402</t>
  </si>
  <si>
    <t>Dlaha anatomická DRV DVRAR</t>
  </si>
  <si>
    <t>ZD445</t>
  </si>
  <si>
    <t>Šroub zámkový 3,5 mm 26-504-12</t>
  </si>
  <si>
    <t>ZD450</t>
  </si>
  <si>
    <t>Dlaha anatomická DVR DVRANL</t>
  </si>
  <si>
    <t>ZD451</t>
  </si>
  <si>
    <t>Šroub kortikální 3,5x10 mm CS10000</t>
  </si>
  <si>
    <t>ZD509</t>
  </si>
  <si>
    <t>Šroub zajišťovací 4,5 mm Targon KB348T</t>
  </si>
  <si>
    <t>ZD510</t>
  </si>
  <si>
    <t>Šroub zajišťovací 4,5 mm Targon KB352T</t>
  </si>
  <si>
    <t>ZD527</t>
  </si>
  <si>
    <t xml:space="preserve">Šroub kortikální HD6 2,0 mm délka 16 mm titan A-5400.16/1 </t>
  </si>
  <si>
    <t>ZD548</t>
  </si>
  <si>
    <t>Hřeb PF 340, 130° Targon KD087T</t>
  </si>
  <si>
    <t>ZD571</t>
  </si>
  <si>
    <t>Hřeb PF nagel 10 mm 130° Targon KD067T</t>
  </si>
  <si>
    <t>ZD575</t>
  </si>
  <si>
    <t>Dlaha profilu třetiny válce 3,5 - 6 otv. 241.360</t>
  </si>
  <si>
    <t>ZD595</t>
  </si>
  <si>
    <t>Dlaha anatomická DVR DVRASL</t>
  </si>
  <si>
    <t>ZD596</t>
  </si>
  <si>
    <t>Drát K 1,60 mm KW062SS</t>
  </si>
  <si>
    <t>ZD648</t>
  </si>
  <si>
    <t>Šroub LCP zajišťovací strardrive 3.5 mm 412.102</t>
  </si>
  <si>
    <t>ZE095</t>
  </si>
  <si>
    <t>Šroub dutý 3,5 x 26 mm 26-433-26-09</t>
  </si>
  <si>
    <t>ZE296</t>
  </si>
  <si>
    <t>Šroub kortikální 3 mm/18 mm stabilní 716-110-030-018</t>
  </si>
  <si>
    <t>ZE297</t>
  </si>
  <si>
    <t>Šroub kortikální 3 mm/16 mm stabilní 716-110-030-016</t>
  </si>
  <si>
    <t>ZE298</t>
  </si>
  <si>
    <t>Šroub kortikální 3 mm/22 mm stabilní 716-110-030-022</t>
  </si>
  <si>
    <t>ZE299</t>
  </si>
  <si>
    <t>Šroub kortikální 3 mm/16 mm nestabilní 716-115-030-016</t>
  </si>
  <si>
    <t>ZE300</t>
  </si>
  <si>
    <t>Šroub kortikální 3 mm/18 mm nestabilní 716-115-030-018</t>
  </si>
  <si>
    <t>ZE301</t>
  </si>
  <si>
    <t>Šroub kortikální 3 mm/20 mm nestabilní 716-115-030-020</t>
  </si>
  <si>
    <t>ZE333</t>
  </si>
  <si>
    <t>Šroub kortikální 3 mm/14 mm stabilní 716-110-030-014</t>
  </si>
  <si>
    <t>ZE406</t>
  </si>
  <si>
    <t>Šroub kortikální 3 mm/12 mm nestabilní 716-115-030-012</t>
  </si>
  <si>
    <t>ZE425</t>
  </si>
  <si>
    <t>Šroub kortikální 3 mm/20 mm stabilní 716-110-030-020</t>
  </si>
  <si>
    <t>ZE436</t>
  </si>
  <si>
    <t>Dlaha na klíční kost   9 otv. pravá i levá 750-100-011-009</t>
  </si>
  <si>
    <t>ZE439</t>
  </si>
  <si>
    <t>Šroub kortikální 3 mm/26 mm stabilní 716-110-030-026</t>
  </si>
  <si>
    <t>ZE440</t>
  </si>
  <si>
    <t>Šroub kortikální 3 mm/12 mm stabilní 716-110-030-012</t>
  </si>
  <si>
    <t>ZE441</t>
  </si>
  <si>
    <t>Šroub kortikální 3 mm/14 mm nestabilní 716-115-030-014</t>
  </si>
  <si>
    <t>ZE443</t>
  </si>
  <si>
    <t>Dlaha LCP proximální tibie 4,5 mm levá 239.997</t>
  </si>
  <si>
    <t>ZE459</t>
  </si>
  <si>
    <t>Šroub zajišťovací 5,0 mm 04.015.560</t>
  </si>
  <si>
    <t>ZE657</t>
  </si>
  <si>
    <t>Dlaha LC-DCP 10 otvorů 223.600</t>
  </si>
  <si>
    <t>ZE701</t>
  </si>
  <si>
    <t>Šroub kortikální 3 mm/24 mm stabilní 716-110-030-024</t>
  </si>
  <si>
    <t>ZE703</t>
  </si>
  <si>
    <t>Šroub zajišťovací 5,0 mm 04.015.545</t>
  </si>
  <si>
    <t>ZE704</t>
  </si>
  <si>
    <t>Šroub zajišťovací 5,0 mm 04.005.520</t>
  </si>
  <si>
    <t>ZE773</t>
  </si>
  <si>
    <t>Dlaha na symfýzu 3,5 02.100.004</t>
  </si>
  <si>
    <t>ZE774</t>
  </si>
  <si>
    <t>Dlaha na symfýzu 3,5 02.100.006</t>
  </si>
  <si>
    <t>ZE780</t>
  </si>
  <si>
    <t>Kotvička mitek mini 4/0 212866</t>
  </si>
  <si>
    <t>ZE805</t>
  </si>
  <si>
    <t>Dlaha na olekranon 12 otv. 730-155-004-012</t>
  </si>
  <si>
    <t>ZE808</t>
  </si>
  <si>
    <t>Šroub kortikální 3 mm/28 mm nestabilní 716-115-030-028</t>
  </si>
  <si>
    <t>ZE819</t>
  </si>
  <si>
    <t>Šroub schanzův 5,0 mm 294.786</t>
  </si>
  <si>
    <t>ZE913</t>
  </si>
  <si>
    <t>Dlaha pro fibulu 11 otvorová 798-110-101-011</t>
  </si>
  <si>
    <t>ZE954</t>
  </si>
  <si>
    <t xml:space="preserve">Šroub vstřebatelný interferenční pr.7 mm délka 30 mm 08CPVI0730 </t>
  </si>
  <si>
    <t>ZE955</t>
  </si>
  <si>
    <t xml:space="preserve">Šroub vstřebatelný interferenční pr.8 mm délka 30 mm 08CPVI0830 </t>
  </si>
  <si>
    <t>ZE972</t>
  </si>
  <si>
    <t xml:space="preserve">Šroub vstřebatelný interferenční pr.9 mm délka 25 mm 08CPVI0925 </t>
  </si>
  <si>
    <t>ZE977</t>
  </si>
  <si>
    <t>Dlaha butters 4,5 mm pro proximální tibii 6 tvorová ocel 240.461</t>
  </si>
  <si>
    <t>ZE978</t>
  </si>
  <si>
    <t>Dřík pro náhradu hlavičky rádia 6 mm x 24 mm 11-210061</t>
  </si>
  <si>
    <t>ZE979</t>
  </si>
  <si>
    <t>Hlavička na rádius náhrada 11-210023</t>
  </si>
  <si>
    <t>ZE980</t>
  </si>
  <si>
    <t>MCP kloub 30 proximální MCP-100-30P-WW</t>
  </si>
  <si>
    <t>ZE982</t>
  </si>
  <si>
    <t>Dlaha žlábková hofertřetinová 6 otv. délka 82 mm 730-100-100-006</t>
  </si>
  <si>
    <t>ZE983</t>
  </si>
  <si>
    <t>Šroub spongiozní 3 mm/36 mm nestabilní 716-105-030-036</t>
  </si>
  <si>
    <t>ZE990</t>
  </si>
  <si>
    <t>Hřeb DFN femorální distální 10,0 mm L200 451.722</t>
  </si>
  <si>
    <t>ZE997</t>
  </si>
  <si>
    <t>Hřeb DFN femorální distální 12,0 mm L340 451.827</t>
  </si>
  <si>
    <t>ZE998</t>
  </si>
  <si>
    <t>Šroub DFN zajišťovací 6,0 mm L100 450.872</t>
  </si>
  <si>
    <t>ZE999</t>
  </si>
  <si>
    <t>Dlaha LCP metafizární distální bérec 3,5 / 4,5 / 5,0 224.820</t>
  </si>
  <si>
    <t>ZF008</t>
  </si>
  <si>
    <t>Šroub OTPS 1,5 x 50 mm PIN-1550</t>
  </si>
  <si>
    <t>ZF030</t>
  </si>
  <si>
    <t>Hřeb PF 420, 130° Targon KD069T</t>
  </si>
  <si>
    <t>ZF095</t>
  </si>
  <si>
    <t>Šroub samořezný 3,5x24 mm 26-433-24-09</t>
  </si>
  <si>
    <t>ZF105</t>
  </si>
  <si>
    <t>Hřeb PH 10/7 Targon KE023T</t>
  </si>
  <si>
    <t>ZF281</t>
  </si>
  <si>
    <t>Šroub kortikální 3,5 mm 204.838</t>
  </si>
  <si>
    <t>ZF348</t>
  </si>
  <si>
    <t>Dlaha na hlavičku rádia Buttres Plate titan A-4656.69</t>
  </si>
  <si>
    <t>ZF519</t>
  </si>
  <si>
    <t>Šroub kortikální 3,5 mm 204.860</t>
  </si>
  <si>
    <t>ZF524</t>
  </si>
  <si>
    <t>Čep zajišťovací 4,9 mm L80 459.800</t>
  </si>
  <si>
    <t>ZF537</t>
  </si>
  <si>
    <t>Šroub kortikální 3 mm/40 mm nestabilní 716-115-030-040</t>
  </si>
  <si>
    <t>ZF539</t>
  </si>
  <si>
    <t>Šroub kortikální 1,3 mm 200.689</t>
  </si>
  <si>
    <t>ZF553</t>
  </si>
  <si>
    <t>Šroub zajišťovací 5.0 mm 04.005.560</t>
  </si>
  <si>
    <t>ZF569</t>
  </si>
  <si>
    <t>Hřeb DFN femorální distální 10,0 mm L420 451.731</t>
  </si>
  <si>
    <t>ZF571</t>
  </si>
  <si>
    <t>Drát cerklážní 0,80 mm L10 291.090</t>
  </si>
  <si>
    <t>ZF572</t>
  </si>
  <si>
    <t>Drát cerklážní 1,00 mm L10 291.050</t>
  </si>
  <si>
    <t>ZF595</t>
  </si>
  <si>
    <t xml:space="preserve">Šroub kanylovaný 6,5 mm L110/16 408.417 </t>
  </si>
  <si>
    <t>ZF605</t>
  </si>
  <si>
    <t>Hřeb UTN tibiální 9,0 mm kompletní se zaslepovací havou plný 279.660</t>
  </si>
  <si>
    <t>Hřeb UTN tibiální 9,0 mm kompletní se zaslepovací havou</t>
  </si>
  <si>
    <t>ZF623</t>
  </si>
  <si>
    <t>Šroub zajišťovací 5,0 mm 04.005.544</t>
  </si>
  <si>
    <t>ZF711</t>
  </si>
  <si>
    <t>Šroub kortikální 4,5 mm 214.856</t>
  </si>
  <si>
    <t>ZF720</t>
  </si>
  <si>
    <t>ZF828</t>
  </si>
  <si>
    <t>Šroub spongiozní 3 mm/16 mm stabilní 716-100-030-016</t>
  </si>
  <si>
    <t>ZF836</t>
  </si>
  <si>
    <t>Šroub bolt zajišťovací 3,9 mm L32 258.320</t>
  </si>
  <si>
    <t>ZF846</t>
  </si>
  <si>
    <t>Čep zajišťovací 4,9 mm L40 459.400</t>
  </si>
  <si>
    <t>ZF847</t>
  </si>
  <si>
    <t>Čep zajišťovací 4,9 mm L46 459.460</t>
  </si>
  <si>
    <t>ZF851</t>
  </si>
  <si>
    <t>Drát K-Wire 2,00 mm L280 á 10 ks 292.210.10</t>
  </si>
  <si>
    <t>ZF852</t>
  </si>
  <si>
    <t>Drát K-Wire 2,50 mm L280 á 10 ks 292.260.10</t>
  </si>
  <si>
    <t>ZF858</t>
  </si>
  <si>
    <t xml:space="preserve">Šroub kortikální délka 14 mm titan 26-906-14-09 </t>
  </si>
  <si>
    <t>ZF870</t>
  </si>
  <si>
    <t>Šroub kortikální 3,5 mm 204.834</t>
  </si>
  <si>
    <t>ZF871</t>
  </si>
  <si>
    <t>Šroub kortikální 3,5 mm 204.848</t>
  </si>
  <si>
    <t>ZF895</t>
  </si>
  <si>
    <t xml:space="preserve">Šroub kompresní HBS 2 mini déka 23 mm titan 26-820-23-09   </t>
  </si>
  <si>
    <t>ZF899</t>
  </si>
  <si>
    <t xml:space="preserve">Šroub kortikální délka 15 mm titan 26-906-15-09 </t>
  </si>
  <si>
    <t>ZF922</t>
  </si>
  <si>
    <t>Šroub LOCK MatrixRIB 04.501.020.01</t>
  </si>
  <si>
    <t>ZF923</t>
  </si>
  <si>
    <t>Šroub LOCK MatrixRIB 04.501.022.01</t>
  </si>
  <si>
    <t>ZF951</t>
  </si>
  <si>
    <t xml:space="preserve">Dlaha radiální IXOS P4 pravá titan 26-914-22-09 </t>
  </si>
  <si>
    <t>ZF952</t>
  </si>
  <si>
    <t xml:space="preserve">Šroub kortikální délka 16 mm titan 26-906-16-09  </t>
  </si>
  <si>
    <t>ZF999</t>
  </si>
  <si>
    <t>Hřeb ulna / rádius pr.4,0 mm x 230 mm titan 1-3606</t>
  </si>
  <si>
    <t>ZG041</t>
  </si>
  <si>
    <t>Šroub kortikální 3 mm/24 mm nestabilní 716-115-030-024</t>
  </si>
  <si>
    <t>ZG064</t>
  </si>
  <si>
    <t>Dlaha LCP proximální tibie 4,5 mm levá 239.996</t>
  </si>
  <si>
    <t>ZG096</t>
  </si>
  <si>
    <t>Šroub kanylovaný 4,5 mm 214.446</t>
  </si>
  <si>
    <t>ZG118</t>
  </si>
  <si>
    <t>Šroub spongiozní 4.0 mm 207.016</t>
  </si>
  <si>
    <t>ZG120</t>
  </si>
  <si>
    <t>Šroub bolt zajišťovací 3,9 mm L40 258.400</t>
  </si>
  <si>
    <t>ZG175</t>
  </si>
  <si>
    <t>Šroub spongiozní 3 mm/20 mm stabilní 716-100-030-020</t>
  </si>
  <si>
    <t>ZG176</t>
  </si>
  <si>
    <t>Šroub kortikální 3 mm/40 mm stabilní 716-110-030-040</t>
  </si>
  <si>
    <t>ZG188</t>
  </si>
  <si>
    <t>Dlaha radiální hoferstandard 11 otvorů hlava 3 otvory taft,levá 775-110-</t>
  </si>
  <si>
    <t>ZG243</t>
  </si>
  <si>
    <t>Šroub DFN zajišťovací 6,0 mm L75 450.867</t>
  </si>
  <si>
    <t>ZG247</t>
  </si>
  <si>
    <t>Šroub kortikální 3 mm/28 mm stabilní 716-110-030-028</t>
  </si>
  <si>
    <t>ZG251</t>
  </si>
  <si>
    <t>Šroub bolt zajišťovací 3,9 mm L34 258.340</t>
  </si>
  <si>
    <t>ZG312</t>
  </si>
  <si>
    <t>Šroub 2,7 mm 26-427-30</t>
  </si>
  <si>
    <t>ZG334</t>
  </si>
  <si>
    <t>Šroub zajišťovací 4,0 mm 04.005.442</t>
  </si>
  <si>
    <t>ZG335</t>
  </si>
  <si>
    <t>Šroub malleolární 4.5 215.040</t>
  </si>
  <si>
    <t>ZG338</t>
  </si>
  <si>
    <t>Podložka washer 13.0/6.6 mm 419.990</t>
  </si>
  <si>
    <t>ZG357</t>
  </si>
  <si>
    <t>Dlaha rekonstrukční rovná 245.190</t>
  </si>
  <si>
    <t>ZG362</t>
  </si>
  <si>
    <t>Čep zajišťovací 3,9 mm L46 458.460</t>
  </si>
  <si>
    <t>ZG365</t>
  </si>
  <si>
    <t>Dlaha rekonstrukční 3.5 245.020</t>
  </si>
  <si>
    <t>ZG575</t>
  </si>
  <si>
    <t>Šroub kanylovaný 6,5 mm L75/16 408.410</t>
  </si>
  <si>
    <t>ZG578</t>
  </si>
  <si>
    <t>Šroub spongiozní 4.0 mm 207.030</t>
  </si>
  <si>
    <t>ZG584</t>
  </si>
  <si>
    <t>Šroub zajišťovací 5,0 mm 04.005.524</t>
  </si>
  <si>
    <t>ZG587</t>
  </si>
  <si>
    <t>Šroub zajišťovací 5,0 mm 04.005.530</t>
  </si>
  <si>
    <t>ZG598</t>
  </si>
  <si>
    <t>Hřeb trochanterický gamma 3 125° 3125-1180S</t>
  </si>
  <si>
    <t>ZG599</t>
  </si>
  <si>
    <t>Čep kyčelní 10,5 x 95 mm 3060-0095S</t>
  </si>
  <si>
    <t>ZG603</t>
  </si>
  <si>
    <t>Šroub spongiozní 3 mm/18 mm stabilní 716-100-030-018</t>
  </si>
  <si>
    <t>ZG606</t>
  </si>
  <si>
    <t>Šroub kortikální 3 mm/22 mm nestabilní 716-115-030-022</t>
  </si>
  <si>
    <t>ZG686</t>
  </si>
  <si>
    <t>Šroub proximální kompresní 1-3680</t>
  </si>
  <si>
    <t>ZG700</t>
  </si>
  <si>
    <t>Dlaha pro fibulu   9 otvorová s háčkem LA09 798-110-101-009</t>
  </si>
  <si>
    <t>Dlaha pro fibulu   9 otvorová s háčkem LA09 798-110-101-</t>
  </si>
  <si>
    <t>ZG704</t>
  </si>
  <si>
    <t>Šroub kanylovaný 6,5 mm L85/32 408.439</t>
  </si>
  <si>
    <t>ZG746</t>
  </si>
  <si>
    <t>Šroub zajišťovací plný závit 5 x 40 mm 1896-5040</t>
  </si>
  <si>
    <t>ZG748</t>
  </si>
  <si>
    <t>Čep kyčelní 10,5 x 105 mm 3060-0105S</t>
  </si>
  <si>
    <t>ZG783</t>
  </si>
  <si>
    <t>Dlaha LCP distální tibie mediální bez výběžku 02.112.531</t>
  </si>
  <si>
    <t>ZG784</t>
  </si>
  <si>
    <t>Hřeb trochanterický 11 x 180 mm x 130° 3130-1180S</t>
  </si>
  <si>
    <t>ZG785</t>
  </si>
  <si>
    <t>Hlava zaslepovací gamma 3 3005-1100S</t>
  </si>
  <si>
    <t>ZG786</t>
  </si>
  <si>
    <t>Šroub zajišťovací 5 x 35 mm 1896-5035</t>
  </si>
  <si>
    <t>ZG808</t>
  </si>
  <si>
    <t>Šroub zajišťovací 5,0 mm 04.005.546</t>
  </si>
  <si>
    <t>ZG811</t>
  </si>
  <si>
    <t>Hřeb DFN femorální distální 10,0 mm L340 451.727</t>
  </si>
  <si>
    <t>ZG813</t>
  </si>
  <si>
    <t>Šroub DFN zajišťovací 6,0 mm L50 450.862</t>
  </si>
  <si>
    <t>ZG835</t>
  </si>
  <si>
    <t>Dlaha LCP 2,7 / 3,5 mm na přední horní část klavikuly s bočním</t>
  </si>
  <si>
    <t>ZG897</t>
  </si>
  <si>
    <t>Šroub nosný 10,5 x 90 mm 3060-0090S</t>
  </si>
  <si>
    <t>ZG899</t>
  </si>
  <si>
    <t>Čep kyčelní 10,5 x 100 mm 3060-0100S</t>
  </si>
  <si>
    <t>ZG910</t>
  </si>
  <si>
    <t>Šroub kanylovaný 6,5 mm L75/32 408.437</t>
  </si>
  <si>
    <t>ZG942</t>
  </si>
  <si>
    <t>Šroub kanylovaný 6,5 mm L50/32 408.432</t>
  </si>
  <si>
    <t>ZG943</t>
  </si>
  <si>
    <t>Dlaha na olekranon   8 otv. délka 99 mm LA08 730-155-004-008</t>
  </si>
  <si>
    <t>Dlaha na olekranon   8 otv. délka 99 mm LA08 730-155-004-</t>
  </si>
  <si>
    <t>ZH002</t>
  </si>
  <si>
    <t>Čep zajišťovací 3,9 mm L40 458.400</t>
  </si>
  <si>
    <t>ZH004</t>
  </si>
  <si>
    <t xml:space="preserve">Čep zajišťovací 3,9 mm L48 458.480 </t>
  </si>
  <si>
    <t>ZH029</t>
  </si>
  <si>
    <t>Hřeb UTN tibiální plný 8 mm 278.640</t>
  </si>
  <si>
    <t>ZH033</t>
  </si>
  <si>
    <t>Dlaha radiální standard 11 otvorů hlava 3 otvory štaft,pravá 775-110-001-</t>
  </si>
  <si>
    <t>ZH034</t>
  </si>
  <si>
    <t xml:space="preserve">Šroub kortikální 4,5 mm 214.830 </t>
  </si>
  <si>
    <t>ZH036</t>
  </si>
  <si>
    <t>Čep zajišťovací 4,9 mm L64 459.640</t>
  </si>
  <si>
    <t>ZH041</t>
  </si>
  <si>
    <t>Šroub zajišťovací 5,0 mm 04.005.526</t>
  </si>
  <si>
    <t>ZH042</t>
  </si>
  <si>
    <t>Šroub zajišťovací 5,0 mm 04.005.540</t>
  </si>
  <si>
    <t>ZH043</t>
  </si>
  <si>
    <t>Šroub zajišťovací 5,0 mm 04.005.550</t>
  </si>
  <si>
    <t>ZH047</t>
  </si>
  <si>
    <t xml:space="preserve">Šroub zajišťovací 3,5 mm 213.024 </t>
  </si>
  <si>
    <t>ZH053</t>
  </si>
  <si>
    <t>Dlaha LC-DCP 3.5 mm 223.590</t>
  </si>
  <si>
    <t>ZH162</t>
  </si>
  <si>
    <t>Čep zajišťovací 4,9 mm L56 459.560</t>
  </si>
  <si>
    <t>ZH163</t>
  </si>
  <si>
    <t>Šroub zajišťovací 5,0 mm 04.015.550</t>
  </si>
  <si>
    <t>ZH176</t>
  </si>
  <si>
    <t>Šroub kanylovaný 6,5 mm L65/32 408.435</t>
  </si>
  <si>
    <t>ZH177</t>
  </si>
  <si>
    <t>Šroub kanylovaný 6,5 mm L80/32 408.438</t>
  </si>
  <si>
    <t>ZH181</t>
  </si>
  <si>
    <t>Flipptack - femorální fixační knoflík 28729FT</t>
  </si>
  <si>
    <t>ZH334</t>
  </si>
  <si>
    <t>Vrtulka pro DFN L85 450.889</t>
  </si>
  <si>
    <t>ZH336</t>
  </si>
  <si>
    <t>Hřeb ulna/radius 4,0 mm 1-3603</t>
  </si>
  <si>
    <t>ZH338</t>
  </si>
  <si>
    <t>Šroub proximální ulna/radius 2,7 x 20 mm 1-3653</t>
  </si>
  <si>
    <t>ZH414</t>
  </si>
  <si>
    <t>Šroub kanylovaný 6,5 mm L90/32 408.440</t>
  </si>
  <si>
    <t>ZH415</t>
  </si>
  <si>
    <t>Šroub kortikální 4,5 mm 214.842</t>
  </si>
  <si>
    <t>ZH430</t>
  </si>
  <si>
    <t>Šroub kanylovaný 6,5 mm L100/16 408.415</t>
  </si>
  <si>
    <t>ZH431</t>
  </si>
  <si>
    <t>Šroub kanylovaný 6,5 mm L105/16 408.416</t>
  </si>
  <si>
    <t>ZH463</t>
  </si>
  <si>
    <t>Hřeb proximální humerus P10/7 280 mm KE27T</t>
  </si>
  <si>
    <t>ZH501</t>
  </si>
  <si>
    <t>Šroub distální ulna/radius 2,7 x 14 mm 1-3673</t>
  </si>
  <si>
    <t>ZH555</t>
  </si>
  <si>
    <t>Čep zajišťovací 4,9 mm L48 459.480</t>
  </si>
  <si>
    <t>ZH556</t>
  </si>
  <si>
    <t>Dlaha rekonstrukční na pánev pr. 3.5 mm 245.880</t>
  </si>
  <si>
    <t>ZH627</t>
  </si>
  <si>
    <t>Šroub kortikální 3 mm/32 mm nestabilní 716-115-030-032</t>
  </si>
  <si>
    <t>ZH629</t>
  </si>
  <si>
    <t>Hřeb do klíční kosti HCPS pin statický  2.8 x 200 zelený 705-170-028-200</t>
  </si>
  <si>
    <t>ZH630</t>
  </si>
  <si>
    <t>Hřeb do klíční kosti HCPS pin dynym T 2.8 x 200 modrý 705-170-128-200</t>
  </si>
  <si>
    <t>Hřeb do klíční kosti HCPS pin dynym T 2.8 x 200 modrý 705-</t>
  </si>
  <si>
    <t>ZH635</t>
  </si>
  <si>
    <t>Šroub kortikální 3 mm/30 mm stabilní 716-110-030-030</t>
  </si>
  <si>
    <t>ZH636</t>
  </si>
  <si>
    <t>Šroub kortikální 3 mm/34 mm stabilní 716-110-030-034</t>
  </si>
  <si>
    <t>ZH637</t>
  </si>
  <si>
    <t>Šroub kortikální 3 mm/36 mm stabilní 716-110-030-036</t>
  </si>
  <si>
    <t>ZH650</t>
  </si>
  <si>
    <t>Šroub kanylovaný 6,5 mm L90/16 408.413</t>
  </si>
  <si>
    <t>ZH689</t>
  </si>
  <si>
    <t>Dlaha LCP na laterální distální fibulu 04.112.136</t>
  </si>
  <si>
    <t>ZH692</t>
  </si>
  <si>
    <t>Dlaha LCP na laterální distální fibulu 04.112.139</t>
  </si>
  <si>
    <t>ZH723</t>
  </si>
  <si>
    <t xml:space="preserve">Čep kyčelní 10,5 x 115 mm 3060-0115S </t>
  </si>
  <si>
    <t>ZH743</t>
  </si>
  <si>
    <t>Hlava zaslepovací gamma 3 3005-1105S</t>
  </si>
  <si>
    <t>ZH779</t>
  </si>
  <si>
    <t>Šroub zamykací HD7 A-5750.14</t>
  </si>
  <si>
    <t>ZH780</t>
  </si>
  <si>
    <t>Šroub zamykací HD7 A-5750.16</t>
  </si>
  <si>
    <t>Šroub zamykací HD7 DA-5750.16</t>
  </si>
  <si>
    <t>ZH781</t>
  </si>
  <si>
    <t>Šroub zamykací HD7 A-5750.18</t>
  </si>
  <si>
    <t>Šroub zamykací HD7 DA-5750.18</t>
  </si>
  <si>
    <t>ZH782</t>
  </si>
  <si>
    <t>Šroub zamykací HD7 2,5/22 mm A-5750.22/1</t>
  </si>
  <si>
    <t>Šroub zamykací HD7 2,5/22 mm DA-5750.22/1</t>
  </si>
  <si>
    <t>ZH783</t>
  </si>
  <si>
    <t>Šroub kortikální HD7 2,5 mm/14 mm A-5700.14</t>
  </si>
  <si>
    <t>Šroub kortikální HD7 2,5 mm/14 mm DA-5700.14</t>
  </si>
  <si>
    <t>ZH788</t>
  </si>
  <si>
    <t>Čep zajišťovací 4,9 mm L76 459.760</t>
  </si>
  <si>
    <t>ZH801</t>
  </si>
  <si>
    <t>Šroub kortikální 3 mm/32 mm stabilní 716-110-030-032</t>
  </si>
  <si>
    <t>ZH833</t>
  </si>
  <si>
    <t xml:space="preserve">Dlaha MatrixRIB levá 04.501.003 </t>
  </si>
  <si>
    <t>ZH835</t>
  </si>
  <si>
    <t xml:space="preserve">Dlaha MatrixRIB LOCK Screw pr. 2,9 mm 04.501.018.01              </t>
  </si>
  <si>
    <t>ZH847</t>
  </si>
  <si>
    <t>Šroub kortikální pr.2,5 mm A-5700.16</t>
  </si>
  <si>
    <t>Šroub kortikální HD7 2,5/18 mm DA-5700.16</t>
  </si>
  <si>
    <t>ZH848</t>
  </si>
  <si>
    <t>Šroub kortikální pr.2,5 mm A-5700.12</t>
  </si>
  <si>
    <t>ZH849</t>
  </si>
  <si>
    <t>Šroub zamykací HD7 2,5/20 mm A-5750.20/1</t>
  </si>
  <si>
    <t>ZH861</t>
  </si>
  <si>
    <t>Šroub kanylovaný 6,5 mm L70/32 408.436</t>
  </si>
  <si>
    <t>ZH923</t>
  </si>
  <si>
    <t>Šroub zámkový distální ulna / rádius 2,7 x 12 mm titan 1-3672</t>
  </si>
  <si>
    <t>ZH975</t>
  </si>
  <si>
    <t>Drát K-Wire 1,25 mm s trokarovou špičkou L150 mm 492.120</t>
  </si>
  <si>
    <t>ZI061</t>
  </si>
  <si>
    <t>Šroub kanylovaný 6,5 mm L95/16 408.414</t>
  </si>
  <si>
    <t>ZI062</t>
  </si>
  <si>
    <t>Šroub kortikální PENNIG 80/35mm pr.4,0mm 35101</t>
  </si>
  <si>
    <t>ZI068</t>
  </si>
  <si>
    <t>Dřík medium 1350.15.010</t>
  </si>
  <si>
    <t>ZI069</t>
  </si>
  <si>
    <t>Adaptér ke hlavici neutrální 1330.15.270</t>
  </si>
  <si>
    <t>Adaptér ke hlavici neutrální 133015270</t>
  </si>
  <si>
    <t>ZI078</t>
  </si>
  <si>
    <t>Šroub zajišťovací pr. 4,5 mm KB380T</t>
  </si>
  <si>
    <t>ZI135</t>
  </si>
  <si>
    <t>Šroub kanylovaný 6,5 mm L95/32 408.441</t>
  </si>
  <si>
    <t>ZI136</t>
  </si>
  <si>
    <t>Šroub kanylovaný 6,5 mm L110/32 408.444</t>
  </si>
  <si>
    <t>ZI218</t>
  </si>
  <si>
    <t>Šroub zamykací HD7 2,5/24 mm A-5750.24/1</t>
  </si>
  <si>
    <t>Šroub zamykací HD7 2,5/24 mm DA-5750.24/1</t>
  </si>
  <si>
    <t>ZI219</t>
  </si>
  <si>
    <t>Dlaha na hlavičku rádia s límcem titan A-4656.68</t>
  </si>
  <si>
    <t>ZI222</t>
  </si>
  <si>
    <t>Šroub zamykatelný HD6 2,0 délka 16 mm titan A-5450.16/1</t>
  </si>
  <si>
    <t>ZI223</t>
  </si>
  <si>
    <t xml:space="preserve">Šroub zamykatelný HD6 2,0 délka 18 mm titan A-5450.18/1 </t>
  </si>
  <si>
    <t>ZI224</t>
  </si>
  <si>
    <t>Šroub zamykatelný HD6 2,0 délka 20 mm titan A-5450.20/1</t>
  </si>
  <si>
    <t>ZI226</t>
  </si>
  <si>
    <t>Šroub zamykatelný HD6 2,0 délka 26 mm titan A-5450.26/1</t>
  </si>
  <si>
    <t>ZI227</t>
  </si>
  <si>
    <t>Dlaha LCP metafizární distální bérec 3.5/4.5,5.0 mm 224.772</t>
  </si>
  <si>
    <t>ZI289</t>
  </si>
  <si>
    <t>Šroub perforovaný interferenční megafix vstřebatelný CP 8 x 28 mm</t>
  </si>
  <si>
    <t>ZI311</t>
  </si>
  <si>
    <t>Čep zajišťovací 4,9 mm L32 459.320</t>
  </si>
  <si>
    <t>ZI329</t>
  </si>
  <si>
    <t>Dlaha LCP proximální tibie 4.5/5.0 laterální levá 240.037</t>
  </si>
  <si>
    <t>ZI393</t>
  </si>
  <si>
    <t>Dlaha volární adaptivní pravá titan A-4750.62</t>
  </si>
  <si>
    <t>ZI417</t>
  </si>
  <si>
    <t xml:space="preserve">Dlaha LCP distální tibie 3.5 mm mediální bez výběžku 02.112.518 </t>
  </si>
  <si>
    <t>ZI459</t>
  </si>
  <si>
    <t>Šroub zajišťovací 5,0 mm 04.005.534</t>
  </si>
  <si>
    <t>ZI498</t>
  </si>
  <si>
    <t>Dlaha přímá LCP 3.5 9 otvorů 223.591</t>
  </si>
  <si>
    <t>ZI505</t>
  </si>
  <si>
    <t>Dlaha přímá LCP 3.5 7 otvorů 223.571</t>
  </si>
  <si>
    <t>ZI509</t>
  </si>
  <si>
    <t>Šroub kortikální HD6 2,0 mm délka 18 mm titan A-5400.18/1</t>
  </si>
  <si>
    <t>ZI510</t>
  </si>
  <si>
    <t>Šroub kortikální HD6 2,0 mm délka 24 mm titan A-5400.24/1</t>
  </si>
  <si>
    <t>ZI595</t>
  </si>
  <si>
    <t xml:space="preserve">Šroub zajišťovací 5,0 mm 04.005.538 </t>
  </si>
  <si>
    <t>ZI609</t>
  </si>
  <si>
    <t>Chronos strips  50 x 25 x 3 mm 07.801.100S</t>
  </si>
  <si>
    <t>ZI628</t>
  </si>
  <si>
    <t>Hlavice humeru pr. 46 mm 1322.09.460</t>
  </si>
  <si>
    <t>ZI703</t>
  </si>
  <si>
    <t>Šroub spongiozní 3 mm/12 mm stabilní 716-100-030-012</t>
  </si>
  <si>
    <t>ZI704</t>
  </si>
  <si>
    <t xml:space="preserve">Dlaha LCP distální tibie 3.5 mm mediální bez výběžku 02.112.519 </t>
  </si>
  <si>
    <t>ZI705</t>
  </si>
  <si>
    <t>Šroub malleolární 4.5 215.055</t>
  </si>
  <si>
    <t>ZI710</t>
  </si>
  <si>
    <t>Dlaha na patu síťkovaná 21 otv. pravá 731-110-001-021</t>
  </si>
  <si>
    <t>ZI804</t>
  </si>
  <si>
    <t>Šroub schanzův   70/30 mm 37101</t>
  </si>
  <si>
    <t>ZI857</t>
  </si>
  <si>
    <t>Hlava expert zaslepovací pr. 12.0 mm kanylovaná prodloužení  0 mm pro</t>
  </si>
  <si>
    <t>ZI858</t>
  </si>
  <si>
    <t>Šroub zajišťovací 5.0 mm 04.005.566</t>
  </si>
  <si>
    <t>ZI862</t>
  </si>
  <si>
    <t xml:space="preserve">Hřeb expert femorální laterální pr.10 mm 04.003.364   </t>
  </si>
  <si>
    <t>ZI934</t>
  </si>
  <si>
    <t xml:space="preserve">Hřeb expert femorální laterální pr.9 mm 04.003.268 </t>
  </si>
  <si>
    <t>ZI939</t>
  </si>
  <si>
    <t>Šroub kortikální pr.3,5 mm 204.810</t>
  </si>
  <si>
    <t>ZI941</t>
  </si>
  <si>
    <t>Hlava expert zaslepovací pr.12 mm 04.003.004</t>
  </si>
  <si>
    <t>ZI942</t>
  </si>
  <si>
    <t xml:space="preserve">Šroub zajišťovací 5.0 mm 04.005.570 </t>
  </si>
  <si>
    <t>ZI945</t>
  </si>
  <si>
    <t>Šroub zajišťovací VA stardrive 3,5mm samořezný 02.127.132</t>
  </si>
  <si>
    <t>ZJ082</t>
  </si>
  <si>
    <t xml:space="preserve">Šroub zamykatelný HD6 2,0 délka 22 mm titan A-5450.22/1 </t>
  </si>
  <si>
    <t>ZJ143</t>
  </si>
  <si>
    <t>Šroub kanylovaný 4,5 mm 214.646</t>
  </si>
  <si>
    <t>ZJ226</t>
  </si>
  <si>
    <t>Dlaha targon FN dlaha 130° titan KO802T</t>
  </si>
  <si>
    <t>ZJ227</t>
  </si>
  <si>
    <t>Šroub targon FN teleskopický   80 mm KO822T</t>
  </si>
  <si>
    <t>ZJ228</t>
  </si>
  <si>
    <t>Šroub targon FN teleskopický   90 mm KO824T</t>
  </si>
  <si>
    <t>ZJ283</t>
  </si>
  <si>
    <t>Hřeb PF pravý délka 460mm 130° titan KD091T</t>
  </si>
  <si>
    <t>ZJ284</t>
  </si>
  <si>
    <t xml:space="preserve">Šroub zajišťovací 4,5 mm KB364T </t>
  </si>
  <si>
    <t>ZJ309</t>
  </si>
  <si>
    <t>Šroub kortikální pr.2,5 mm A-5700.18</t>
  </si>
  <si>
    <t>ZJ528</t>
  </si>
  <si>
    <t>Cement kostní vancognex 40 g ( vancomycin + gentamicin ) 12A2520</t>
  </si>
  <si>
    <t>Cement kostní vancognex 40 g ( vancomycin + gentamicin )</t>
  </si>
  <si>
    <t>ZJ612</t>
  </si>
  <si>
    <t>Šroub interferenční megafix vstřebatelný C 8 x 19 mm 2870819C</t>
  </si>
  <si>
    <t>ZJ739</t>
  </si>
  <si>
    <t>Podložka pod kanylovaný šroub Canos pr. 2.7mm titan 26-423-99-09</t>
  </si>
  <si>
    <t>ZJ772</t>
  </si>
  <si>
    <t>Šroub zamykací HD7 délka 12 mm titan A-5750.12</t>
  </si>
  <si>
    <t>ZK326</t>
  </si>
  <si>
    <t>Šroub perforovaný interferenční megafix CP 10 x 28 mm 2871028CP</t>
  </si>
  <si>
    <t>ZK392</t>
  </si>
  <si>
    <t>Dlaha LCP distální tibie 3.5 mm mediální bez výběžku 02.112.515</t>
  </si>
  <si>
    <t>ZK399</t>
  </si>
  <si>
    <t>Dlaha LCP 4,5 / 5,0 296 mm 226.661</t>
  </si>
  <si>
    <t>ZK509</t>
  </si>
  <si>
    <t>Hlavice humeru náhrada pr. 50 mm 1322.09.500</t>
  </si>
  <si>
    <t>ZK513</t>
  </si>
  <si>
    <t>Hlava expert zaslepovací pr.12 mm 04.003.003</t>
  </si>
  <si>
    <t>ZK573</t>
  </si>
  <si>
    <t>Dlaha volární korekční pro distální rádius úzká titan A-4750.17</t>
  </si>
  <si>
    <t>ZK660</t>
  </si>
  <si>
    <t>Šroub kortikální 3,5 mm 204.865</t>
  </si>
  <si>
    <t>ZK689</t>
  </si>
  <si>
    <t>Dlaha LCP metafizární distální bérec 3.5/4.5/5.0 mm 224.776</t>
  </si>
  <si>
    <t>ZK738</t>
  </si>
  <si>
    <t>Šroub milagro interferenční vstřebatelný 9x30 mm 231825</t>
  </si>
  <si>
    <t>ZK741</t>
  </si>
  <si>
    <t>Šroub zajišťovací VA stardrive 3,5mm samořezný 02.127.130</t>
  </si>
  <si>
    <t>ZK742</t>
  </si>
  <si>
    <t>Šroub zajišťovací VA stardrive 3,5mm 02.127.165</t>
  </si>
  <si>
    <t>ZK743</t>
  </si>
  <si>
    <t>Šroub zajišťovací VA stardrive 3,5mm 02.127.170</t>
  </si>
  <si>
    <t>ZK744</t>
  </si>
  <si>
    <t>Šroub zajišťovací VA stardrive 3,5mm samořezný 02.127.175</t>
  </si>
  <si>
    <t>ZK755</t>
  </si>
  <si>
    <t>Šroub milagro interferenční vstřebatelný 9x30 mm 231815</t>
  </si>
  <si>
    <t>ZK767</t>
  </si>
  <si>
    <t>Dřík cementovaný  pr. 16 mm pro CKP hlavice humeru 1306.15.160</t>
  </si>
  <si>
    <t>ZK789</t>
  </si>
  <si>
    <t>PerOssal 1 x 50 mm baleno po 50 ks granule 03-0102</t>
  </si>
  <si>
    <t>ZK802</t>
  </si>
  <si>
    <t>Hlava expert zaslepovací pr.12 mm 04.003.002</t>
  </si>
  <si>
    <t>ZK803</t>
  </si>
  <si>
    <t>Šroub schanzův 4/3 L280/20 294.300</t>
  </si>
  <si>
    <t>ZK867</t>
  </si>
  <si>
    <t>Šroub schanzův hydroxyapatit 6,0 mm, délka 260 / 40 mm 99-612640</t>
  </si>
  <si>
    <t>Šroub schanzův hydroxyapatit 6,0 mm, délka 260 / 40 mm</t>
  </si>
  <si>
    <t>ZK874</t>
  </si>
  <si>
    <t xml:space="preserve">Tělo trauma humerální medium 1350.15.020 </t>
  </si>
  <si>
    <t>ZK885</t>
  </si>
  <si>
    <t xml:space="preserve">Dlaha radiální IXOS P2 úhlově stabilní titan 26-912-10-09 </t>
  </si>
  <si>
    <t>ZK886</t>
  </si>
  <si>
    <t>Šroub zamykatelný délka 14 mm titan 26-905-14-09</t>
  </si>
  <si>
    <t>ZK909</t>
  </si>
  <si>
    <t xml:space="preserve">Dlaha radiální IXOS P2 titan 26-912-12-09 </t>
  </si>
  <si>
    <t>ZK910</t>
  </si>
  <si>
    <t>Šroub zamykatelný délka 16 mm titan 26-905-15-09</t>
  </si>
  <si>
    <t>ZK911</t>
  </si>
  <si>
    <t xml:space="preserve">Dlaha radiální IXOS P4 titan 26-914-10-09 </t>
  </si>
  <si>
    <t>ZK918</t>
  </si>
  <si>
    <t>Šroub zajišťovací 5,0 mm délka 12 mm 02.221.512</t>
  </si>
  <si>
    <t>ZK921</t>
  </si>
  <si>
    <t>Hřeb expert femorální laterální pr.9 mm 04.003.261</t>
  </si>
  <si>
    <t>ZK924</t>
  </si>
  <si>
    <t>Šroub kompresní HBS2 délka 24 mm titan 26-810-24-09</t>
  </si>
  <si>
    <t>ZK985</t>
  </si>
  <si>
    <t>Šroub zamykatelný délka 18 mm titan 26-905-18-09</t>
  </si>
  <si>
    <t>ZK987</t>
  </si>
  <si>
    <t>Šroub kompresní HBS2 délka 26 mm titan 26-810-26-09</t>
  </si>
  <si>
    <t>ZK992</t>
  </si>
  <si>
    <t>Šroub zamykatelný délka 19 mm titan 26-905-19-09</t>
  </si>
  <si>
    <t>ZK993</t>
  </si>
  <si>
    <t>Šroub zamykatelný délka 20 mm titan 26-905-20-09</t>
  </si>
  <si>
    <t>ZK996</t>
  </si>
  <si>
    <t>Systém fixační  AC TIGHTROPE na AC luxace titan P03AR-2257</t>
  </si>
  <si>
    <t>ZL000</t>
  </si>
  <si>
    <t>Dřík cementovaný 20 mm k CKP humeru 1306.15.200</t>
  </si>
  <si>
    <t>ZL002</t>
  </si>
  <si>
    <t xml:space="preserve">Dlaha VA-LCP 3.5 mm pravá, 6 otvorů 117 mm 02.127.220 </t>
  </si>
  <si>
    <t>ZL003</t>
  </si>
  <si>
    <t xml:space="preserve">Šroub zajišťovací 3.5 mm, délka 34 mm 02.127.134 </t>
  </si>
  <si>
    <t>ZL004</t>
  </si>
  <si>
    <t xml:space="preserve">Šroub zajišťovací 3.5 mm, délka 40 mm 02.127.140 </t>
  </si>
  <si>
    <t>ZL005</t>
  </si>
  <si>
    <t xml:space="preserve">Šroub zajišťovací 3.5 mm, délka 80 mm 02.127.180            </t>
  </si>
  <si>
    <t>ZL009</t>
  </si>
  <si>
    <t>Šroub zamykatelný délka 22 mm titan 26-905-22-09</t>
  </si>
  <si>
    <t>ZL016</t>
  </si>
  <si>
    <t xml:space="preserve">Dlaha universální MatrixRIB 04.501.009 </t>
  </si>
  <si>
    <t>ZL024</t>
  </si>
  <si>
    <t>Šroub zamykatelný délka 24 mm titan 26-905-24-09</t>
  </si>
  <si>
    <t>ZL048</t>
  </si>
  <si>
    <t xml:space="preserve">Dlaha radiální IXOS P4 titan 26-914-23-09 </t>
  </si>
  <si>
    <t>ZL050</t>
  </si>
  <si>
    <t xml:space="preserve">Šroub kompresní HBS 2 mini déka 24 mm titan 26-820-24-09   </t>
  </si>
  <si>
    <t>ZL051</t>
  </si>
  <si>
    <t xml:space="preserve">Šroub kompresní HBS 2 mini déka 25 mm titan 26-820-25-09   </t>
  </si>
  <si>
    <t>ZL171</t>
  </si>
  <si>
    <t xml:space="preserve">Kotva Omnispan na meniscus 0° 228140 </t>
  </si>
  <si>
    <t>ZL209</t>
  </si>
  <si>
    <t>Šroub schanzův hydroxiapatit 6,0 mm 99-612680</t>
  </si>
  <si>
    <t>ZL298</t>
  </si>
  <si>
    <t xml:space="preserve">Kotva Omnispan na meniscus 12° 228141 </t>
  </si>
  <si>
    <t>ZL384</t>
  </si>
  <si>
    <t>Šroub fixační 4,5 mm KB090T</t>
  </si>
  <si>
    <t>ZL389</t>
  </si>
  <si>
    <t>Šroub spongiozní 3 mm/50 mm stabilní 716-100-030-050</t>
  </si>
  <si>
    <t>ZL390</t>
  </si>
  <si>
    <t>Dlaha volární adaptivní pravá titan dlouhá levá distální radius A-4750.63</t>
  </si>
  <si>
    <t>Dlaha volární adaptivní pravá titan dlouhá levá distální</t>
  </si>
  <si>
    <t>ZL391</t>
  </si>
  <si>
    <t xml:space="preserve">Dlaha na distální ulnu Y 2/5 otvorů titan A-4750.91  </t>
  </si>
  <si>
    <t>ZL394</t>
  </si>
  <si>
    <t>Dlaha matrix RIB na žebra pravá 04.501.004</t>
  </si>
  <si>
    <t>ZL395</t>
  </si>
  <si>
    <t>Dlaha matrix RIB na žebra pravá 04.501.002</t>
  </si>
  <si>
    <t>ZL449</t>
  </si>
  <si>
    <t>Hřeb expert femorální laterální pr.12 mm délka 420 mm  04.003.565</t>
  </si>
  <si>
    <t>ZL450</t>
  </si>
  <si>
    <t>Dlaha VA LCp 3,5 na proximální tibii levá 10 otvorů 02.127.241</t>
  </si>
  <si>
    <t>ZL451</t>
  </si>
  <si>
    <t>Šroub zajišťovací  VA stardrive 3,5 mm 02.127.128</t>
  </si>
  <si>
    <t>ZL477</t>
  </si>
  <si>
    <t>Dlaha H dorsální pro distální rádius A-4750.13</t>
  </si>
  <si>
    <t>ZL478</t>
  </si>
  <si>
    <t>Dlaha VA LCP 3.5 mm proximální tibie 02.127.211</t>
  </si>
  <si>
    <t>ZL479</t>
  </si>
  <si>
    <t>Šroub zajišťovací VA stardrive 3,5mm samořezný 02.127.136</t>
  </si>
  <si>
    <t>ZL480</t>
  </si>
  <si>
    <t>Šroub zajišťovací VA stardrive 3,5mm 02.127.160</t>
  </si>
  <si>
    <t>ZL625</t>
  </si>
  <si>
    <t>Hřeb DFN femorální distální 9,0 mm L200 451.702</t>
  </si>
  <si>
    <t>KG544</t>
  </si>
  <si>
    <t>drát vodící 3,2 D400 357.399</t>
  </si>
  <si>
    <t>ZA001</t>
  </si>
  <si>
    <t>Dlaha LCP proximální tibie 4.5/5.0 240.038</t>
  </si>
  <si>
    <t>ZA014</t>
  </si>
  <si>
    <t>Šroub kortikální 1.5 mm 200.806</t>
  </si>
  <si>
    <t>ZA024</t>
  </si>
  <si>
    <t>Dlaha adaptační T 2,0 mm 243.231</t>
  </si>
  <si>
    <t>ZC174</t>
  </si>
  <si>
    <t>Šroub nezamykatelný 2,5x20 mm SP22000</t>
  </si>
  <si>
    <t>ZC224</t>
  </si>
  <si>
    <t>Hřeb PH 10/8 Targon KE054T</t>
  </si>
  <si>
    <t>ZC276</t>
  </si>
  <si>
    <t>Čep zajišťovací 4,9 mm L30 459.300</t>
  </si>
  <si>
    <t>ZC543</t>
  </si>
  <si>
    <t>Šroub zajišťovací 5,0 mm 04.015.570</t>
  </si>
  <si>
    <t>ZD277</t>
  </si>
  <si>
    <t>Šroub zamykatelný 2,5 x 24 mm FP24</t>
  </si>
  <si>
    <t>ZD687</t>
  </si>
  <si>
    <t>Šroub zamykatelný 2,5 x 10 mm FP10</t>
  </si>
  <si>
    <t>ZD921</t>
  </si>
  <si>
    <t>Dlaha anatomická DVR DVRAXL</t>
  </si>
  <si>
    <t>ZE094</t>
  </si>
  <si>
    <t>Šroub samořezný 3,5x22 mm 26-433-22-09</t>
  </si>
  <si>
    <t>ZF094</t>
  </si>
  <si>
    <t>Šroub samořezný 3,5x20 mm 26-433-20-09</t>
  </si>
  <si>
    <t>ZF827</t>
  </si>
  <si>
    <t>Šroub spongiozní 3 mm/14 mm stabilní 716-100-030-014</t>
  </si>
  <si>
    <t>ZF840</t>
  </si>
  <si>
    <t>Šroub kortikální 1.5 mm 200.822</t>
  </si>
  <si>
    <t>ZF850</t>
  </si>
  <si>
    <t>Drát K-Wire 1,80 mm L280 á 10 ks 292.190.10</t>
  </si>
  <si>
    <t>ZG812</t>
  </si>
  <si>
    <t>Vrtulka pro DFN L60 450.884</t>
  </si>
  <si>
    <t>ZH022</t>
  </si>
  <si>
    <t>Šroub kortikální 2,0 mm 201.806</t>
  </si>
  <si>
    <t>ZI225</t>
  </si>
  <si>
    <t xml:space="preserve">Šroub zamykatelný HD6 2,0 délka 24 mm titan A-5450.24/1 </t>
  </si>
  <si>
    <t>ZI288</t>
  </si>
  <si>
    <t>Vrtulka pro DFN L75 450.887</t>
  </si>
  <si>
    <t>ZI713</t>
  </si>
  <si>
    <t>Šroub DFN zajišťovací 5,5 mm L55 450.863</t>
  </si>
  <si>
    <t>ZI861</t>
  </si>
  <si>
    <t>Hlava expert zaslepovací pr.12 mm 04.003.001</t>
  </si>
  <si>
    <t>ZI936</t>
  </si>
  <si>
    <t>Šroub zajišťovací 5.0 mm 04.005.558</t>
  </si>
  <si>
    <t>ZI937</t>
  </si>
  <si>
    <t>Šroub zajišťovací 5.0 mm 04.005.564</t>
  </si>
  <si>
    <t>ZI999</t>
  </si>
  <si>
    <t>Hřeb expert femorální laterální pr.9 mm 04.003.260</t>
  </si>
  <si>
    <t>ZJ105</t>
  </si>
  <si>
    <t>Šroub zamykatelný HD6 2,0 délka 12 mm titan A-5450.12/1</t>
  </si>
  <si>
    <t>ZJ175</t>
  </si>
  <si>
    <t>Dlaha na proximální laterální femur 4,5/5,0 mm 7 otvorů 222.253</t>
  </si>
  <si>
    <t>ZJ595</t>
  </si>
  <si>
    <t>Dlaha na proximální tibii pr. 4,5 mm 222.221</t>
  </si>
  <si>
    <t>ZK881</t>
  </si>
  <si>
    <t>Šroub kompresní HBS2 délka 20 mm titan 26-800-20-09</t>
  </si>
  <si>
    <t>ZK882</t>
  </si>
  <si>
    <t>Šroub kompresní HBS2 délka 21 mm titan 26-800-21-09</t>
  </si>
  <si>
    <t>ZK904</t>
  </si>
  <si>
    <t>Šroub kompresní HBS2 délka 22 mm titan 26-800-22-09</t>
  </si>
  <si>
    <t>ZK906</t>
  </si>
  <si>
    <t>Šroub kompresní HBS2 délka 24 mm titan 26-800-24-09</t>
  </si>
  <si>
    <t>ZL792</t>
  </si>
  <si>
    <t>Dlaha LCP metafizární distální bérec 3.5/4.0/5.0 mm 224.811</t>
  </si>
  <si>
    <t>ZL809</t>
  </si>
  <si>
    <t>Šroub zajišťovací 5,0 mm 04.015.565</t>
  </si>
  <si>
    <t>ZL810</t>
  </si>
  <si>
    <t>Hřeb DFN femorální distální 9,0 mm L240 451.723</t>
  </si>
  <si>
    <t>ZL811</t>
  </si>
  <si>
    <t>Čep zajišťovací 4,9 mm L28 459.280</t>
  </si>
  <si>
    <t>ZF860</t>
  </si>
  <si>
    <t>Šroub zajišťovací 3,5 mm 213.060</t>
  </si>
  <si>
    <t>ZF887</t>
  </si>
  <si>
    <t xml:space="preserve">Šroub kompresní HBS 2 mini déka 22 mm titan 26-820-22-09   </t>
  </si>
  <si>
    <t>Šroub kompresní HBS 2 mini déka 22 mm titan 26-820-22-</t>
  </si>
  <si>
    <t>ZA355</t>
  </si>
  <si>
    <t>Šroub rückfuss ti-t-drive 3,5 mm 26-903-16-09</t>
  </si>
  <si>
    <t>ZA109</t>
  </si>
  <si>
    <t>Hřeb UFN femorální 9,0 mm L440 464.440</t>
  </si>
  <si>
    <t>ZG066</t>
  </si>
  <si>
    <t>Drát K-Wire 2,50 mm L150 á 10 ks 292.250.10</t>
  </si>
  <si>
    <t>ZA344</t>
  </si>
  <si>
    <t>Šroub zámkový 2,7 mm 26-502-22</t>
  </si>
  <si>
    <t>ZD591</t>
  </si>
  <si>
    <t>Hřeb se závity 2,5 x 14 mm TP14000</t>
  </si>
  <si>
    <t>ZD625</t>
  </si>
  <si>
    <t>Hřeb UHN 7,5 mm L280 462.728</t>
  </si>
  <si>
    <t>ZC467</t>
  </si>
  <si>
    <t>Šroub nezamykatelný 2,5x20 mm SP20000</t>
  </si>
  <si>
    <t>ZG300</t>
  </si>
  <si>
    <t>Dlaha rekonstrukční 3.5 245.000</t>
  </si>
  <si>
    <t>ZG907</t>
  </si>
  <si>
    <t>Čep zajišťovací 3,9 mm L26 458.260</t>
  </si>
  <si>
    <t>ZI621</t>
  </si>
  <si>
    <t>Dlaha DHS 135° 2 otvory KO402S</t>
  </si>
  <si>
    <t>ZA347</t>
  </si>
  <si>
    <t>Šroub kortikální zámkový 3,5x22 mm 26-504-22-09</t>
  </si>
  <si>
    <t>ZK058</t>
  </si>
  <si>
    <t xml:space="preserve">Dlaha LCP 4,5 / 5,0 mm 226.621 </t>
  </si>
  <si>
    <t>ZA984</t>
  </si>
  <si>
    <t>Šroub kortikální 3.5 mm 204.832</t>
  </si>
  <si>
    <t>ZH349</t>
  </si>
  <si>
    <t>Šroub schanzův hydroxiapatit 6,0 mm 99-612660</t>
  </si>
  <si>
    <t>ZI645</t>
  </si>
  <si>
    <t>Hlava zaslepovací expert prodloužení 0 mm 04.031.000</t>
  </si>
  <si>
    <t>ZL837</t>
  </si>
  <si>
    <t>Hřeb expert laterální femorální pro adolescenty pr. 8,2 mm 04.031.938</t>
  </si>
  <si>
    <t>ZL838</t>
  </si>
  <si>
    <t>Šroub zajišťovací 4,0 mm 04.005.458</t>
  </si>
  <si>
    <t>ZD319</t>
  </si>
  <si>
    <t>Dlaha LCP 4,5/5,0 mm 10 otvorů 226.601</t>
  </si>
  <si>
    <t>ZH693</t>
  </si>
  <si>
    <t>Dlaha LCP na laterální distální fibulu 04.112.140</t>
  </si>
  <si>
    <t>KG213</t>
  </si>
  <si>
    <t>hřeb PFN pr. 11 130° D240 ocel 273.131</t>
  </si>
  <si>
    <t>KG369</t>
  </si>
  <si>
    <t>šroub kortikální pr 2,4 samořezný D26 TAN 401.776</t>
  </si>
  <si>
    <t>ZK791</t>
  </si>
  <si>
    <t>Dlaha volární korekční levá titan A-4750.11</t>
  </si>
  <si>
    <t>ZH904</t>
  </si>
  <si>
    <t>Šroub nezamykatelný pr. 2,5 mm SP30000</t>
  </si>
  <si>
    <t>ZH691</t>
  </si>
  <si>
    <t>Dlaha LCP na laterální distální fibulu 04.112.138</t>
  </si>
  <si>
    <t>ZD155</t>
  </si>
  <si>
    <t>Šroub zajišťovací Stardrive 5,0 mm 212.215</t>
  </si>
  <si>
    <t>ZH657</t>
  </si>
  <si>
    <t xml:space="preserve">Šroub spongiosní 22/9 mm 207.022 </t>
  </si>
  <si>
    <t>ZF829</t>
  </si>
  <si>
    <t>Šroub nezamykatelný 2,5x24 mm SP24000</t>
  </si>
  <si>
    <t>ZH588</t>
  </si>
  <si>
    <t>Chronos strips 100 x 25 x 6 mm 07.801.111S</t>
  </si>
  <si>
    <t>ZG057</t>
  </si>
  <si>
    <t>Dlaha LCP 4,5 mm pravá, 7otv. 222.252</t>
  </si>
  <si>
    <t>ZC229</t>
  </si>
  <si>
    <t>Šroub fixační PH 4,5 mm Targon KB076T</t>
  </si>
  <si>
    <t>ZG909</t>
  </si>
  <si>
    <t>Hlava zaslepovací UHN 5 TAN 462.955</t>
  </si>
  <si>
    <t>ZI340</t>
  </si>
  <si>
    <t>Šroub zamykací HD7 délka 26 mm titan A-5750.26</t>
  </si>
  <si>
    <t>ZE637</t>
  </si>
  <si>
    <t xml:space="preserve">Šroub kortikální  pr. 2.7 mm délka 12 mm sterilní 303212CS </t>
  </si>
  <si>
    <t>ZK686</t>
  </si>
  <si>
    <t>Dlaha LCP metafizární distální bérec 3.5/4.5/5.0 mm 224.814</t>
  </si>
  <si>
    <t>ZC142</t>
  </si>
  <si>
    <t>Šroub zajišťovací 4,0 mm 04.005.438</t>
  </si>
  <si>
    <t>ZA020</t>
  </si>
  <si>
    <t>Šroub kortikální 2.0 mm 201.818</t>
  </si>
  <si>
    <t>ZE632</t>
  </si>
  <si>
    <t>Dlaha na dézu krátká zápěstí sterilní 303102S</t>
  </si>
  <si>
    <t>ZE636</t>
  </si>
  <si>
    <t>Šroub zamykací Surfix 2.7 mm délka 10 mm sterilní</t>
  </si>
  <si>
    <t>ZH690</t>
  </si>
  <si>
    <t>Dlaha LCP na laterální distální fibulu 04.112.137</t>
  </si>
  <si>
    <t>ZF265</t>
  </si>
  <si>
    <t>Dlaha LCP proximální tibie 4.5/5.0 240.040</t>
  </si>
  <si>
    <t>ZI577</t>
  </si>
  <si>
    <t>Váleček chronOS pr.14 mm délka 25 mm 07.720.035</t>
  </si>
  <si>
    <t>ZG837</t>
  </si>
  <si>
    <t>Dlaha LCP 2,7 / 3,5 mm na přední horní část klavikuly s</t>
  </si>
  <si>
    <t>ZE640</t>
  </si>
  <si>
    <t>Šroub zamykací Surfix 3.5 mm délka 18 mm sterilní</t>
  </si>
  <si>
    <t>ZD253</t>
  </si>
  <si>
    <t>Šroub kortikální 2,7 mm 402.874</t>
  </si>
  <si>
    <t>ZI863</t>
  </si>
  <si>
    <t xml:space="preserve">Šroub zajišťovací 5.0 mm 04.005.556  </t>
  </si>
  <si>
    <t>ZD320</t>
  </si>
  <si>
    <t>Dlaha LCP 4,5/5,0 mm 8 otvorů 226.581</t>
  </si>
  <si>
    <t>ZJ000</t>
  </si>
  <si>
    <t>Šroub expert zajišťovací pro hřeby pr.5.0mm 04.005.554</t>
  </si>
  <si>
    <t>ZI935</t>
  </si>
  <si>
    <t>Hřeb expert femorální laterální pr.9 mm 04.003.269</t>
  </si>
  <si>
    <t>ZJ308</t>
  </si>
  <si>
    <t>Šroub perforovaný interferenční megafix CP 9 x 28 mm</t>
  </si>
  <si>
    <t>ZK986</t>
  </si>
  <si>
    <t>Šroub kompresní HBS2 délka 22 mm titan 26-810-22-09</t>
  </si>
  <si>
    <t>ZE638</t>
  </si>
  <si>
    <t xml:space="preserve">Šroub kortikální  pr. 2.7 mm délka 14 mm sterilní 303214CS </t>
  </si>
  <si>
    <t>ZI217</t>
  </si>
  <si>
    <t xml:space="preserve">Dlaha na distální ulnu Y 2/8 otvorů titan A-4750.92  </t>
  </si>
  <si>
    <t>ZF884</t>
  </si>
  <si>
    <t>Šroub kompresní HBS 2 mini déka 21 mm titan 26-820-21-</t>
  </si>
  <si>
    <t>ZE633</t>
  </si>
  <si>
    <t xml:space="preserve">Šroub kortikální  pr. 3.5 mm délka 16 mm sterilní 303316CS </t>
  </si>
  <si>
    <t>ZE634</t>
  </si>
  <si>
    <t xml:space="preserve">Šroub kortikální  pr. 3.5 mm délka 14 mm sterilní 303314CS </t>
  </si>
  <si>
    <t>ZE807</t>
  </si>
  <si>
    <t>Šroub kortikální 3 mm/26 mm nestabilní 716-115-030-026</t>
  </si>
  <si>
    <t>ZG838</t>
  </si>
  <si>
    <t>ZK934</t>
  </si>
  <si>
    <t>Šroub kompresní HBS2 délka 30 mm titan 26-800-30-09</t>
  </si>
  <si>
    <t>ZE639</t>
  </si>
  <si>
    <t>Šroub zamykací Surfix 2.7 mm délka 12 mm sterilní</t>
  </si>
  <si>
    <t>ZL876</t>
  </si>
  <si>
    <t>Dlaha VA LCP 3.5 mm proximální tibie 02.127.321</t>
  </si>
  <si>
    <t>ZH784</t>
  </si>
  <si>
    <t>Dlaha volární adaptivní 2,5 mm levá DA-4750.61</t>
  </si>
  <si>
    <t>ZJ223</t>
  </si>
  <si>
    <t>Šroub titanový CBS 7,5 x 70 mm 28.44.070</t>
  </si>
  <si>
    <t>ZG177</t>
  </si>
  <si>
    <t>Šroub kortikální 3 mm/34 mm nestabilní 716-115-030-034</t>
  </si>
  <si>
    <t>ZL928</t>
  </si>
  <si>
    <t>Šroub titanový CBS 7,5 x 50 mm 28.44.050</t>
  </si>
  <si>
    <t>KG541</t>
  </si>
  <si>
    <t>prut prevotový ten pr 4,0 D440 TAN fialový 475.940</t>
  </si>
  <si>
    <t>ZI579</t>
  </si>
  <si>
    <t>Klín cronos 26° 25 x 20 x 14 mm 07.720.054S</t>
  </si>
  <si>
    <t>ZA312</t>
  </si>
  <si>
    <t>Šroub zajišťovací 3,5 mm Targon KB518T</t>
  </si>
  <si>
    <t>ZC146</t>
  </si>
  <si>
    <t>Šroub kortikální 2.0 mm 201.820</t>
  </si>
  <si>
    <t>ZK831</t>
  </si>
  <si>
    <t>Šroub titanový CBS 7,5 x 75 mm 28.44.075</t>
  </si>
  <si>
    <t>ZI856</t>
  </si>
  <si>
    <t>Šroub kyčelní stardrive pr. 6,5 mm 04.003.030</t>
  </si>
  <si>
    <t>ZL864</t>
  </si>
  <si>
    <t>Šroub milagro interferenční vstřebatelný 9x20 mm 231820</t>
  </si>
  <si>
    <t>ZK095</t>
  </si>
  <si>
    <t>Šroub kanylovaný 3,5 mm 205.248</t>
  </si>
  <si>
    <t>ZL927</t>
  </si>
  <si>
    <t>Šroub titanový CBS 7,5 x 45 mm 28.44.045</t>
  </si>
  <si>
    <t>ZH448</t>
  </si>
  <si>
    <t>Bloček kostní ChroonOS 12,5x10 mm 07.720.045S</t>
  </si>
  <si>
    <t>KG230</t>
  </si>
  <si>
    <t>hlava zaslepovací expert 10 mm 04.004.002</t>
  </si>
  <si>
    <t>ZL926</t>
  </si>
  <si>
    <t>Hřeb femorální laterální 9 mm levý kanylovaný 04.003.265</t>
  </si>
  <si>
    <t>ZD398</t>
  </si>
  <si>
    <t>Dlaha anatomická DVR DVRAWR</t>
  </si>
  <si>
    <t>ZH794</t>
  </si>
  <si>
    <t>Dlaha J rekonstrukční 3,5 mm 245.934</t>
  </si>
  <si>
    <t>ZA108</t>
  </si>
  <si>
    <t>Hřeb UFN femorální 9,0 mm L420 464.420</t>
  </si>
  <si>
    <t>ZE111</t>
  </si>
  <si>
    <t>Dlaha VARIAX DR anatomická volární standard levá 54-</t>
  </si>
  <si>
    <t>ZE115</t>
  </si>
  <si>
    <t>Šroub VARIAX DR uzamykatelný 2,3 x 20 mm 53-23620</t>
  </si>
  <si>
    <t>KH293</t>
  </si>
  <si>
    <t>šroub kortikální pr 3,5 samořezný D28 TI 404.828</t>
  </si>
  <si>
    <t>ZF518</t>
  </si>
  <si>
    <t>Čep zajišťovací 4,9 mm L52 459.520</t>
  </si>
  <si>
    <t>ZA385</t>
  </si>
  <si>
    <t>Šroub kanylovaný 3,5 x 34 mm-1/2 závit 26-433-34</t>
  </si>
  <si>
    <t>KG207</t>
  </si>
  <si>
    <t>šroub nosný pr. 11 samořezný D100 273.100</t>
  </si>
  <si>
    <t>ZG383</t>
  </si>
  <si>
    <t>Šroub kortikální 1,3 mm 200.688</t>
  </si>
  <si>
    <t>ZD905</t>
  </si>
  <si>
    <t>Dřík cementovaný pr. 14 mm ocel pro trauma náhrady</t>
  </si>
  <si>
    <t>ZM041</t>
  </si>
  <si>
    <t>Šroub VARIAX DR uzamykelný 2,3 x 14 mm 53-23214E</t>
  </si>
  <si>
    <t>ZC910</t>
  </si>
  <si>
    <t>Hřeb expert tibiální 8,0 mm 04.024.249</t>
  </si>
  <si>
    <t>KG435</t>
  </si>
  <si>
    <t>šroub kortikální pr 3,5 samořezný D30 TI 404.830</t>
  </si>
  <si>
    <t>KG231</t>
  </si>
  <si>
    <t>hlava zaslepovací expert 15 mm 04.004.003</t>
  </si>
  <si>
    <t>ZK662</t>
  </si>
  <si>
    <t>Šroub kortikální 3,5 mm 204.875</t>
  </si>
  <si>
    <t>ZI854</t>
  </si>
  <si>
    <t>Hřeb femorální laterální 9 mm pravý kanylovaný 04.003.264</t>
  </si>
  <si>
    <t>ZE113</t>
  </si>
  <si>
    <t xml:space="preserve">Šroub VARIAX DR kostní 2,3 x 14 mm 53-23214 </t>
  </si>
  <si>
    <t>ZK988</t>
  </si>
  <si>
    <t>Šroub kompresní HBS2 délka 28 mm titan 26-810-28-09</t>
  </si>
  <si>
    <t>ZH632</t>
  </si>
  <si>
    <t>Dlaha LCP 9 otv. 222.224</t>
  </si>
  <si>
    <t>ZG337</t>
  </si>
  <si>
    <t>Šroub kanylovaný 6,5 mm L85/16 408.412</t>
  </si>
  <si>
    <t>ZH146</t>
  </si>
  <si>
    <t>Dlaha LCP distální tibie 3.5 mm mediální bez výběžku</t>
  </si>
  <si>
    <t>ZA386</t>
  </si>
  <si>
    <t>Šroub kanylovaný 3,5 x 36 mm-1/2 závit 26-433-36-09</t>
  </si>
  <si>
    <t>ZK480</t>
  </si>
  <si>
    <t>Krček pro dřík k CKP hlavice humeru 135015030</t>
  </si>
  <si>
    <t>ZG260</t>
  </si>
  <si>
    <t>Šroub bolt zajišťovací 3,9 mm L44 258.440</t>
  </si>
  <si>
    <t>ZA148</t>
  </si>
  <si>
    <t>Šroub kortikální 4,5 mm 401.764</t>
  </si>
  <si>
    <t>ZG104</t>
  </si>
  <si>
    <t>Šroub kortikální 3,5 mm 204.690</t>
  </si>
  <si>
    <t>KG241</t>
  </si>
  <si>
    <t>hřeb expert TN pr. 10 kanylovaný D405 TAN 04.004.461</t>
  </si>
  <si>
    <t>ZG102</t>
  </si>
  <si>
    <t>Šroub kortikální 3,5 mm 204.685</t>
  </si>
  <si>
    <t>ZH695</t>
  </si>
  <si>
    <t>Dlaha LCP 2.7/3.5 na laterální distální fibulu 04.112.142</t>
  </si>
  <si>
    <t>ZI307</t>
  </si>
  <si>
    <t>ZC180</t>
  </si>
  <si>
    <t>Hřeb PF 220, 135° Targon KD014T</t>
  </si>
  <si>
    <t>ZL305</t>
  </si>
  <si>
    <t>Hlavice humerální pr. 44 mm 132209440</t>
  </si>
  <si>
    <t>ZL032</t>
  </si>
  <si>
    <t>Dlaha volární adaptivní dlouhá na dist.radius A-4750.25</t>
  </si>
  <si>
    <t>ZH694</t>
  </si>
  <si>
    <t>Dlaha LCP 2.7/3.5 laterální distální na fibulu 04.112.141</t>
  </si>
  <si>
    <t>KB699</t>
  </si>
  <si>
    <t>EPI set 15ch AJ7115</t>
  </si>
  <si>
    <t>KD749</t>
  </si>
  <si>
    <t>nůžky fokus FCS9</t>
  </si>
  <si>
    <t>ZH151</t>
  </si>
  <si>
    <t>Kabel svet. rud IM201-230</t>
  </si>
  <si>
    <t>ZL177</t>
  </si>
  <si>
    <t xml:space="preserve">Optika artroskopická 30° pracovní délka 160 mm  A70941A  </t>
  </si>
  <si>
    <t>ZL261</t>
  </si>
  <si>
    <t xml:space="preserve">Tubus artroskopu 4 mm 2 ventily rotační A70951A  </t>
  </si>
  <si>
    <t>ZL262</t>
  </si>
  <si>
    <t xml:space="preserve">Bodec artroskopu 4 mm A70955A  </t>
  </si>
  <si>
    <t>KH904</t>
  </si>
  <si>
    <t>stapler kožní PMR35-X</t>
  </si>
  <si>
    <t>KI081</t>
  </si>
  <si>
    <t>stapler kožní, široké svorky PMW35-X</t>
  </si>
  <si>
    <t>ZB160</t>
  </si>
  <si>
    <t>Set pacientský FMS + odtok 1/2 4509</t>
  </si>
  <si>
    <t>ZJ562</t>
  </si>
  <si>
    <t>Set pro tlakovou laváž kosti interpulse handpiese 0210-110-000</t>
  </si>
  <si>
    <t>ZA958</t>
  </si>
  <si>
    <t>Šití safil fialový 2/0 bal. á 36 ks C1048251</t>
  </si>
  <si>
    <t>ZB034</t>
  </si>
  <si>
    <t>Šití dafilon modrý 2/0 bal. á 36 ks C0935476</t>
  </si>
  <si>
    <t>ZJ132</t>
  </si>
  <si>
    <t>Šití mopylen 4/0 návlek 75 cm á 36 ks 7089</t>
  </si>
  <si>
    <t>ZJ135</t>
  </si>
  <si>
    <t>Šití supolene 2/0 á 36 ks 90618</t>
  </si>
  <si>
    <t>ZA959</t>
  </si>
  <si>
    <t>Šití safil fialový 3/0 bal. á 36 ks C1048241</t>
  </si>
  <si>
    <t>ZB913</t>
  </si>
  <si>
    <t>Šití orthocord modrý bal. á 12 ks 223111</t>
  </si>
  <si>
    <t>ZC677</t>
  </si>
  <si>
    <t>Šití vicryl plus 3/0 70 cm bal. á 36 ks VCP998H</t>
  </si>
  <si>
    <t>ZJ129</t>
  </si>
  <si>
    <t>Šití caprolon 0 á 24 ks PM2092</t>
  </si>
  <si>
    <t>ZJ134</t>
  </si>
  <si>
    <t>Šití supolene 5/0 á 36 ks 9063</t>
  </si>
  <si>
    <t>ZF055</t>
  </si>
  <si>
    <t>Šití vicryl plus 2/0 bal. á 36 ks VCP466H</t>
  </si>
  <si>
    <t>ZD307</t>
  </si>
  <si>
    <t>Šití vicryl plus 2/0 bal. á 36 ks VCP969H</t>
  </si>
  <si>
    <t>ZD503</t>
  </si>
  <si>
    <t>jehla 12° rapidLoc-PLA 228321</t>
  </si>
  <si>
    <t xml:space="preserve">Týdenní plán lékařských pracovních hodin nutný k zajištění provozu pracoviště - VÝKON (zůčtované hodiny v rámci úvazku + nad rámec úvazku ve sloupcích 8,9) </t>
  </si>
  <si>
    <t>5F3 - Pracov. standard. úst. lůž. péče úrazové chirurgie</t>
  </si>
  <si>
    <t xml:space="preserve">003 - Pracoviště LSPP                                   </t>
  </si>
  <si>
    <t xml:space="preserve">503 - Pracoviště úrazové chirurgie                      </t>
  </si>
  <si>
    <t xml:space="preserve">001 - Pracoviště praktického lékaře pro dospělé         </t>
  </si>
  <si>
    <t>001</t>
  </si>
  <si>
    <t>V</t>
  </si>
  <si>
    <t xml:space="preserve">51022  </t>
  </si>
  <si>
    <t xml:space="preserve">CÍLENÉ VYŠETŘENÍ CHIRURGEM                        </t>
  </si>
  <si>
    <t xml:space="preserve">51861  </t>
  </si>
  <si>
    <t xml:space="preserve">CIRKULÁRNÍ SÁDROVÝ OBVAZ - NOHA, BÉREC            </t>
  </si>
  <si>
    <t>003</t>
  </si>
  <si>
    <t xml:space="preserve">51859  </t>
  </si>
  <si>
    <t xml:space="preserve">FIXAČNÍ SÁDROVÁ DLAHA - NOHA, BÉREC               </t>
  </si>
  <si>
    <t>503</t>
  </si>
  <si>
    <t>1</t>
  </si>
  <si>
    <t>0000502</t>
  </si>
  <si>
    <t xml:space="preserve">MESOCAIN 1%                                       </t>
  </si>
  <si>
    <t>0002439</t>
  </si>
  <si>
    <t xml:space="preserve">MARCAINE 0,5%                                     </t>
  </si>
  <si>
    <t>0006200</t>
  </si>
  <si>
    <t xml:space="preserve">TRAMAL INJEKČNÍ ROZTOK 50 MG/1 ML                 </t>
  </si>
  <si>
    <t>0008499</t>
  </si>
  <si>
    <t xml:space="preserve">DIPIDOLOR                                         </t>
  </si>
  <si>
    <t>0032088</t>
  </si>
  <si>
    <t xml:space="preserve">TRALGIT 100 INJ                                   </t>
  </si>
  <si>
    <t>0032090</t>
  </si>
  <si>
    <t xml:space="preserve">TRALGIT 50 INJ                                    </t>
  </si>
  <si>
    <t>0040536</t>
  </si>
  <si>
    <t xml:space="preserve">DEPO-MEDROL 40 MG/ML                              </t>
  </si>
  <si>
    <t>0054539</t>
  </si>
  <si>
    <t xml:space="preserve">DOLMINA INJ                                       </t>
  </si>
  <si>
    <t>0055824</t>
  </si>
  <si>
    <t xml:space="preserve">NOVALGIN INJEKCE                                  </t>
  </si>
  <si>
    <t>0089869</t>
  </si>
  <si>
    <t xml:space="preserve">DIPROPHOS                                         </t>
  </si>
  <si>
    <t>0089870</t>
  </si>
  <si>
    <t>0090044</t>
  </si>
  <si>
    <t>0090719</t>
  </si>
  <si>
    <t xml:space="preserve">TRAMAL INJEKČNÍ ROZTOK 100 MG/2 ML                </t>
  </si>
  <si>
    <t>0154704</t>
  </si>
  <si>
    <t xml:space="preserve">TETANOL PUR                                       </t>
  </si>
  <si>
    <t>0154815</t>
  </si>
  <si>
    <t>0192143</t>
  </si>
  <si>
    <t>0192144</t>
  </si>
  <si>
    <t>0201135</t>
  </si>
  <si>
    <t xml:space="preserve">                                                  </t>
  </si>
  <si>
    <t>3</t>
  </si>
  <si>
    <t>0082509</t>
  </si>
  <si>
    <t xml:space="preserve">DLAHA FIXAČNÍ - RUKA,PŘEDLOKTÍ - SÁDRA            </t>
  </si>
  <si>
    <t>0082510</t>
  </si>
  <si>
    <t>DLAHA FIXAČNÍ - RUKA,PŘEDLOKTÍ - POLYMEROVANÝ PLAS</t>
  </si>
  <si>
    <t>0082511</t>
  </si>
  <si>
    <t xml:space="preserve">OBVAZ CIRKULÁRNÍ - PRSTY,RUKA,PŘEDLOKTÍ - SÁDRA   </t>
  </si>
  <si>
    <t>0082512</t>
  </si>
  <si>
    <t>OBVAZ CIRKULÁRNÍ - PRSTY,RUKA,PŘEDLOKTÍ - POLYMERO</t>
  </si>
  <si>
    <t>0082513</t>
  </si>
  <si>
    <t xml:space="preserve">DLAHA FIXAČNÍ CELÉ HORNÍ KONČETINY - SÁDRA        </t>
  </si>
  <si>
    <t>0082514</t>
  </si>
  <si>
    <t xml:space="preserve">DLAHA FIXAČNÍ CELÉ HORNÍ KONČETINY - POLYMEROVANÝ </t>
  </si>
  <si>
    <t>0082515</t>
  </si>
  <si>
    <t xml:space="preserve">OBVAZ CIRKULÁRNÍ - CELÁ HORNÍ KONČETINA - SÁDRA   </t>
  </si>
  <si>
    <t>0082516</t>
  </si>
  <si>
    <t>OBVAZ CIRKULÁRNÍ - CELÁ HORNÍ KONČETINA - POLYMERO</t>
  </si>
  <si>
    <t>0082517</t>
  </si>
  <si>
    <t xml:space="preserve">DLAHA FIXAČNÍ - NOHA,BÉREC - SÁDRA                </t>
  </si>
  <si>
    <t>0082518</t>
  </si>
  <si>
    <t xml:space="preserve">DLAHA FIXAČNÍ - NOHA,BÉREC - POLYMEROVANÝ PLAST   </t>
  </si>
  <si>
    <t>0082519</t>
  </si>
  <si>
    <t xml:space="preserve">OBVAZ CIRKULÁRNÍ - NOHA,BÉREC - SÁDRA             </t>
  </si>
  <si>
    <t>0082520</t>
  </si>
  <si>
    <t>OBVAZ CIRKULÁRNÍ - NOHA,BÉREC - POLYMEROVANÝ PLAST</t>
  </si>
  <si>
    <t>0082521</t>
  </si>
  <si>
    <t xml:space="preserve">DLAHA FIXAČNÍ CELÉ DOLNÍ KONČETINY - SÁDRA        </t>
  </si>
  <si>
    <t>0082522</t>
  </si>
  <si>
    <t xml:space="preserve">DLAHA FIXAČNÍ CELÉ DOLNÍ KONČETINY - POLYMEROVANÝ </t>
  </si>
  <si>
    <t>0082523</t>
  </si>
  <si>
    <t xml:space="preserve">OBVAZ CIRKULÁRNÍ NA DOLNÍ KONČETINĚ - SÁDRA       </t>
  </si>
  <si>
    <t>0082524</t>
  </si>
  <si>
    <t>OBVAZ CIRKULÁRNÍ NA DOLNÍ KONČETINĚ - POLYMEROVANÝ</t>
  </si>
  <si>
    <t>0083209</t>
  </si>
  <si>
    <t>DLAHA LCP NIZKOPROFILOVÁ  REKONSTRUKČNÍ PÁNEV OCEL</t>
  </si>
  <si>
    <t xml:space="preserve">09547  </t>
  </si>
  <si>
    <t>REGULAČNÍ POPLATEK -- POJIŠTĚNEC OD ÚHRADY POPLATK</t>
  </si>
  <si>
    <t xml:space="preserve">09544  </t>
  </si>
  <si>
    <t>REGULAČNÍ POPLATEK ZA KAŽDÝ DEN LŮŽKOVÉ PÉČE -- PO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</si>
  <si>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</si>
  <si>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</si>
  <si>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</si>
  <si>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</si>
  <si>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09233  </t>
  </si>
  <si>
    <t xml:space="preserve">INJEKČNÍ OKRSKOVÁ ANESTÉZIE                       </t>
  </si>
  <si>
    <t xml:space="preserve">09545  </t>
  </si>
  <si>
    <t>REGULAČNÍ POPLATEK ZA POHOTOVOSTNÍ SLUŽBU -- POPLA</t>
  </si>
  <si>
    <t xml:space="preserve">09119  </t>
  </si>
  <si>
    <t xml:space="preserve">ODBĚR KRVE ZE ŽÍLY U DOSPĚLÉHO NEBO DÍTĚTE NAD 10 </t>
  </si>
  <si>
    <t xml:space="preserve">09563  </t>
  </si>
  <si>
    <t xml:space="preserve">VÝKON ÚSTAVNÍ POHOTOVOSTNÍ SLUŽBY                 </t>
  </si>
  <si>
    <t xml:space="preserve">51811  </t>
  </si>
  <si>
    <t>ABSCES NEBO HEMATOM SUBKUTANNÍ, PILONIDÁLNÍ, INTRA</t>
  </si>
  <si>
    <t xml:space="preserve">09215  </t>
  </si>
  <si>
    <t xml:space="preserve">INJEKCE I. M., S. C., I. D.                       </t>
  </si>
  <si>
    <t xml:space="preserve">09115  </t>
  </si>
  <si>
    <t>ODBĚR BIOLOGICKÉHO MATERIÁLU JINÉHO NEŽ KREV NA KV</t>
  </si>
  <si>
    <t xml:space="preserve">51877  </t>
  </si>
  <si>
    <t xml:space="preserve">PŘILOŽENÍ LÉČEBNÉ POMŮCKY - ORTÉZY                </t>
  </si>
  <si>
    <t xml:space="preserve">09219  </t>
  </si>
  <si>
    <t xml:space="preserve">INTRAVENÓZNÍ INJEKCE U DOSPĚLÉHO ČI DÍTĚTE NAD 10 </t>
  </si>
  <si>
    <t xml:space="preserve">66127  </t>
  </si>
  <si>
    <t xml:space="preserve">MANIPULACE V CELKOVÉ NEBO LOKÁLNÍ ANESTÉZII       </t>
  </si>
  <si>
    <t xml:space="preserve">51023  </t>
  </si>
  <si>
    <t xml:space="preserve">KONTROLNÍ VYŠETŘENÍ CHIRURGEM                     </t>
  </si>
  <si>
    <t xml:space="preserve">09237  </t>
  </si>
  <si>
    <t>OŠETŘENÍ A PŘEVAZ RÁNY VČETNĚ OŠETŘENÍ KOŽNÍCH A P</t>
  </si>
  <si>
    <t xml:space="preserve">09113  </t>
  </si>
  <si>
    <t xml:space="preserve">ODBĚR KRVE Z ARTERIE                              </t>
  </si>
  <si>
    <t xml:space="preserve">51863  </t>
  </si>
  <si>
    <t xml:space="preserve">FIXAČNÍ SÁDROVÁ DLAHA CELÉ DOLNÍ KONČETINY        </t>
  </si>
  <si>
    <t xml:space="preserve">61129  </t>
  </si>
  <si>
    <t xml:space="preserve">EXCIZE KOŽNÍ LÉZE, SUTURA OD 2 DO 10 CM           </t>
  </si>
  <si>
    <t xml:space="preserve">51851  </t>
  </si>
  <si>
    <t xml:space="preserve">FIXAČNÍ SÁDROVÁ DLAHA - RUKA, PŘEDLOKTÍ           </t>
  </si>
  <si>
    <t xml:space="preserve">51818  </t>
  </si>
  <si>
    <t>OŠETŘENÍ A PŘEVAZ RÁNY, KOŽNÍCH A PODKOŽNÍCH AFEKC</t>
  </si>
  <si>
    <t xml:space="preserve">51821  </t>
  </si>
  <si>
    <t xml:space="preserve">CHIRURGICKÉ ODSTRANĚNÍ CIZÍHO TĚLESA              </t>
  </si>
  <si>
    <t xml:space="preserve">66837  </t>
  </si>
  <si>
    <t xml:space="preserve">EXSTIRPACE BURZY NEBO GANGLIA - POVRCHOVÁ         </t>
  </si>
  <si>
    <t xml:space="preserve">51817  </t>
  </si>
  <si>
    <t>OŠETŘENÍ NEHTU NA RUCE, NOZE (FENESTRACE, PARCIÁLN</t>
  </si>
  <si>
    <t xml:space="preserve">61123  </t>
  </si>
  <si>
    <t>EXCIZE KOŽNÍ LÉZE OD 2 DO 10 CM^2, BEZ UZAVŘENÍ VZ</t>
  </si>
  <si>
    <t xml:space="preserve">09551  </t>
  </si>
  <si>
    <t>SIGNÁLNÍ VÝKON - INFORMACE O VYDÁNÍ ROZHODNUTÍ O U</t>
  </si>
  <si>
    <t xml:space="preserve">61247  </t>
  </si>
  <si>
    <t xml:space="preserve">OPERACE KARPÁLNÍHO TUNELU                         </t>
  </si>
  <si>
    <t xml:space="preserve">09550  </t>
  </si>
  <si>
    <t>SIGNÁLNÍ VÝKON - INFORMACE O VYDÁNÍ ROZHODNUTÍ O D</t>
  </si>
  <si>
    <t xml:space="preserve">09234  </t>
  </si>
  <si>
    <t>OŠETŘENÍ NEHTU, INCIZE SUBKUTÁNNÍHO ABSCESU NEBO H</t>
  </si>
  <si>
    <t xml:space="preserve">51825  </t>
  </si>
  <si>
    <t xml:space="preserve">SEKUNDÁRNÍ SUTURA RÁNY                            </t>
  </si>
  <si>
    <t xml:space="preserve">66825  </t>
  </si>
  <si>
    <t xml:space="preserve">UPRAVENÍ ZEVNÍHO FIXATÉRU                         </t>
  </si>
  <si>
    <t xml:space="preserve">66823  </t>
  </si>
  <si>
    <t xml:space="preserve">ODSTRANĚNÍ ZEVNÍHO FIXATÉRU                       </t>
  </si>
  <si>
    <t xml:space="preserve">66949  </t>
  </si>
  <si>
    <t xml:space="preserve">PUNKCE KLOUBNÍ S APLIKACÍ LÉČIVA                  </t>
  </si>
  <si>
    <t xml:space="preserve">51855  </t>
  </si>
  <si>
    <t xml:space="preserve">FIXAČNÍ SÁDROVÁ DLAHA CELÉ HORNÍ KONČETINY        </t>
  </si>
  <si>
    <t xml:space="preserve">53119  </t>
  </si>
  <si>
    <t>ZAVŘENÁ REPOZICE ZLOMENIN PŘEDLOKTÍ, LOKTE, PAŽE N</t>
  </si>
  <si>
    <t xml:space="preserve">66411  </t>
  </si>
  <si>
    <t>AMPUTACE PRSTU RUKY NEBO ČLÁNKU PRSTU - ZA PRVNÍ P</t>
  </si>
  <si>
    <t xml:space="preserve">61113  </t>
  </si>
  <si>
    <t xml:space="preserve">REVIZE, EXCIZE A SUTURA PORANĚNÍ KŮŽE A PODKOŽÍ A </t>
  </si>
  <si>
    <t xml:space="preserve">61125  </t>
  </si>
  <si>
    <t>EXCIZE KOŽNÍ LÉZE NAD 10 CM^2, BEZ UZAVŘENÍ VZNIKL</t>
  </si>
  <si>
    <t xml:space="preserve">66813  </t>
  </si>
  <si>
    <t xml:space="preserve">ODSTRANĚNÍ OSTEOSYNTETICKÉHO MATERIÁLU            </t>
  </si>
  <si>
    <t xml:space="preserve">51865  </t>
  </si>
  <si>
    <t xml:space="preserve">CIRKULÁRNÍ SÁDROVÝ OBVAZ NA DOLNÍ KONČETINĚ       </t>
  </si>
  <si>
    <t xml:space="preserve">66927  </t>
  </si>
  <si>
    <t xml:space="preserve">REVIZE ŠLACHOVÝCH POCHEV                          </t>
  </si>
  <si>
    <t xml:space="preserve">66821  </t>
  </si>
  <si>
    <t xml:space="preserve">PERKUTÁNNÍ FIXACE K-DRÁTEM                        </t>
  </si>
  <si>
    <t xml:space="preserve">66811  </t>
  </si>
  <si>
    <t xml:space="preserve">INJEKCE DO BURZY, GANGLIA, POCHVY ŠLACHOVÉ        </t>
  </si>
  <si>
    <t xml:space="preserve">61255  </t>
  </si>
  <si>
    <t>ROZŠÍŘENÁ APONEUREKTOMIE U FORMY DUPUYTRENOVY KONT</t>
  </si>
  <si>
    <t xml:space="preserve">61245  </t>
  </si>
  <si>
    <t xml:space="preserve">FENESTRACE ŠLACHOVÉ POCHVY                        </t>
  </si>
  <si>
    <t xml:space="preserve">09239  </t>
  </si>
  <si>
    <t xml:space="preserve">SUTURA RÁNY A PODKOŽÍ DO 5 CM                     </t>
  </si>
  <si>
    <t xml:space="preserve">66893  </t>
  </si>
  <si>
    <t xml:space="preserve">PUNKČNÍ BIOPSIE KOSTI NEBO KLOUBU                 </t>
  </si>
  <si>
    <t xml:space="preserve">61115  </t>
  </si>
  <si>
    <t xml:space="preserve">51857  </t>
  </si>
  <si>
    <t xml:space="preserve">CIRKULÁRNÍ SÁDROVÝ OBVAZ - CELÁ HORNÍ KONČETINA   </t>
  </si>
  <si>
    <t xml:space="preserve">51869  </t>
  </si>
  <si>
    <t xml:space="preserve">SEJMUTÍ CIRKULÁRNÍ SÁDROVÉ FIXACE NA KONČETINÁCH  </t>
  </si>
  <si>
    <t xml:space="preserve">09241  </t>
  </si>
  <si>
    <t xml:space="preserve">57243  </t>
  </si>
  <si>
    <t xml:space="preserve">HRUDNÍ PUNKCE                                     </t>
  </si>
  <si>
    <t xml:space="preserve">62610  </t>
  </si>
  <si>
    <t>ODBĚR DERMOEPIDERMÁLNÍHO ŠTĚPU DO 1 % POVRCHU TĚLA</t>
  </si>
  <si>
    <t xml:space="preserve">61209  </t>
  </si>
  <si>
    <t xml:space="preserve">TENOLÝZA FLEXORU                                  </t>
  </si>
  <si>
    <t xml:space="preserve">62150  </t>
  </si>
  <si>
    <t xml:space="preserve">POPÁLENINY - OŠETŘENÍ A PŘEVAZ, OSTATNÍ DO 5%     </t>
  </si>
  <si>
    <t xml:space="preserve">53111  </t>
  </si>
  <si>
    <t>ZAVŘENÁ REPOZICE ZLOMENINY NEBO LUXACE JEDNÉ FALAN</t>
  </si>
  <si>
    <t xml:space="preserve">51867  </t>
  </si>
  <si>
    <t>PŘIPEVNĚNÍ NÁŠLAPNÉHO PODPATKU NA STÁVAJÍCÍ SÁDROV</t>
  </si>
  <si>
    <t xml:space="preserve">53117  </t>
  </si>
  <si>
    <t>ZAVŘENÁ REPOZICE LUXACE LOKETNÍHO KLOUBU NEBO HLAV</t>
  </si>
  <si>
    <t xml:space="preserve">51012  </t>
  </si>
  <si>
    <t xml:space="preserve">51853  </t>
  </si>
  <si>
    <t xml:space="preserve">CIRKULÁRNÍ SÁDROVÝ OBVAZ - PRSTY, RUKA, PŘEDLOKTÍ </t>
  </si>
  <si>
    <t xml:space="preserve">51870  </t>
  </si>
  <si>
    <t xml:space="preserve">DOTOČENÍ SÁDROVÉHO OBVAZU                         </t>
  </si>
  <si>
    <t xml:space="preserve">53515  </t>
  </si>
  <si>
    <t xml:space="preserve">SUTURA ŠLACHY EXTENSORU RUKY A ZÁPĚSTÍ            </t>
  </si>
  <si>
    <t xml:space="preserve">53517  </t>
  </si>
  <si>
    <t>SUTURA NEBO REINSERCE ŠLACHY FLEXORU RUKY A ZÁPĚST</t>
  </si>
  <si>
    <t xml:space="preserve">51013  </t>
  </si>
  <si>
    <t xml:space="preserve">53115  </t>
  </si>
  <si>
    <t>ZAVŘENÁ REPOZICE LUXACE KARPU NEBO INTRAARTIKULÁRN</t>
  </si>
  <si>
    <t xml:space="preserve">53112  </t>
  </si>
  <si>
    <t>ZAVŘENÁ REPOZICE ZLOMENINY NEBO LUXACE FALANGY - M</t>
  </si>
  <si>
    <t xml:space="preserve">51011  </t>
  </si>
  <si>
    <t xml:space="preserve">66833  </t>
  </si>
  <si>
    <t xml:space="preserve">ODSTRANĚNÍ CIZÍHO TĚLESA Z RÁNY                   </t>
  </si>
  <si>
    <t xml:space="preserve">66421  </t>
  </si>
  <si>
    <t xml:space="preserve">BIOPSIE, INCIZE A DRENÁŽ NA RUCE ČI ZÁPĚSTÍ       </t>
  </si>
  <si>
    <t xml:space="preserve">51873  </t>
  </si>
  <si>
    <t xml:space="preserve">SLOŽITÝ MĚKKÝ FIXAČNÍ OBVAZ                       </t>
  </si>
  <si>
    <t xml:space="preserve">66835  </t>
  </si>
  <si>
    <t xml:space="preserve">INCIZE A DRENÁŽ ŠLACHOVÉ POCHVY                   </t>
  </si>
  <si>
    <t xml:space="preserve">52117  </t>
  </si>
  <si>
    <t xml:space="preserve">REPOZICE BOLESTIVÉ PRONACE U DĚTÍ                 </t>
  </si>
  <si>
    <t xml:space="preserve">62110  </t>
  </si>
  <si>
    <t xml:space="preserve">PŘEVAZ POPÁLENINY V ROZSAHU OD 1 % DO 10 %  A EV. </t>
  </si>
  <si>
    <t xml:space="preserve">09251  </t>
  </si>
  <si>
    <t xml:space="preserve">PUNKCE TRACHEY SE ZAVEDENÍM KANYLY                </t>
  </si>
  <si>
    <t xml:space="preserve">09553  </t>
  </si>
  <si>
    <t>SIGNÁLNÍ VÝKON PRO VYKAZOVÁNÍ EKONOMICKY NÁROČNĚJŠ</t>
  </si>
  <si>
    <t xml:space="preserve">53411  </t>
  </si>
  <si>
    <t>NÁPLASŤOVÁ FIXACE ZLOMENINY KOSTNÍHO ČLÁNKU NEBO M</t>
  </si>
  <si>
    <t xml:space="preserve">09555  </t>
  </si>
  <si>
    <t xml:space="preserve">OŠETŘENÍ DÍTĚTE DO 6 LET                          </t>
  </si>
  <si>
    <t xml:space="preserve">09567  </t>
  </si>
  <si>
    <t xml:space="preserve">(VZP) ZÁKROK NA LEVÉ STRANĚ                       </t>
  </si>
  <si>
    <t xml:space="preserve">53022  </t>
  </si>
  <si>
    <t xml:space="preserve">CÍLENÉ VYŠETŘENÍ TRAUMATOLOGEM                    </t>
  </si>
  <si>
    <t xml:space="preserve">53023  </t>
  </si>
  <si>
    <t xml:space="preserve">KONTROLNÍ VYŠETŘENÍ TRAUMATOLOGEM                 </t>
  </si>
  <si>
    <t xml:space="preserve">53021  </t>
  </si>
  <si>
    <t xml:space="preserve">KOMPLEXNÍ VYŠETŘENÍ TRAUMATOLOGEM                 </t>
  </si>
  <si>
    <t>5F3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</si>
  <si>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</si>
  <si>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</si>
  <si>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</si>
  <si>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</si>
  <si>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</si>
  <si>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</si>
  <si>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</si>
  <si>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</si>
  <si>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</si>
  <si>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</si>
  <si>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</si>
  <si>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</si>
  <si>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</si>
  <si>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</si>
  <si>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</si>
  <si>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</si>
  <si>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</si>
  <si>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</si>
  <si>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</si>
  <si>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</si>
  <si>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</si>
  <si>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</si>
  <si>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</si>
  <si>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</si>
  <si>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</si>
  <si>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</si>
  <si>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</si>
  <si>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</si>
  <si>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</si>
  <si>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</si>
  <si>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03</t>
  </si>
  <si>
    <t>04</t>
  </si>
  <si>
    <t>05</t>
  </si>
  <si>
    <t>06</t>
  </si>
  <si>
    <t xml:space="preserve">53413  </t>
  </si>
  <si>
    <t>ZAVŘENÁ REPOZICE ZLOMENINY BÉRCE VČETNĚ NITROKLOUB</t>
  </si>
  <si>
    <t>07</t>
  </si>
  <si>
    <t>08</t>
  </si>
  <si>
    <t>09</t>
  </si>
  <si>
    <t>10</t>
  </si>
  <si>
    <t xml:space="preserve">66117  </t>
  </si>
  <si>
    <t xml:space="preserve">SPIKA KYČELNÍ JEDNOSTRANNÁ - PROVEDENÁ LÉKAŘEM    </t>
  </si>
  <si>
    <t>0030934</t>
  </si>
  <si>
    <t xml:space="preserve">DRÁT TI; VRTACÍ; VODÍCÍ                           </t>
  </si>
  <si>
    <t>0098656</t>
  </si>
  <si>
    <t xml:space="preserve">ŠROUB KANYLOVANÝ TI T-DRIVE                       </t>
  </si>
  <si>
    <t>0098685</t>
  </si>
  <si>
    <t xml:space="preserve">PODLOŽKA TI                                       </t>
  </si>
  <si>
    <t>0098686</t>
  </si>
  <si>
    <t xml:space="preserve">53163  </t>
  </si>
  <si>
    <t>OTEVŘENÁ REPOZICE A OSTEOSYNTÉZA VÍCEÚLOMKOVÝCH ZL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</si>
  <si>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</si>
  <si>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</si>
  <si>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</si>
  <si>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</si>
  <si>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</si>
  <si>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</si>
  <si>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</si>
  <si>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</si>
  <si>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</si>
  <si>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</si>
  <si>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</si>
  <si>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</si>
  <si>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</si>
  <si>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</si>
  <si>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 xml:space="preserve">62310  </t>
  </si>
  <si>
    <t xml:space="preserve">NEKREKTOMIE DO 1% POVRCHU TĚLA                    </t>
  </si>
  <si>
    <t xml:space="preserve">61225  </t>
  </si>
  <si>
    <t xml:space="preserve">NEUROLÝZA                                         </t>
  </si>
  <si>
    <t xml:space="preserve">09569  </t>
  </si>
  <si>
    <t xml:space="preserve">(VZP) ZÁKROK NA PRAVÉ STRANĚ                      </t>
  </si>
  <si>
    <t>5F1</t>
  </si>
  <si>
    <t xml:space="preserve">54190  </t>
  </si>
  <si>
    <t xml:space="preserve">OSTATNÍ REKONSTRUKCE TEPEN A BY-PASSY             </t>
  </si>
  <si>
    <t xml:space="preserve">51353  </t>
  </si>
  <si>
    <t>PUNKCE, ODSÁTÍ TENKÉHO STŘEVA, MANIPULACE SE STŘEV</t>
  </si>
  <si>
    <t xml:space="preserve">32510  </t>
  </si>
  <si>
    <t>ZAVEDENÍ DLOUHODOBÉ KANYLACE CENTRÁLNÍHO ŽILNÍHO S</t>
  </si>
  <si>
    <t xml:space="preserve">54340  </t>
  </si>
  <si>
    <t xml:space="preserve">TEPENNÁ EMBOLEKTOMIE, TROMBEKTOMIE                </t>
  </si>
  <si>
    <t xml:space="preserve">51111  </t>
  </si>
  <si>
    <t>OPERACE CYSTY NEBO HEMANGIOMU NEBO LIPOMU NEBO PIL</t>
  </si>
  <si>
    <t xml:space="preserve">51713  </t>
  </si>
  <si>
    <t>DIAGNOSTICKÁ VIDEOLAPAROSKOPIE A VIDEOTORAKOSKOPIE</t>
  </si>
  <si>
    <t xml:space="preserve">51359  </t>
  </si>
  <si>
    <t>RESEKCE A ANASTOMÓZA TLUSTÉHO STŘEVA NEBO REKTOSIG</t>
  </si>
  <si>
    <t xml:space="preserve">51419  </t>
  </si>
  <si>
    <t>MÍSTNÍ EXCIZE LÉZE REKTA TRANSSFINKTERICKÁ, TRANSV</t>
  </si>
  <si>
    <t xml:space="preserve">51623  </t>
  </si>
  <si>
    <t xml:space="preserve">POUŽITÍ ULTRAZVUKOVÉHO SKALPELU                   </t>
  </si>
  <si>
    <t xml:space="preserve">51367  </t>
  </si>
  <si>
    <t>APENDEKTOMIE NEBO OPERAČNÍ DRENÁŽ PERIAPENDIKULÁRN</t>
  </si>
  <si>
    <t xml:space="preserve">51311  </t>
  </si>
  <si>
    <t xml:space="preserve">SPLENEKTOMIE                                      </t>
  </si>
  <si>
    <t xml:space="preserve">51361  </t>
  </si>
  <si>
    <t>KOLEKTOMIE SUBTOTÁLNÍ S ILEOSTOMIÍ A UZÁVĚREM REKT</t>
  </si>
  <si>
    <t xml:space="preserve">51386  </t>
  </si>
  <si>
    <t>SUTURA EV. EXCIZE A SUTURA LÉZE STĚNY ŽALUDKU NEBO</t>
  </si>
  <si>
    <t xml:space="preserve">57231  </t>
  </si>
  <si>
    <t xml:space="preserve">MEDIASTINOTOMIE                                   </t>
  </si>
  <si>
    <t xml:space="preserve">51355  </t>
  </si>
  <si>
    <t>DVOJ - A VÍCENÁSOBNÁ RESEKCE A (NEBO) ANASTOMÓZA T</t>
  </si>
  <si>
    <t xml:space="preserve">54990  </t>
  </si>
  <si>
    <t xml:space="preserve">ODBĚR ŽILNÍHO ŠTĚPU                               </t>
  </si>
  <si>
    <t xml:space="preserve">54810  </t>
  </si>
  <si>
    <t xml:space="preserve">PEROPERAČNÍ ANGIOGRAFIE                           </t>
  </si>
  <si>
    <t xml:space="preserve">51819  </t>
  </si>
  <si>
    <t>OŠETŘENÍ A OBVAZ ROZSÁHLÉ RÁNY V CELKOVÉ ANESTEZII</t>
  </si>
  <si>
    <t xml:space="preserve">54230  </t>
  </si>
  <si>
    <t xml:space="preserve">ŽILNÍ REKONSTRUKCE PRO POSTTROMBOTICKÝ SYNDROM    </t>
  </si>
  <si>
    <t xml:space="preserve">56419  </t>
  </si>
  <si>
    <t xml:space="preserve">POUŽITÍ OPERAČNÍHO MIKROSKOPU Á 15 MINUT          </t>
  </si>
  <si>
    <t xml:space="preserve">61153  </t>
  </si>
  <si>
    <t xml:space="preserve">UZAVŘENÍ DEFEKTU NA KONČETINÁCH NEBO TRUPU KOŽNÍM </t>
  </si>
  <si>
    <t xml:space="preserve">61169  </t>
  </si>
  <si>
    <t xml:space="preserve">TRANSPOZICE MUSKULÁRNÍHO LALOKU                   </t>
  </si>
  <si>
    <t xml:space="preserve">57113  </t>
  </si>
  <si>
    <t xml:space="preserve">TORAKOSKOPIE KLASICKÁ LÉČEBNÁ                     </t>
  </si>
  <si>
    <t xml:space="preserve">62460  </t>
  </si>
  <si>
    <t>ŠTĚP PŘI POPÁLENÍ (A OSTATNCH KOŽNÍCH ZTRÁTÁCH), 5</t>
  </si>
  <si>
    <t xml:space="preserve">62720  </t>
  </si>
  <si>
    <t xml:space="preserve">SÍŤOVÁNÍ (MESHOVÁNÍ) ŠTĚPU NAD 5 % MAX. DO 20 %   </t>
  </si>
  <si>
    <t xml:space="preserve">61121  </t>
  </si>
  <si>
    <t xml:space="preserve">CÉVNÍ ANASTOMOSA MIKROCHIRURGICKOU TECHNIKOU      </t>
  </si>
  <si>
    <t xml:space="preserve">51349  </t>
  </si>
  <si>
    <t>OTEVŘENÁ DRENÁŽ ABSCESU JATER, CYSTY JATER NEBO SU</t>
  </si>
  <si>
    <t xml:space="preserve">62660  </t>
  </si>
  <si>
    <t xml:space="preserve">ODBĚR DERMOEPIDERMÁLNÍHO ŠTĚPU: 5 - 10 % Z PLOCHY </t>
  </si>
  <si>
    <t xml:space="preserve">51391  </t>
  </si>
  <si>
    <t>LAPAROTOMIE A OŠETŘENÍ VÍCEČETNÉHO VISCERÁLNÍHO PO</t>
  </si>
  <si>
    <t xml:space="preserve">62320  </t>
  </si>
  <si>
    <t>NEKREKTOMIE DO 5 % POVRCHU TĚLA - TANGENCIÁLNÍ NEB</t>
  </si>
  <si>
    <t xml:space="preserve">61173  </t>
  </si>
  <si>
    <t>VOLNÝ PŘENOS SVALOVÉHO A SVALOVĚ KOŽNÍHO LALOKU MI</t>
  </si>
  <si>
    <t xml:space="preserve">51363  </t>
  </si>
  <si>
    <t>KOLEKTOMIE TOTÁLNÍ S ILEÁLNÍM POUCHEM A ILEOANÁLNÍ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</si>
  <si>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</si>
  <si>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</si>
  <si>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</si>
  <si>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</si>
  <si>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07552  </t>
  </si>
  <si>
    <t xml:space="preserve">(DRG) OPERAČNÍ VÝKON BEZ MIMOTĚLNÍHO OBĚHU        </t>
  </si>
  <si>
    <t xml:space="preserve">07544  </t>
  </si>
  <si>
    <t xml:space="preserve">(DRG) PRVNÍ REOPERACE                             </t>
  </si>
  <si>
    <t xml:space="preserve">07551  </t>
  </si>
  <si>
    <t xml:space="preserve">(DRG) HYBRIDNÍ PŘÍSTUP                            </t>
  </si>
  <si>
    <t xml:space="preserve">07564  </t>
  </si>
  <si>
    <t xml:space="preserve">(DRG) EMERGENTNÍ OPERACE KVCH                     </t>
  </si>
  <si>
    <t xml:space="preserve">07418  </t>
  </si>
  <si>
    <t xml:space="preserve">(VZP) TROMBECTOMIE  A. FEMORALIS A JEJÍCH VĚTVÍ   </t>
  </si>
  <si>
    <t xml:space="preserve">07468  </t>
  </si>
  <si>
    <t xml:space="preserve">(VZP) TROMBECTOMIE  A. POPLITEA A BÉRCOVÝCH TEPEN </t>
  </si>
  <si>
    <t xml:space="preserve">07550  </t>
  </si>
  <si>
    <t>(DRG) ENDOVASKULÁRNÍ PŘÍSTUP PERKUTÁNNÍ NEBO S?PRE</t>
  </si>
  <si>
    <t xml:space="preserve">07563  </t>
  </si>
  <si>
    <t xml:space="preserve">(DRG) URGENTNÍ OPERACE KVCH                       </t>
  </si>
  <si>
    <t xml:space="preserve">07408  </t>
  </si>
  <si>
    <t>(VZP) BYPASS FEMORO - POPLITEÁLNÍ DISTÁLNÍ AUTOLOG</t>
  </si>
  <si>
    <t xml:space="preserve">07319  </t>
  </si>
  <si>
    <t>(VZP) BYPASS NEBO NÁHRADA TEPEN HORNÍCH KONČETIN P</t>
  </si>
  <si>
    <t xml:space="preserve">07322  </t>
  </si>
  <si>
    <t xml:space="preserve">(VZP) REVIZE TEPEN HORNÍCH KONČETIN PRO  KRVÁCENÍ </t>
  </si>
  <si>
    <t xml:space="preserve">07484  </t>
  </si>
  <si>
    <t xml:space="preserve">(VZP) REVIZE V OBLASTI BÉRCE PRO KRVÁCENÍ         </t>
  </si>
  <si>
    <t xml:space="preserve">90852  </t>
  </si>
  <si>
    <t>(DRG) ANASTOMOSA NA TRÁVICÍM TRAKTU JAKO SAMOSTATN</t>
  </si>
  <si>
    <t xml:space="preserve">07499  </t>
  </si>
  <si>
    <t xml:space="preserve">(VZP) INTERPOZICE ŽILNÍHO ÚSEKU                   </t>
  </si>
  <si>
    <t xml:space="preserve">07457  </t>
  </si>
  <si>
    <t>(VZP) BYPASS POPLITEO - CRURÁLNÍ VĚTVENÝ AUTOLOGNÍ</t>
  </si>
  <si>
    <t xml:space="preserve">07569  </t>
  </si>
  <si>
    <t>(VZP) BYPASS NEBO NÁHRADA POPLITEO - POPLITEÁLNÍ A</t>
  </si>
  <si>
    <t>0003952</t>
  </si>
  <si>
    <t xml:space="preserve">AMIKIN 500 MG                                     </t>
  </si>
  <si>
    <t>0008807</t>
  </si>
  <si>
    <t xml:space="preserve">DALACIN C                                         </t>
  </si>
  <si>
    <t>0008808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</si>
  <si>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</si>
  <si>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</si>
  <si>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</si>
  <si>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</si>
  <si>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</si>
  <si>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</si>
  <si>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</si>
  <si>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</si>
  <si>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</si>
  <si>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</si>
  <si>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</si>
  <si>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</si>
  <si>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</si>
  <si>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</si>
  <si>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</si>
  <si>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</si>
  <si>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0025746</t>
  </si>
  <si>
    <t xml:space="preserve">INVANZ 1 G                                        </t>
  </si>
  <si>
    <t>0025901</t>
  </si>
  <si>
    <t xml:space="preserve">NOVOSEVEN 60 KIU (1,2 MG)                         </t>
  </si>
  <si>
    <t>0026127</t>
  </si>
  <si>
    <t xml:space="preserve">TYGACIL 50 MG                                     </t>
  </si>
  <si>
    <t>0049193</t>
  </si>
  <si>
    <t>0053922</t>
  </si>
  <si>
    <t xml:space="preserve">CIPHIN PRO INFUSIONE 200 MG/100 ML                </t>
  </si>
  <si>
    <t>0055680</t>
  </si>
  <si>
    <t xml:space="preserve">GARAMYCIN SCHWAMM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</si>
  <si>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</si>
  <si>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</si>
  <si>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</si>
  <si>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</si>
  <si>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 xml:space="preserve">HAEMOCOMPLETTAN P                                 </t>
  </si>
  <si>
    <t>0064831</t>
  </si>
  <si>
    <t xml:space="preserve">AXETINE 1,5 G    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</si>
  <si>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</si>
  <si>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</si>
  <si>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</si>
  <si>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</si>
  <si>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</si>
  <si>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</si>
  <si>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</si>
  <si>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</si>
  <si>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</si>
  <si>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</si>
  <si>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</si>
  <si>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</si>
  <si>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</si>
  <si>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</si>
  <si>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</si>
  <si>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</si>
  <si>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0083417</t>
  </si>
  <si>
    <t xml:space="preserve">MERONEM 1 G                                       </t>
  </si>
  <si>
    <t>0091148</t>
  </si>
  <si>
    <t xml:space="preserve">VULMIZOLIN 1,0                                    </t>
  </si>
  <si>
    <t>0092207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</si>
  <si>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</si>
  <si>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</si>
  <si>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</si>
  <si>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</si>
  <si>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</si>
  <si>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</si>
  <si>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</si>
  <si>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</si>
  <si>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</si>
  <si>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</si>
  <si>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</si>
  <si>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0125249</t>
  </si>
  <si>
    <t xml:space="preserve">CIPROFLOXACIN KABI 400 MG/200 ML INFUZNÍ ROZTOK   </t>
  </si>
  <si>
    <t>0131656</t>
  </si>
  <si>
    <t xml:space="preserve">CEFTAZIDIM KABI 2 GM                              </t>
  </si>
  <si>
    <t>0144328</t>
  </si>
  <si>
    <t>0151458</t>
  </si>
  <si>
    <t xml:space="preserve">CEFUROXIM KABI 1500 MG                            </t>
  </si>
  <si>
    <t>0154883</t>
  </si>
  <si>
    <t>0162180</t>
  </si>
  <si>
    <t xml:space="preserve">CIPROFLOXACIN KABI 200 MG/100 ML INFUZNÍ ROZTOK   </t>
  </si>
  <si>
    <t>0162187</t>
  </si>
  <si>
    <t>0164350</t>
  </si>
  <si>
    <t xml:space="preserve">TAZOCIN 4 G/0,5 G                                 </t>
  </si>
  <si>
    <t>0042421</t>
  </si>
  <si>
    <t xml:space="preserve">VISIPAQUE 270 MG I/ML                             </t>
  </si>
  <si>
    <t>2</t>
  </si>
  <si>
    <t>0007905</t>
  </si>
  <si>
    <t xml:space="preserve">ERYTROCYTY Z ODBĚRU PLNÉ KRVE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</si>
  <si>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</si>
  <si>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</si>
  <si>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</si>
  <si>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</si>
  <si>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</si>
  <si>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</si>
  <si>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</si>
  <si>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</si>
  <si>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</si>
  <si>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</si>
  <si>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0001018</t>
  </si>
  <si>
    <t xml:space="preserve">ŠROUB SAMOŘEZNÝ KORTIKÁLNÍ MALÝ FRAGMENTY OCEL    </t>
  </si>
  <si>
    <t>0001027</t>
  </si>
  <si>
    <t>0001052</t>
  </si>
  <si>
    <t xml:space="preserve">DLAHA LC-DCP ROVNÁ MALÉ FRAGMENT OCEL             </t>
  </si>
  <si>
    <t>0001054</t>
  </si>
  <si>
    <t>0001137</t>
  </si>
  <si>
    <t xml:space="preserve">ŠROUB SAMOŘEZNÝ KORTIKÁLNÍ RUKA OCEL              </t>
  </si>
  <si>
    <t>0001154</t>
  </si>
  <si>
    <t>0001203</t>
  </si>
  <si>
    <t>0001255</t>
  </si>
  <si>
    <t xml:space="preserve">DLAHA ADAPTAČNÍ  MINI FRAGMENT OCEL               </t>
  </si>
  <si>
    <t>0001282</t>
  </si>
  <si>
    <t>0001288</t>
  </si>
  <si>
    <t xml:space="preserve">DLAHA ADAPTAČNÍ  MINI FRAGMENT OCEL TITAN         </t>
  </si>
  <si>
    <t>0001291</t>
  </si>
  <si>
    <t xml:space="preserve">DLAHA LC-DCP ROVNÁ MINI FRAGMENT OCEL             </t>
  </si>
  <si>
    <t>0001308</t>
  </si>
  <si>
    <t>0001324</t>
  </si>
  <si>
    <t xml:space="preserve">DLAHA MINI FRAGMENT OCEL                          </t>
  </si>
  <si>
    <t>0001325</t>
  </si>
  <si>
    <t>0001341</t>
  </si>
  <si>
    <t xml:space="preserve">DRÁT KIRSCHNERŮV OCEL                             </t>
  </si>
  <si>
    <t>0001344</t>
  </si>
  <si>
    <t xml:space="preserve">DRÁT VODÍCÍ ZÁVITOVÝ OCEL                         </t>
  </si>
  <si>
    <t>0001369</t>
  </si>
  <si>
    <t xml:space="preserve">FIXÁTOR ZEVNÍ, MALÝ, SYNTHES                      </t>
  </si>
  <si>
    <t>0001380</t>
  </si>
  <si>
    <t>0001387</t>
  </si>
  <si>
    <t>0001588</t>
  </si>
  <si>
    <t xml:space="preserve">ŠROUB SAMOŘEZNÝ KORTIKÁLNÍ MALÝ FRAGMENTY TITAN   </t>
  </si>
  <si>
    <t>0001627</t>
  </si>
  <si>
    <t xml:space="preserve">DLAHA MALÝ FRAGMENT OCEL                          </t>
  </si>
  <si>
    <t>0001699</t>
  </si>
  <si>
    <t xml:space="preserve">DRÁT CERKLÁŽNÍ OCEL                               </t>
  </si>
  <si>
    <t>0001719</t>
  </si>
  <si>
    <t>0001738</t>
  </si>
  <si>
    <t>0001739</t>
  </si>
  <si>
    <t>0001740</t>
  </si>
  <si>
    <t>0001747</t>
  </si>
  <si>
    <t>0001948</t>
  </si>
  <si>
    <t xml:space="preserve">ŠROUB SAMOŘEZNÝ KANYLOVANÝ OCEL                   </t>
  </si>
  <si>
    <t>0001959</t>
  </si>
  <si>
    <t xml:space="preserve">ŠROUB SAMOVRTNÝ KANYLOVANÝ TITAN                  </t>
  </si>
  <si>
    <t>0001974</t>
  </si>
  <si>
    <t xml:space="preserve">PODLOŽKA SPONGIOZNÍ OCEL                          </t>
  </si>
  <si>
    <t>0002062</t>
  </si>
  <si>
    <t xml:space="preserve">ZASLEPOVACÍ HLAVA TIBIE OCEL                      </t>
  </si>
  <si>
    <t>0002262</t>
  </si>
  <si>
    <t xml:space="preserve">FIXÁTOR ZEVNÍ TUBULÁRNÍ,SYNTHES                   </t>
  </si>
  <si>
    <t>0002264</t>
  </si>
  <si>
    <t xml:space="preserve">FIXÁTOR ZEVNÍ TRUBKOVÝ, SYNTHES                   </t>
  </si>
  <si>
    <t>0002370</t>
  </si>
  <si>
    <t>0002408</t>
  </si>
  <si>
    <t>0002425</t>
  </si>
  <si>
    <t>0002584</t>
  </si>
  <si>
    <t xml:space="preserve">ŠROUB SAMOŘEZNÝ KORTIKÁLNÍ PÁNEV OCEL             </t>
  </si>
  <si>
    <t>0002586</t>
  </si>
  <si>
    <t>0002968</t>
  </si>
  <si>
    <t>DLAHA ROVNÁ REKONSTRUKČNÍ PÁNEV MALÝ FRAGMENT OCEL</t>
  </si>
  <si>
    <t>0003008</t>
  </si>
  <si>
    <t>0004070</t>
  </si>
  <si>
    <t xml:space="preserve">ŠROUB LCP A VA-LCP SAMOŘEZNÝ MALÝ FRAGMENT OCEL   </t>
  </si>
  <si>
    <t>0004073</t>
  </si>
  <si>
    <t>0004077</t>
  </si>
  <si>
    <t>0004080</t>
  </si>
  <si>
    <t>0004085</t>
  </si>
  <si>
    <t>0004614</t>
  </si>
  <si>
    <t xml:space="preserve">DLAHA LCP HUMERUS PROXIMÁLNÍ MALÝ FRAGMENT OCEL   </t>
  </si>
  <si>
    <t>0005606</t>
  </si>
  <si>
    <t>NÁVLEK NA OPMI, TYP 71                      306071</t>
  </si>
  <si>
    <t>0006810</t>
  </si>
  <si>
    <t xml:space="preserve">ZÁTKA                                             </t>
  </si>
  <si>
    <t>0006849</t>
  </si>
  <si>
    <t xml:space="preserve">ŠROUB KORTIKÁLNÍ PRO PENNIG                3510X  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</si>
  <si>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</si>
  <si>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</si>
  <si>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</si>
  <si>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</si>
  <si>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0006856</t>
  </si>
  <si>
    <t xml:space="preserve">ŠROUB KORTIKÁLNÍ SAMOVRTNÝ,                3710X  </t>
  </si>
  <si>
    <t>0006873</t>
  </si>
  <si>
    <t xml:space="preserve">DRÁT KIRSCHNER,                            80112  </t>
  </si>
  <si>
    <t>0006881</t>
  </si>
  <si>
    <t>ŠROUB KORTIKÁLNÍ, SAMOVRT. HYDROXYAPATIT. 99-6014X</t>
  </si>
  <si>
    <t>0006885</t>
  </si>
  <si>
    <t xml:space="preserve">PODLOŽKA FFS, PRO FIXACI FRAGMENTŮ,               </t>
  </si>
  <si>
    <t>0008241</t>
  </si>
  <si>
    <t xml:space="preserve">FIXÁTOR ZEVNÍ - SVORKA FIXAČNÍ PRO ULNU    35050  </t>
  </si>
  <si>
    <t>0008242</t>
  </si>
  <si>
    <t xml:space="preserve">FIXÁTOR ZEVNÍ ZÁPĚSTÍ PENNIG II     37000         </t>
  </si>
  <si>
    <t>0008243</t>
  </si>
  <si>
    <t xml:space="preserve">FIXÁTOR ZEVNÍ ZÁPĚSTÍ PENNIG II     37001         </t>
  </si>
  <si>
    <t>0008245</t>
  </si>
  <si>
    <t xml:space="preserve">FIXÁTOR ZEVNÍ - SVORKA FIXAČNÍ, PRO ULNU    37050 </t>
  </si>
  <si>
    <t>0008651</t>
  </si>
  <si>
    <t xml:space="preserve">ŠROUB ZAVÍRACÍ TITANOVÝ TARGON RF                 </t>
  </si>
  <si>
    <t>0010457</t>
  </si>
  <si>
    <t xml:space="preserve">ČEP SAMOŘEZNÝ JISTÍCÍ OCEL                        </t>
  </si>
  <si>
    <t>0010484</t>
  </si>
  <si>
    <t>0010678</t>
  </si>
  <si>
    <t xml:space="preserve">HŘEB STANDARDNÍ TIBIE OCEL TITAN                  </t>
  </si>
  <si>
    <t>0010767</t>
  </si>
  <si>
    <t>0010768</t>
  </si>
  <si>
    <t>0012645</t>
  </si>
  <si>
    <t xml:space="preserve">ŠROUB KORTIKÁLNÍ 3.5                              </t>
  </si>
  <si>
    <t>0012999</t>
  </si>
  <si>
    <t xml:space="preserve">STAPLER LINEÁRNÍ S BŘITEM TCT55 TLC55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</si>
  <si>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</si>
  <si>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</si>
  <si>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</si>
  <si>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</si>
  <si>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</si>
  <si>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</si>
  <si>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0013020</t>
  </si>
  <si>
    <t xml:space="preserve">APLIKÁTOR KLIPŮ MCA, 20 MALÝCH KLIPŮ   (MCS 20)   </t>
  </si>
  <si>
    <t>0017309</t>
  </si>
  <si>
    <t>0017333</t>
  </si>
  <si>
    <t>0017347</t>
  </si>
  <si>
    <t xml:space="preserve">ŠROUB SPONGIOZNÍ VELKÝ FRAGMENT OCEL              </t>
  </si>
  <si>
    <t>0017413</t>
  </si>
  <si>
    <t xml:space="preserve">ŠROUB SPONGIOZNÍ MALÝ FRAGMENT OCEL               </t>
  </si>
  <si>
    <t>0017419</t>
  </si>
  <si>
    <t xml:space="preserve">PODLOŽKA OCEL                                     </t>
  </si>
  <si>
    <t>0017420</t>
  </si>
  <si>
    <t>0017422</t>
  </si>
  <si>
    <t xml:space="preserve">ŠROUB KORTIKÁLNÍ VELKÝ FRAGMENT OCEL              </t>
  </si>
  <si>
    <t>0017424</t>
  </si>
  <si>
    <t>0017446</t>
  </si>
  <si>
    <t xml:space="preserve">ŠROUB KORTIKÁLNÍ MALÝ FRAGMENT OCEL               </t>
  </si>
  <si>
    <t>0017453</t>
  </si>
  <si>
    <t>0017486</t>
  </si>
  <si>
    <t xml:space="preserve">ŠROUB VELKÝ FRAGMENT MALEOLÁRNÍ OCEL              </t>
  </si>
  <si>
    <t>0017492</t>
  </si>
  <si>
    <t xml:space="preserve">ŠROUB KANYLOVANÝ MALÝ FRAGMENT OCEL               </t>
  </si>
  <si>
    <t>0017499</t>
  </si>
  <si>
    <t xml:space="preserve">ŠROUB KANYLOVANÝ VELKÝ FRAGMENT OCEL              </t>
  </si>
  <si>
    <t>0017735</t>
  </si>
  <si>
    <t>0017743</t>
  </si>
  <si>
    <t>0017745</t>
  </si>
  <si>
    <t>0017746</t>
  </si>
  <si>
    <t>0017748</t>
  </si>
  <si>
    <t>0017749</t>
  </si>
  <si>
    <t>0017751</t>
  </si>
  <si>
    <t>0017754</t>
  </si>
  <si>
    <t>0017756</t>
  </si>
  <si>
    <t xml:space="preserve">DRÁT KIRSCHNERŮV ZÁVITOVÝ OCEL                    </t>
  </si>
  <si>
    <t>0017757</t>
  </si>
  <si>
    <t>0017760</t>
  </si>
  <si>
    <t>0018678</t>
  </si>
  <si>
    <t>CEMENT KOSTNÍ PALACOS R - 40 + GENTAMICINUM  2X40G</t>
  </si>
  <si>
    <t>0020177</t>
  </si>
  <si>
    <t xml:space="preserve">ŠROUB KORTIKÁLNÍ                                  </t>
  </si>
  <si>
    <t>0020244</t>
  </si>
  <si>
    <t xml:space="preserve">ŠROUB KOSTNÍ                                      </t>
  </si>
  <si>
    <t>0020257</t>
  </si>
  <si>
    <t xml:space="preserve">ŠROUB SPONGIÓZNÍ                                  </t>
  </si>
  <si>
    <t>0020264</t>
  </si>
  <si>
    <t>0020275</t>
  </si>
  <si>
    <t>0020284</t>
  </si>
  <si>
    <t>0020314</t>
  </si>
  <si>
    <t>0020321</t>
  </si>
  <si>
    <t>0020331</t>
  </si>
  <si>
    <t>0020946</t>
  </si>
  <si>
    <t xml:space="preserve">ŠROUB ZAJIŠŤOVACÍ                                 </t>
  </si>
  <si>
    <t>0024855</t>
  </si>
  <si>
    <t xml:space="preserve">ZASLEPOVACÍ HLAVA FEMUR TITAN                     </t>
  </si>
  <si>
    <t>0024889</t>
  </si>
  <si>
    <t xml:space="preserve">HŘEB FEMUR TITAN                                  </t>
  </si>
  <si>
    <t>0024977</t>
  </si>
  <si>
    <t xml:space="preserve">KOTVIČKA TITANOVÁ PRO SUTURU RC                   </t>
  </si>
  <si>
    <t>0024980</t>
  </si>
  <si>
    <t xml:space="preserve">KOTVIČKA MITEK MINI 210366,210466,212033,212801   </t>
  </si>
  <si>
    <t>0024981</t>
  </si>
  <si>
    <t xml:space="preserve">KOTVIČKA MITEK GII 210393,210493(+ORTH)           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</si>
  <si>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</si>
  <si>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</si>
  <si>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</si>
  <si>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</si>
  <si>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0024990</t>
  </si>
  <si>
    <t xml:space="preserve">KOTVIČKA TITANOVÁ EASY PRO SUTURU RC              </t>
  </si>
  <si>
    <t>0024991</t>
  </si>
  <si>
    <t xml:space="preserve">KOTVIČKA TITANOVÁ QUICK PRO SUTURU RC             </t>
  </si>
  <si>
    <t>0024992</t>
  </si>
  <si>
    <t xml:space="preserve">KOTVIČKA MITEK GII EASY 212912,212450+ORTH        </t>
  </si>
  <si>
    <t>0024993</t>
  </si>
  <si>
    <t>KOTVIČKA TITANOVÁ GII SNAP-PAK PRO STABILIZACI RAM</t>
  </si>
  <si>
    <t>0027737</t>
  </si>
  <si>
    <t xml:space="preserve">DLAHA LCP ROVNÁ MALÝ FRAGMENT OCEL                </t>
  </si>
  <si>
    <t>0027766</t>
  </si>
  <si>
    <t xml:space="preserve">DLAHA LCP ROVNÁ VELKÝ FRAGMENT OCEL               </t>
  </si>
  <si>
    <t>0027778</t>
  </si>
  <si>
    <t xml:space="preserve">DLAHA LCP REKONSTRUKČNÍ OCEL VELKÝ FRAGMENT TITAN </t>
  </si>
  <si>
    <t>0027789</t>
  </si>
  <si>
    <t xml:space="preserve">DLAHA LCP VELKÝ FRAGMENT OCEL                     </t>
  </si>
  <si>
    <t>0027798</t>
  </si>
  <si>
    <t xml:space="preserve">DLAHA LCP MALÝ FRAGMENT OCEL                      </t>
  </si>
  <si>
    <t>0027807</t>
  </si>
  <si>
    <t xml:space="preserve">DLAHA ROVNÁ LCP REKONSTRUKČNÍ MALÝ FRAGMENT OCEL  </t>
  </si>
  <si>
    <t>0027815</t>
  </si>
  <si>
    <t>0027816</t>
  </si>
  <si>
    <t>0030017</t>
  </si>
  <si>
    <t>0030246</t>
  </si>
  <si>
    <t>0030306</t>
  </si>
  <si>
    <t>SVORKA FIXAČNÍ MEMORY S TVAR.PAMĚTÍ PRO FIXACI OST</t>
  </si>
  <si>
    <t>0030400</t>
  </si>
  <si>
    <t xml:space="preserve">ŠROUB LCP SAMOŘEZNÝ VELKÝ FRAGMENT OCEL           </t>
  </si>
  <si>
    <t>0030409</t>
  </si>
  <si>
    <t>0030415</t>
  </si>
  <si>
    <t>0030418</t>
  </si>
  <si>
    <t>0030443</t>
  </si>
  <si>
    <t xml:space="preserve">DLAHA LCP TIBIE DISTÁLNÍ OCEL MALÝ FRAGMENT TITAN </t>
  </si>
  <si>
    <t>0030445</t>
  </si>
  <si>
    <t>0030448</t>
  </si>
  <si>
    <t>0030454</t>
  </si>
  <si>
    <t xml:space="preserve">ŠROUB LCP SAMOŘEZNÝ MALÝ FRAGMENT TITAN           </t>
  </si>
  <si>
    <t>0030458</t>
  </si>
  <si>
    <t>0030462</t>
  </si>
  <si>
    <t>0030466</t>
  </si>
  <si>
    <t>0030470</t>
  </si>
  <si>
    <t>0030488</t>
  </si>
  <si>
    <t xml:space="preserve">ŠROUB LCP SAMOŘEZNÝ VELKÝ FRAGMENT TITAN          </t>
  </si>
  <si>
    <t>0030494</t>
  </si>
  <si>
    <t>0030501</t>
  </si>
  <si>
    <t>0030509</t>
  </si>
  <si>
    <t>0030616</t>
  </si>
  <si>
    <t xml:space="preserve">STAPLER KOŽNÍ ROYAL - 35                          </t>
  </si>
  <si>
    <t>0030617</t>
  </si>
  <si>
    <t xml:space="preserve">STAPLER KOŽNÍ ROYAL - 35W                         </t>
  </si>
  <si>
    <t>0030705</t>
  </si>
  <si>
    <t>0030724</t>
  </si>
  <si>
    <t xml:space="preserve">DLAHA LCP PATNÍ OCEL MALÝ FRAGMENT TITAN          </t>
  </si>
  <si>
    <t>0030850</t>
  </si>
  <si>
    <t xml:space="preserve">ŠROUB KOMPRESNÍ HBS TI T-DRIVE                    </t>
  </si>
  <si>
    <t>0030851</t>
  </si>
  <si>
    <t>0030852</t>
  </si>
  <si>
    <t xml:space="preserve">ŠROUB KOMPRESNÍ HBS MINI TI T-DRIVE               </t>
  </si>
  <si>
    <t>0030935</t>
  </si>
  <si>
    <t>0030967</t>
  </si>
  <si>
    <t xml:space="preserve">LANKO CERKLÁŽ OCEL TITAN                          </t>
  </si>
  <si>
    <t>0031337</t>
  </si>
  <si>
    <t>0031344</t>
  </si>
  <si>
    <t>DLAHA LCP RADIUS DISTÁLNÍ MINI FRAGMENT OCEL TITAN</t>
  </si>
  <si>
    <t>0031349</t>
  </si>
  <si>
    <t>DLAHA LCP RADIUS DISTÁLNÍ OCEL MINI FRAGMENT TITAN</t>
  </si>
  <si>
    <t>0031353</t>
  </si>
  <si>
    <t>0031437</t>
  </si>
  <si>
    <t xml:space="preserve">DLAHA LCP A VA-LCP HUMERUS DISTÁLNÍ MALÝ FRAGMENT </t>
  </si>
  <si>
    <t>0031465</t>
  </si>
  <si>
    <t xml:space="preserve">ŠROUB LCP SAMOŘEZNÝ MINI FRAGMENT TITAN           </t>
  </si>
  <si>
    <t>0031468</t>
  </si>
  <si>
    <t>DLAHA LCP TIBIE PROXIMÁLNÍ OCEL MALÝ FRAGMENT TITA</t>
  </si>
  <si>
    <t>0031469</t>
  </si>
  <si>
    <t>0031470</t>
  </si>
  <si>
    <t>0031487</t>
  </si>
  <si>
    <t>0031488</t>
  </si>
  <si>
    <t>0031490</t>
  </si>
  <si>
    <t>DLAHA LCP TIBIE PROXIMÁLNÍ VELKÝ FRAGMENT OCEL TIT</t>
  </si>
  <si>
    <t>0031493</t>
  </si>
  <si>
    <t>0031495</t>
  </si>
  <si>
    <t>DLAHA LCP FEMUR DISTÁLNÍ VELKÝ FRAGMENT OCEL TITAN</t>
  </si>
  <si>
    <t>0031497</t>
  </si>
  <si>
    <t>0031591</t>
  </si>
  <si>
    <t xml:space="preserve">NÁHRADA RAMENNÍHO KLOUBU 1350.15.010 - 030        </t>
  </si>
  <si>
    <t>0031597</t>
  </si>
  <si>
    <t xml:space="preserve">NÁHRADA RAMENNÍHO KLOUBU 1306.15.120 - 200        </t>
  </si>
  <si>
    <t>0031598</t>
  </si>
  <si>
    <t xml:space="preserve">NÁHRADA RAMENNÍHO KLOUBU 1304.15.140 - 240        </t>
  </si>
  <si>
    <t>0031604</t>
  </si>
  <si>
    <t xml:space="preserve">NÁHRADA RAM. KLOUBU 1330.15.270 A 1331.15.270     </t>
  </si>
  <si>
    <t>0031605</t>
  </si>
  <si>
    <t xml:space="preserve">NÁHRADA RAM. KLOUBU 1330.15.27. A 1331.15.27.     </t>
  </si>
  <si>
    <t>0031933</t>
  </si>
  <si>
    <t xml:space="preserve">ZASLEPOVACÍ HLAVA TIBIE ÚHLOVĚ STABILNÍ TITAN     </t>
  </si>
  <si>
    <t>0031938</t>
  </si>
  <si>
    <t xml:space="preserve">HŘEB KANYLOVANÝ TIBIE UHLOVĚ STABILNÍ TITAN       </t>
  </si>
  <si>
    <t>0031983</t>
  </si>
  <si>
    <t xml:space="preserve">ŠROUB STARDRIVE ZAJIŠŤOVACÍ TITAN                 </t>
  </si>
  <si>
    <t>0034884</t>
  </si>
  <si>
    <t>0035002</t>
  </si>
  <si>
    <t>ŠROUB STARDRIVE SAMOŘEZNÝ SPONGIOZNÍ ZAJIŠŤOVACÍ T</t>
  </si>
  <si>
    <t>0035016</t>
  </si>
  <si>
    <t xml:space="preserve">HŘEB TIBIE UHLOVĚ STABILNÍ TITAN                  </t>
  </si>
  <si>
    <t>0035069</t>
  </si>
  <si>
    <t xml:space="preserve">ŠROUB SAMOVRTNÝ XC, OSTEOTITE, STERILNÍ 9961XXXX  </t>
  </si>
  <si>
    <t>0037585</t>
  </si>
  <si>
    <t>FIXÁTOR ZEVNÍ PRODLUŽOVAČ KONČETIN LRS      ORTHOF</t>
  </si>
  <si>
    <t>0039430</t>
  </si>
  <si>
    <t xml:space="preserve">ŠROUB HERBERT, TI                                 </t>
  </si>
  <si>
    <t>0042033</t>
  </si>
  <si>
    <t xml:space="preserve">DLAHA H, DORSÁLNÍ, APTUS RADIUS 2,5               </t>
  </si>
  <si>
    <t>0042048</t>
  </si>
  <si>
    <t xml:space="preserve">DLAHA VOLÁRNÍ KOREKČNÍ DLOUHÁ, APTUS RADIUS 2,5   </t>
  </si>
  <si>
    <t>0042049</t>
  </si>
  <si>
    <t xml:space="preserve">DLAHA VOLÁRNÍ KOREKČNÍ,  APTUS RADIUS 2,5         </t>
  </si>
  <si>
    <t>0042074</t>
  </si>
  <si>
    <t xml:space="preserve">ŠROUB KORTIKÁLNÍ HEXA DRIVE 6, APTUS HAND 2,0     </t>
  </si>
  <si>
    <t>0042075</t>
  </si>
  <si>
    <t>0042076</t>
  </si>
  <si>
    <t>0042077</t>
  </si>
  <si>
    <t>0042090</t>
  </si>
  <si>
    <t xml:space="preserve">ŠROUB ZAMYKACÍ HEXA DRIVE 6, APTUS HAND 2,0       </t>
  </si>
  <si>
    <t>0042092</t>
  </si>
  <si>
    <t>0042094</t>
  </si>
  <si>
    <t>0042393</t>
  </si>
  <si>
    <t xml:space="preserve">ŠROUB KORTIKÁLNÍ HEXA DRIVE 7, APTUS RADIUS 2,5   </t>
  </si>
  <si>
    <t>0042394</t>
  </si>
  <si>
    <t>0042708</t>
  </si>
  <si>
    <t xml:space="preserve">DLAHA PRO ZKRÁCENÍ ULNY A RADIUSU TI, UHL.STABIL. </t>
  </si>
  <si>
    <t>0042715</t>
  </si>
  <si>
    <t>0042721</t>
  </si>
  <si>
    <t xml:space="preserve">ŠROUB HBS MINI                                    </t>
  </si>
  <si>
    <t>0042725</t>
  </si>
  <si>
    <t>0042726</t>
  </si>
  <si>
    <t xml:space="preserve">DRÁT MINI TI; VRTACÍ; VODÍCÍ                      </t>
  </si>
  <si>
    <t>0042796</t>
  </si>
  <si>
    <t>ŠROUB UZAMYKATELNÝ MULTISMĚROVÝ KORTIKÁLNÍ TI T-DR</t>
  </si>
  <si>
    <t>0042798</t>
  </si>
  <si>
    <t xml:space="preserve">ŠROUB ZÁMKOVÝ MULTISMĚROVÝ CROSS-DRIVE            </t>
  </si>
  <si>
    <t>0042800</t>
  </si>
  <si>
    <t>0042816</t>
  </si>
  <si>
    <t>0042817</t>
  </si>
  <si>
    <t>0042818</t>
  </si>
  <si>
    <t>0042819</t>
  </si>
  <si>
    <t>0042820</t>
  </si>
  <si>
    <t>0042822</t>
  </si>
  <si>
    <t>0042918</t>
  </si>
  <si>
    <t xml:space="preserve">KOTVA VSTŘEBATELNÁ, ZESÍLENÝ DVOJNÁVLEK BEZ JEHLY </t>
  </si>
  <si>
    <t>0043120</t>
  </si>
  <si>
    <t xml:space="preserve">ŠTĚP ALLOGENNÍ VAZIVOVÝ ZMRAZENÝ                  </t>
  </si>
  <si>
    <t>0043121</t>
  </si>
  <si>
    <t xml:space="preserve">ŠLACHA ACHILOVA ZMRAZENÁ                          </t>
  </si>
  <si>
    <t>0043151</t>
  </si>
  <si>
    <t>ŠTĚP ALLOGENNÍ KOSTNÍ SPONGIOZNÍ ZMRAZENÝ  HLAVICE</t>
  </si>
  <si>
    <t>0048337</t>
  </si>
  <si>
    <t xml:space="preserve">LEPIDLO BIOLOGICKÉ CRYOLIFE BG-3005               </t>
  </si>
  <si>
    <t>0056288</t>
  </si>
  <si>
    <t xml:space="preserve">KATETR BALONKOVÝ FOGARTY 120403F                  </t>
  </si>
  <si>
    <t>0056290</t>
  </si>
  <si>
    <t xml:space="preserve">KATETR BALONKOVÝ FOGARTY 120404F                  </t>
  </si>
  <si>
    <t>0056304</t>
  </si>
  <si>
    <t xml:space="preserve">KATETR BALONKOVÝ FOGARTY 620403F                  </t>
  </si>
  <si>
    <t>0066995</t>
  </si>
  <si>
    <t xml:space="preserve">IMPLANTÁT SPINÁLNÍ SYSTÉM CERVIFIX                </t>
  </si>
  <si>
    <t>0067020</t>
  </si>
  <si>
    <t>0067160</t>
  </si>
  <si>
    <t xml:space="preserve">IMPLANTÁT ORBITÁLNÍ PDS ZX3,ZX4,ZX7 VSTŘEBATELNÝ  </t>
  </si>
  <si>
    <t>0067417</t>
  </si>
  <si>
    <t xml:space="preserve">IMPLANTÁT SPINÁLNÍ SYSTÉM CASPAR                  </t>
  </si>
  <si>
    <t>0067537</t>
  </si>
  <si>
    <t>IMPLANTÁT SPINÁLNÍ SYSTÉM CASPAR,KRČNÍ,PŘEDNÍ PŘÍS</t>
  </si>
  <si>
    <t>0067787</t>
  </si>
  <si>
    <t xml:space="preserve">IMPLANTÁT KOSTNÍ UMĚLÁ NÁHRADA TKÁNĚ  BIOAKTIVNÍ  </t>
  </si>
  <si>
    <t>0067891</t>
  </si>
  <si>
    <t>IMPLANTÁT SPINÁL.NÁHRADA MEZIOBRATLOVÁ FUSION    K</t>
  </si>
  <si>
    <t>0068051</t>
  </si>
  <si>
    <t>IMPLANTÁT SPINÁLNÍ SYSTÉM FIXAČNÍ CONTROL CABLE  1</t>
  </si>
  <si>
    <t>0068052</t>
  </si>
  <si>
    <t>0069080</t>
  </si>
  <si>
    <t xml:space="preserve">IMPLANTÁT KOSTNÍ UMĚLÁ NÁHRADA TKÁNĚ  CHRONOS     </t>
  </si>
  <si>
    <t>0069081</t>
  </si>
  <si>
    <t>0069085</t>
  </si>
  <si>
    <t>0069086</t>
  </si>
  <si>
    <t>0069087</t>
  </si>
  <si>
    <t>0069088</t>
  </si>
  <si>
    <t>0069097</t>
  </si>
  <si>
    <t xml:space="preserve">IMPLANTÁT SPINÁLNÍ FIXAČNÍ DLAHA RÁMOVÁ S VÁZACÍM </t>
  </si>
  <si>
    <t>0069290</t>
  </si>
  <si>
    <t xml:space="preserve">PIN VSTŘEBATELNÝ OTPS                             </t>
  </si>
  <si>
    <t>0069291</t>
  </si>
  <si>
    <t xml:space="preserve">FIXACE OSTEOSYNTETICKÁ VSTŘEBATELNÁ OTPS PIN      </t>
  </si>
  <si>
    <t>0069305</t>
  </si>
  <si>
    <t xml:space="preserve">ŠROUB VSTŘEBATELNÝ                                </t>
  </si>
  <si>
    <t>0070576</t>
  </si>
  <si>
    <t xml:space="preserve">KOTVIČKA VSTŘEBATELNÁ LUPINE LOOP PRO STABILIZACI </t>
  </si>
  <si>
    <t>0070613</t>
  </si>
  <si>
    <t xml:space="preserve">NÁHRADA LOKETNÍHO KLOUBU EXPLOR                   </t>
  </si>
  <si>
    <t>0070614</t>
  </si>
  <si>
    <t>0070845</t>
  </si>
  <si>
    <t xml:space="preserve">DLAHA HÁČKOVÁ LCP KLÍČNÍ KOST TITAN               </t>
  </si>
  <si>
    <t>0070875</t>
  </si>
  <si>
    <t xml:space="preserve">ČEP SAMOŘEZNÝ JISTÍCÍ TITAN                       </t>
  </si>
  <si>
    <t>0070900</t>
  </si>
  <si>
    <t xml:space="preserve">HŘEB HUMERUS TITAN                                </t>
  </si>
  <si>
    <t>0070920</t>
  </si>
  <si>
    <t xml:space="preserve">ZASLEPOVACÍ HLAVA HUMERUS PRODLUŽOVACÍ TITAN      </t>
  </si>
  <si>
    <t>0070958</t>
  </si>
  <si>
    <t xml:space="preserve">ŠROUB NOSNÝ FEMUR PROXIMÁLNÍ OCEL                 </t>
  </si>
  <si>
    <t>0070959</t>
  </si>
  <si>
    <t xml:space="preserve">HŘEB FEMUR PROXIMÁLNÍ DLOUHÝ OCEL                 </t>
  </si>
  <si>
    <t>0070960</t>
  </si>
  <si>
    <t xml:space="preserve">ZASLEPOVACÍ HLAVA PROXIMÁLNÍ FEMUR OCEL           </t>
  </si>
  <si>
    <t>0070964</t>
  </si>
  <si>
    <t xml:space="preserve">ŠROUB SAMOŘEZNÝ ANTIROTAČNÍ FEMUR PROXIMÁLNÍ OCEL </t>
  </si>
  <si>
    <t>0071586</t>
  </si>
  <si>
    <t xml:space="preserve">FIXÁTOR HYBRIDNÍ KRUHOVÝ                          </t>
  </si>
  <si>
    <t>0071591</t>
  </si>
  <si>
    <t>0071595</t>
  </si>
  <si>
    <t>0071596</t>
  </si>
  <si>
    <t>0071601</t>
  </si>
  <si>
    <t>0071602</t>
  </si>
  <si>
    <t>0071605</t>
  </si>
  <si>
    <t>0071953</t>
  </si>
  <si>
    <t xml:space="preserve">FIXÁTOR ZEVNÍ ZLÍN                                </t>
  </si>
  <si>
    <t>0072071</t>
  </si>
  <si>
    <t xml:space="preserve">DLAHA PATNÍ                                       </t>
  </si>
  <si>
    <t>0072576</t>
  </si>
  <si>
    <t>NÁSTAVEC SHAVERU TVRDÝ FORMULA, SMALL-JOINT HOODED</t>
  </si>
  <si>
    <t>0072621</t>
  </si>
  <si>
    <t xml:space="preserve">ŠROUB KOSTNĺ                                      </t>
  </si>
  <si>
    <t>0073240</t>
  </si>
  <si>
    <t xml:space="preserve">K-DRÁT                                            </t>
  </si>
  <si>
    <t>0073243</t>
  </si>
  <si>
    <t>0073578</t>
  </si>
  <si>
    <t xml:space="preserve">ŠROUB SAMOŘEZNÝ KORTIKÁLNÍ MINI FRAGMENT TITAN    </t>
  </si>
  <si>
    <t>0073582</t>
  </si>
  <si>
    <t>0073588</t>
  </si>
  <si>
    <t>0073615</t>
  </si>
  <si>
    <t>DLAHA ADAPTAČNÍ  MINI FRAGMENT MINI FRAGMENT TITAN</t>
  </si>
  <si>
    <t>0073660</t>
  </si>
  <si>
    <t>0073667</t>
  </si>
  <si>
    <t>0073673</t>
  </si>
  <si>
    <t>0073679</t>
  </si>
  <si>
    <t>0073704</t>
  </si>
  <si>
    <t>0073963</t>
  </si>
  <si>
    <t>0074305</t>
  </si>
  <si>
    <t>DISK A DLAHA K FIXACI NÁHRADY LIG. CRUCIATUM - SET</t>
  </si>
  <si>
    <t>0074312</t>
  </si>
  <si>
    <t xml:space="preserve">ŠROUB KOMPRESNÍ ZAVÍRACÍ TARGON                   </t>
  </si>
  <si>
    <t>0074314</t>
  </si>
  <si>
    <t xml:space="preserve">ŠROUB ZAJIŠŤOVACÍ  TITANOVÝ TARGON                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</si>
  <si>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</si>
  <si>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</si>
  <si>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</si>
  <si>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</si>
  <si>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</si>
  <si>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</si>
  <si>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</si>
  <si>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</si>
  <si>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</si>
  <si>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</si>
  <si>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 xml:space="preserve">ŠROUB TRAKČNÍ K DLAZE                             </t>
  </si>
  <si>
    <t>0074726</t>
  </si>
  <si>
    <t xml:space="preserve">ŠROUB KOMPRESNÍ  K DLAZE                          </t>
  </si>
  <si>
    <t>0074784</t>
  </si>
  <si>
    <t xml:space="preserve">ŠROUB DO KOSTI FIXAČNÍ                            </t>
  </si>
  <si>
    <t>0074790</t>
  </si>
  <si>
    <t xml:space="preserve">MATKA                                             </t>
  </si>
  <si>
    <t>0074819</t>
  </si>
  <si>
    <t xml:space="preserve">SPOJKA                                            </t>
  </si>
  <si>
    <t>0074960</t>
  </si>
  <si>
    <t xml:space="preserve">ŠROUB ZAJIŠŤOVACÍ SE ZÁVITEM, PŘÍMÝ               </t>
  </si>
  <si>
    <t>0074962</t>
  </si>
  <si>
    <t>0076890</t>
  </si>
  <si>
    <t xml:space="preserve">ŠROUB SAMOŘEZNÝ JISTÍCÍ FEMUR DISTÁLNÍ TITAN      </t>
  </si>
  <si>
    <t>0076900</t>
  </si>
  <si>
    <t xml:space="preserve">VRTULKA JISTÍCÍ FEMUR DISTÁLNÍ TITAN              </t>
  </si>
  <si>
    <t>0076910</t>
  </si>
  <si>
    <t>HŘEB FEMUR DISTÁLNÍ KANYLOVANÝ UHLOVĚ STABILNÍ TIT</t>
  </si>
  <si>
    <t>0076924</t>
  </si>
  <si>
    <t>0076929</t>
  </si>
  <si>
    <t xml:space="preserve">ZASLEPOVACÍ HLAVA FEMUR DISTÁLNÍ TITAN            </t>
  </si>
  <si>
    <t>0076931</t>
  </si>
  <si>
    <t xml:space="preserve">HŘEB ELASTICKÝ TITAN                              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</si>
  <si>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</si>
  <si>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</si>
  <si>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</si>
  <si>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</si>
  <si>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</si>
  <si>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</si>
  <si>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</si>
  <si>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</si>
  <si>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0077378</t>
  </si>
  <si>
    <t xml:space="preserve">DLAHA                                             </t>
  </si>
  <si>
    <t>0077379</t>
  </si>
  <si>
    <t>0077439</t>
  </si>
  <si>
    <t xml:space="preserve">ŠROUB KORTIKÁLNÍ SAMOŘEZNÝ                        </t>
  </si>
  <si>
    <t>0077537</t>
  </si>
  <si>
    <t>0077539</t>
  </si>
  <si>
    <t>0077541</t>
  </si>
  <si>
    <t>0077543</t>
  </si>
  <si>
    <t>0077545</t>
  </si>
  <si>
    <t>0077759</t>
  </si>
  <si>
    <t>HŘEB HUMERÁLNÍ PROXIMÁLNÍ NITRODŘEŇOVÝ TITANOVÝ TA</t>
  </si>
  <si>
    <t>0077760</t>
  </si>
  <si>
    <t xml:space="preserve">HŘEB HUMERÁLNÍ NITRODŘEŇOVÝ TITANOVÝ TARGON H     </t>
  </si>
  <si>
    <t>0077761</t>
  </si>
  <si>
    <t xml:space="preserve">ŠROUB ZAJIŠŤOVACÍ  TITANOVÝ TARGON PH/H           </t>
  </si>
  <si>
    <t>0077762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</si>
  <si>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</si>
  <si>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</si>
  <si>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</si>
  <si>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</si>
  <si>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</si>
  <si>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</si>
  <si>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</si>
  <si>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</si>
  <si>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0082002</t>
  </si>
  <si>
    <t xml:space="preserve">V.A.C.GRANUFOAM(PU PĚNA) VELIKOST XL              </t>
  </si>
  <si>
    <t>0082042</t>
  </si>
  <si>
    <t xml:space="preserve">KRYTÍ MŘÍŽKA SILIKONOVÁ ASKINA SILNET             </t>
  </si>
  <si>
    <t>0082525</t>
  </si>
  <si>
    <t xml:space="preserve">FIXACE ZLOMENINY KLÍČKU DELBETOVÝMI KRUHY         </t>
  </si>
  <si>
    <t>0083073</t>
  </si>
  <si>
    <t xml:space="preserve">ŠROUB STARDRIVE LATERÁLNÍ TITAN                   </t>
  </si>
  <si>
    <t>0083205</t>
  </si>
  <si>
    <t xml:space="preserve">DLAHA LCP PÁNEV SYMFÝZA OCEL                      </t>
  </si>
  <si>
    <t>0083212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</si>
  <si>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</si>
  <si>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</si>
  <si>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</si>
  <si>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</si>
  <si>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</si>
  <si>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</si>
  <si>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</si>
  <si>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</si>
  <si>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</si>
  <si>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 xml:space="preserve">DLAHA LCP OLEKRANON MALÝ FRAGMENT OCEL TITAN      </t>
  </si>
  <si>
    <t>0083266</t>
  </si>
  <si>
    <t xml:space="preserve">DLAHA LCP OCEL NOHA MINI FRAGMENT TITAN           </t>
  </si>
  <si>
    <t>0083525</t>
  </si>
  <si>
    <t xml:space="preserve">NÁSTAVEC K SHAVERU FRÉZA FMS NESTERILNÍ           </t>
  </si>
  <si>
    <t>0083526</t>
  </si>
  <si>
    <t xml:space="preserve">NÁSTAVEC K SHAVERU FRÉZA FMS NESTERILNÍ KULATÝ    </t>
  </si>
  <si>
    <t>0083688</t>
  </si>
  <si>
    <t xml:space="preserve">DLAHA RADIÁLNÍ MATLOCK TI, UHL.STABIL.            </t>
  </si>
  <si>
    <t>0083883</t>
  </si>
  <si>
    <t xml:space="preserve">HŘEB PRO RADIUS / ULNU, TITANOVÝ                  </t>
  </si>
  <si>
    <t>0083884</t>
  </si>
  <si>
    <t xml:space="preserve">ŠROUB ZAJIŠŤOVACÍ PROXIMÁLNÍ, PRO RADIUS / ULNU   </t>
  </si>
  <si>
    <t>0083885</t>
  </si>
  <si>
    <t>ŠROUB ZAJIŠŤOVACÍ DISTÁLNÍ, PRO RADIUS / ULNU, MON</t>
  </si>
  <si>
    <t>0083886</t>
  </si>
  <si>
    <t xml:space="preserve">PROXIMÁLNÍ KOMPRESNÍ ŠROUB, PRO RADIUS / ULNU     </t>
  </si>
  <si>
    <t>0083990</t>
  </si>
  <si>
    <t xml:space="preserve">ŠROUB ZAMYKACÍ HEXA DRIVE 7, APTUS RADIUS 2,5     </t>
  </si>
  <si>
    <t>0083991</t>
  </si>
  <si>
    <t>0083992</t>
  </si>
  <si>
    <t>0083993</t>
  </si>
  <si>
    <t>0083995</t>
  </si>
  <si>
    <t xml:space="preserve">DLAHA VOLÁRNÍ FRACT., APTUS RADIUS 2,5            </t>
  </si>
  <si>
    <t>0084041</t>
  </si>
  <si>
    <t xml:space="preserve">ŠROUB KORTIKÁLNÍ T-DRIVE 26-102-24                </t>
  </si>
  <si>
    <t>0084042</t>
  </si>
  <si>
    <t xml:space="preserve">ŠROUB KORTIKÁLNÍ T-DRIVE 26-102-26                </t>
  </si>
  <si>
    <t>0084083</t>
  </si>
  <si>
    <t xml:space="preserve">ŠROUB KORTIKÁLNÍ 26-104-22                        </t>
  </si>
  <si>
    <t>0084140</t>
  </si>
  <si>
    <t xml:space="preserve">DLAHA RADIÁLNÍ KOREKČNÍ TI, UHL.STABIL.           </t>
  </si>
  <si>
    <t>0084142</t>
  </si>
  <si>
    <t xml:space="preserve">DLAHA PRO KOREKTURU  RADIUSU 26-172-10            </t>
  </si>
  <si>
    <t>0084144</t>
  </si>
  <si>
    <t>DLAHA RADIÁLNÍ KOREKČNÍ TI, UNIVERZÁLNÍ, UHL.STABI</t>
  </si>
  <si>
    <t>0084150</t>
  </si>
  <si>
    <t xml:space="preserve">DLAHA TI-AC 26-184-11                             </t>
  </si>
  <si>
    <t>0084151</t>
  </si>
  <si>
    <t xml:space="preserve">DLAHA TI-AC 26-186-10                             </t>
  </si>
  <si>
    <t>0084153</t>
  </si>
  <si>
    <t xml:space="preserve">DLAHA KLAVIKULÁRNÍ CC TI, UHL.STABIL.             </t>
  </si>
  <si>
    <t>0084154</t>
  </si>
  <si>
    <t xml:space="preserve">DLAHA TI-CCP 26-187-11                            </t>
  </si>
  <si>
    <t>0084283</t>
  </si>
  <si>
    <t xml:space="preserve">ŠROUB KORTIKÁLNÍ TI T-DRIVE                       </t>
  </si>
  <si>
    <t>0084305</t>
  </si>
  <si>
    <t>0084307</t>
  </si>
  <si>
    <t xml:space="preserve">ŠROUB RÜCKFUSS TI-T-DRIVE 26-903-12               </t>
  </si>
  <si>
    <t>0084309</t>
  </si>
  <si>
    <t xml:space="preserve">ŠROUB RÜCKFUSS TI-T-DRIVE 26-903-16               </t>
  </si>
  <si>
    <t>0084310</t>
  </si>
  <si>
    <t xml:space="preserve">ŠROUB RÜCKFUSS TI-T-DRIVE 26-903-18               </t>
  </si>
  <si>
    <t>0084870</t>
  </si>
  <si>
    <t xml:space="preserve">KOTVIČKA TITANOVÁ MICROFIX PRO CHIRURGII RUKY     </t>
  </si>
  <si>
    <t>0091802</t>
  </si>
  <si>
    <t>IMPLANTÁT KOSTNÍ UMĚLÁ NÁHRADA ŠTĚPU  CHRONOS STRI</t>
  </si>
  <si>
    <t>0091805</t>
  </si>
  <si>
    <t>0096072</t>
  </si>
  <si>
    <t>IMPLANTÁT KOSTNÍ UMĚLÁ NÁHRADA TKÁNĚ  PEROSSAL  IN</t>
  </si>
  <si>
    <t>0096335</t>
  </si>
  <si>
    <t>IMPLANTÁT KOSTNÍ UMĚLÁ NÁHRADA DEFEKTU SKELETU SYN</t>
  </si>
  <si>
    <t>0097013</t>
  </si>
  <si>
    <t xml:space="preserve">DLAHA LCP METAFYZÁRNÍ MALÝ FRAGMENT OCEL TITAN    </t>
  </si>
  <si>
    <t>0097023</t>
  </si>
  <si>
    <t>0097029</t>
  </si>
  <si>
    <t>0097547</t>
  </si>
  <si>
    <t xml:space="preserve">HŘEB ELASTICKÝ TI                                 </t>
  </si>
  <si>
    <t>0097590</t>
  </si>
  <si>
    <t>ŠROUB INTERFERENČNÍ VSTŘEBATELNÝ MILAGRO PRO REKON</t>
  </si>
  <si>
    <t>0097776</t>
  </si>
  <si>
    <t>0097790</t>
  </si>
  <si>
    <t xml:space="preserve">DLAHA LCP HUMERUS DISTÁLNÍ MALÝ FRAGMENT TITAN    </t>
  </si>
  <si>
    <t>0097804</t>
  </si>
  <si>
    <t>0097808</t>
  </si>
  <si>
    <t xml:space="preserve">ŠROUB LCP SAMOŘEZNÝ MALÝ FRAGMNET TITAN           </t>
  </si>
  <si>
    <t>0097835</t>
  </si>
  <si>
    <t xml:space="preserve">DRÁT VODÍCÍ                                       </t>
  </si>
  <si>
    <t>0097876</t>
  </si>
  <si>
    <t xml:space="preserve">PODLOŽKA MALÝ FRAGMENT TITAN                      </t>
  </si>
  <si>
    <t>0098626</t>
  </si>
  <si>
    <t>0098648</t>
  </si>
  <si>
    <t>0098649</t>
  </si>
  <si>
    <t xml:space="preserve">ŠROUB DUTÝ                                        </t>
  </si>
  <si>
    <t>0098651</t>
  </si>
  <si>
    <t>0098654</t>
  </si>
  <si>
    <t>0098657</t>
  </si>
  <si>
    <t>0098662</t>
  </si>
  <si>
    <t>0098664</t>
  </si>
  <si>
    <t>0098666</t>
  </si>
  <si>
    <t>0098674</t>
  </si>
  <si>
    <t>0098678</t>
  </si>
  <si>
    <t>0098681</t>
  </si>
  <si>
    <t>0098684</t>
  </si>
  <si>
    <t>0099076</t>
  </si>
  <si>
    <t xml:space="preserve">HŘEB FEMORÁLNÍ PROXIMÁLNÍ, TI                     </t>
  </si>
  <si>
    <t>0099080</t>
  </si>
  <si>
    <t xml:space="preserve">ZÁSLEPKA, TI                                      </t>
  </si>
  <si>
    <t>0099081</t>
  </si>
  <si>
    <t xml:space="preserve">ŠROUB KOTVÍCÍ, TI                                 </t>
  </si>
  <si>
    <t>0099217</t>
  </si>
  <si>
    <t xml:space="preserve">ŠROUB UZAMYKATELNÝPOLYAXIÁLNÍ, PR. 4,5 MM         </t>
  </si>
  <si>
    <t>0099218</t>
  </si>
  <si>
    <t>DLAHY A ŠROUBY OSTEOSYNTETICKÉ, SYSTÉM NUMELOCK II</t>
  </si>
  <si>
    <t>0099219</t>
  </si>
  <si>
    <t xml:space="preserve">ŠROUB UZAMYKATELNÝPOLYAXIÁLNÍ, PR. 6,5 MM         </t>
  </si>
  <si>
    <t>0099220</t>
  </si>
  <si>
    <t>0099221</t>
  </si>
  <si>
    <t xml:space="preserve">DLAHA FEMORÁLNÍ DISTÁLNÍ ÚHL. STAB., POLYAXIÁLNÍ, </t>
  </si>
  <si>
    <t>0099224</t>
  </si>
  <si>
    <t>DLAHA TIBIÁLNÍ PROX.LATER. ÚHL. STAB., POLYAXIÁLNÍ</t>
  </si>
  <si>
    <t>0099225</t>
  </si>
  <si>
    <t xml:space="preserve">DLAHA TIBIÁLNÍ PROX.MED. ÚHL. STAB., POLYAXIÁLNÍ, </t>
  </si>
  <si>
    <t>0099227</t>
  </si>
  <si>
    <t>DLAHA HUMERÁLNÍ DISTÁLNÍ LATER., ÚHL. STAB., POLYA</t>
  </si>
  <si>
    <t>0099228</t>
  </si>
  <si>
    <t>DLAHA HUMERÁLNÍ DISTÁLNÍ MED., ÚHL. STAB., POLYAXI</t>
  </si>
  <si>
    <t>0099483</t>
  </si>
  <si>
    <t xml:space="preserve">ŠROUB KONDYLÁRNÍ PR. 5MM, TI                      </t>
  </si>
  <si>
    <t>0099484</t>
  </si>
  <si>
    <t xml:space="preserve">ŠROUB ZAJIŠŤ.,PLNÝ ZÁVIT,PR. 5MM, TI              </t>
  </si>
  <si>
    <t>0099485</t>
  </si>
  <si>
    <t xml:space="preserve">ŠROUB ZAJIŠŤ,ČÁST ZÁVIT, PR. 5MM, TI              </t>
  </si>
  <si>
    <t>0099486</t>
  </si>
  <si>
    <t xml:space="preserve">SYSTÉM HŘEBŮ INTRAMEDULÁRNÍ T2                    </t>
  </si>
  <si>
    <t>0099754</t>
  </si>
  <si>
    <t>0099756</t>
  </si>
  <si>
    <t xml:space="preserve">HŘEB KANYLOVANÝ FEMUR LATERÁLNÍ TITAN             </t>
  </si>
  <si>
    <t>0099862</t>
  </si>
  <si>
    <t>0099885</t>
  </si>
  <si>
    <t xml:space="preserve">ŠROUB KANYLOVANÝ KOMPRESNÍ TITAN                  </t>
  </si>
  <si>
    <t>0099888</t>
  </si>
  <si>
    <t xml:space="preserve">ŠROUB SAMOVRTNÝ KANYLOVANÝ VELKÝ FRAGMENT OCEL    </t>
  </si>
  <si>
    <t>0099934</t>
  </si>
  <si>
    <t xml:space="preserve">ŠROUB SAMOVRTNÝ KANYLOVANÝ VELKÝ FRAGMENT TITAN   </t>
  </si>
  <si>
    <t>0099935</t>
  </si>
  <si>
    <t>0099974</t>
  </si>
  <si>
    <t xml:space="preserve">ŠROUB  MEGA  FIX VSTŘEBATELNÝ                     </t>
  </si>
  <si>
    <t>0105244</t>
  </si>
  <si>
    <t xml:space="preserve">DLAHA ŽLÁBKOVÁ, ÚHL.STAB.,TI                      </t>
  </si>
  <si>
    <t>0105253</t>
  </si>
  <si>
    <t xml:space="preserve">DLAHA NA OLEKRANON, ÚHL.STAB.,TI                  </t>
  </si>
  <si>
    <t>0105255</t>
  </si>
  <si>
    <t>0105256</t>
  </si>
  <si>
    <t>0105261</t>
  </si>
  <si>
    <t xml:space="preserve">DLAHA NA PRSTY, ÚHL.STAB.,TI                      </t>
  </si>
  <si>
    <t>0105270</t>
  </si>
  <si>
    <t xml:space="preserve">DLAHA NA CALCANEUS, ÚHL.STAB.,TI                  </t>
  </si>
  <si>
    <t>0105271</t>
  </si>
  <si>
    <t xml:space="preserve">DLAHA NA KLÍČNÍ KOST, ÚHL.STAB.,TI                </t>
  </si>
  <si>
    <t>0105284</t>
  </si>
  <si>
    <t xml:space="preserve">DLAHA NA DISTÁLNÍ HUMERUS, HOFER                  </t>
  </si>
  <si>
    <t>0105286</t>
  </si>
  <si>
    <t>0105290</t>
  </si>
  <si>
    <t xml:space="preserve">DLAHA RADIÁLNÍ, ÚHL.STAB.,TI                      </t>
  </si>
  <si>
    <t>0105304</t>
  </si>
  <si>
    <t xml:space="preserve">DLAHA FIBULÁRNÍ, ÚHL.STAB.,TI                     </t>
  </si>
  <si>
    <t>0105306</t>
  </si>
  <si>
    <t>0105308</t>
  </si>
  <si>
    <t>0105309</t>
  </si>
  <si>
    <t xml:space="preserve">DLAHA FIBULÁRNÍ                                   </t>
  </si>
  <si>
    <t>0105310</t>
  </si>
  <si>
    <t>0105312</t>
  </si>
  <si>
    <t xml:space="preserve">ŠROUB SPONGIÓZNÍ, HS3.0, SAMOŘEZNÝ, ÚHL.STAB.,TI  </t>
  </si>
  <si>
    <t>0105317</t>
  </si>
  <si>
    <t>0105322</t>
  </si>
  <si>
    <t>0105325</t>
  </si>
  <si>
    <t xml:space="preserve">ŠROUB KORTIKÁLNÍ, HS3.0, SAMOŘEZNÝ, ÚHL.STAB.,TI  </t>
  </si>
  <si>
    <t>0105326</t>
  </si>
  <si>
    <t>0105327</t>
  </si>
  <si>
    <t>0105328</t>
  </si>
  <si>
    <t>0105474</t>
  </si>
  <si>
    <t>NÁHRADA RAMENNÍ SMR HLAVICE HUMERÁLNÍ PR. 42,44,46</t>
  </si>
  <si>
    <t>0105732</t>
  </si>
  <si>
    <t xml:space="preserve">NÁHRADA KOLENNÍ SYSTÉM LPS                        </t>
  </si>
  <si>
    <t>0105745</t>
  </si>
  <si>
    <t xml:space="preserve">DLAHA RADIÁLNÍ VOLÁRNÍ PRO FIXACI FRAK.V DISTÁLNÍ </t>
  </si>
  <si>
    <t>0105746</t>
  </si>
  <si>
    <t>0105747</t>
  </si>
  <si>
    <t>0105749</t>
  </si>
  <si>
    <t>ŠROUB KORTIKÁLNÍ/HLADKÝ PRO FIXACI FRAK.V DIST.ČÁS</t>
  </si>
  <si>
    <t>0105750</t>
  </si>
  <si>
    <t xml:space="preserve">SYSTÉM PRO FIXACI FRAKTURY V DISTÁLNÍ ČÁSTI KOSTI </t>
  </si>
  <si>
    <t>0105752</t>
  </si>
  <si>
    <t>ŠROUB HLADKÝ ALPS PRO FIXACI FRAKTURY V DISTÁLNÍ Č</t>
  </si>
  <si>
    <t>0105763</t>
  </si>
  <si>
    <t>KOTVIČKA VSTŘEBATELNÁ  LUPINE LOOP PRO STABILIZACI</t>
  </si>
  <si>
    <t>0105773</t>
  </si>
  <si>
    <t xml:space="preserve">K-DRÁT 100 X 0,9 - 1,3 MM                         </t>
  </si>
  <si>
    <t>0105783</t>
  </si>
  <si>
    <t>SYSTÉM PATY NORMED 3,5       28.05.001 - 28.05.004</t>
  </si>
  <si>
    <t>0105792</t>
  </si>
  <si>
    <t>SYSTÉM FIXAČNÍ PRO CHIRURGII NOHY NORMED        28</t>
  </si>
  <si>
    <t>0105793</t>
  </si>
  <si>
    <t xml:space="preserve">SYSTÉM FIXAČNÍ PRO CHIRURGII NOHY NORMED          </t>
  </si>
  <si>
    <t>0105802</t>
  </si>
  <si>
    <t xml:space="preserve">ŠROUB TI.REKONSTRUKČNÍ, KANYLOVANÝ,ČÁST.ZÁVIT     </t>
  </si>
  <si>
    <t>0105869</t>
  </si>
  <si>
    <t xml:space="preserve">NÁHRADA RAMENNÍHO KLOUBU EPOCA, SYNTHES           </t>
  </si>
  <si>
    <t>0105873</t>
  </si>
  <si>
    <t>0105875</t>
  </si>
  <si>
    <t>0105878</t>
  </si>
  <si>
    <t>0105903</t>
  </si>
  <si>
    <t xml:space="preserve">DLAHA LCP RADIUS DISTÁLNÍ TITAN                   </t>
  </si>
  <si>
    <t>0105904</t>
  </si>
  <si>
    <t xml:space="preserve">ŠROUB LCP VARIABILNÍ ÚHEL TITAN                   </t>
  </si>
  <si>
    <t>0105905</t>
  </si>
  <si>
    <t>0106020</t>
  </si>
  <si>
    <t xml:space="preserve">IMPLANTÁT PRO ŠLACHY UNIVERZÁLNÍ AREX             </t>
  </si>
  <si>
    <t>0106024</t>
  </si>
  <si>
    <t xml:space="preserve">DISTRAKTOR PRSTOVÝ, LIGAMENTOTAXOR                </t>
  </si>
  <si>
    <t>0106875</t>
  </si>
  <si>
    <t xml:space="preserve">ŠROUB KORTIKÁLNÍ, HS3.0, SAMOŘEZNÝ, TI            </t>
  </si>
  <si>
    <t>0106876</t>
  </si>
  <si>
    <t>0106877</t>
  </si>
  <si>
    <t>0107115</t>
  </si>
  <si>
    <t>0107118</t>
  </si>
  <si>
    <t>DLAHA LCP S/BEZ VARIABILNÍM ÚHLEM KLÍČNÍ KOST MALÝ</t>
  </si>
  <si>
    <t>0107120</t>
  </si>
  <si>
    <t xml:space="preserve">DLAHA LCP KLÍČNÍ KOST MALÝ FRAGMENT TITAN         </t>
  </si>
  <si>
    <t>0107193</t>
  </si>
  <si>
    <t>NÁHRADA PRSTNÍHO KLOUBU NECEMENTOVANÁ MCP PYROKARB</t>
  </si>
  <si>
    <t>0107195</t>
  </si>
  <si>
    <t>NÁHRADA PRSTNÍHO KLOUBU NECEMENTOVANÁ PIP PYROKARB</t>
  </si>
  <si>
    <t>0107226</t>
  </si>
  <si>
    <t xml:space="preserve">HŘEB PRO ARTRODÉZU HLEZNA, TI                     </t>
  </si>
  <si>
    <t>0107229</t>
  </si>
  <si>
    <t xml:space="preserve">ŠROUB UZAMYKATELNÝ TITAN TARGON                   </t>
  </si>
  <si>
    <t>0107245</t>
  </si>
  <si>
    <t xml:space="preserve">DLAHA RADIÁLNÍ HRS M2, ÚHL.STAB.,TI               </t>
  </si>
  <si>
    <t>0107252</t>
  </si>
  <si>
    <t xml:space="preserve">DLAHA NA KLÍČNÍ KOST, ROZŠÍŘENÁ, ÚHL.STAB.,TI     </t>
  </si>
  <si>
    <t>0107253</t>
  </si>
  <si>
    <t>0107254</t>
  </si>
  <si>
    <t>0107287</t>
  </si>
  <si>
    <t>0107288</t>
  </si>
  <si>
    <t>0107290</t>
  </si>
  <si>
    <t>0107502</t>
  </si>
  <si>
    <t>0107515</t>
  </si>
  <si>
    <t xml:space="preserve">DLAHY A ŠROUBY LCP, SYNTHES                       </t>
  </si>
  <si>
    <t>0108025</t>
  </si>
  <si>
    <t>KOTVIČKA NEVSTŘEBATELNÁ (PEEK) HEALIX PRO SUTURU R</t>
  </si>
  <si>
    <t>0108027</t>
  </si>
  <si>
    <t>KOTVIČKA NEVSTŘEBATELNÁ (PEEK) HEALIX BR PRO SUTUR</t>
  </si>
  <si>
    <t>0108056</t>
  </si>
  <si>
    <t xml:space="preserve">DESTIČKA FIXAČNÍ TITANOVÁ KLAVIKULÁRNÍ            </t>
  </si>
  <si>
    <t>0108129</t>
  </si>
  <si>
    <t xml:space="preserve">DLAHA LCP MALÝ FRAGMENT TITAN                     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</si>
  <si>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</si>
  <si>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</si>
  <si>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</si>
  <si>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</si>
  <si>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0108136</t>
  </si>
  <si>
    <t>DLAŽKA, TI, FEMORÁLNÍ FIXAČNÍ, NÁHRADA AC LIGAMENT</t>
  </si>
  <si>
    <t>0108142</t>
  </si>
  <si>
    <t xml:space="preserve">DLAHA VOLÁRNÍ WATERSHED, APTUS RADIUS 2,5         </t>
  </si>
  <si>
    <t>0108143</t>
  </si>
  <si>
    <t xml:space="preserve">DLAHA VOLÁRNÍ WATERSHED, DLOUHÁ, APTUS RADIUS 2,5 </t>
  </si>
  <si>
    <t>0108531</t>
  </si>
  <si>
    <t xml:space="preserve">NÁHRADA PRSTNÍHO KLOUBU - SILIKONOVÁ              </t>
  </si>
  <si>
    <t>0108757</t>
  </si>
  <si>
    <t xml:space="preserve">DLAHA ZAMYKACÍ PRO HLAVIČKU RADIA, APTUS          </t>
  </si>
  <si>
    <t>0108758</t>
  </si>
  <si>
    <t>0108764</t>
  </si>
  <si>
    <t>DLAHA LCP FIBULA DISTÁLNÍ MALÝ FRAGMENT OCEL TITAN</t>
  </si>
  <si>
    <t>0108765</t>
  </si>
  <si>
    <t>DLAHA LCP FIBULA DISTÁLNÍ MALÝ FRAGMENT STERILNÍ O</t>
  </si>
  <si>
    <t>0110101</t>
  </si>
  <si>
    <t xml:space="preserve">HŘEB KLAVIKULÁRNÍ, STATICKÝ                       </t>
  </si>
  <si>
    <t>0110644</t>
  </si>
  <si>
    <t xml:space="preserve">DLAHA LCP MINI FRAGMENT INTERKARPÁLNÍ OCEL TITAN  </t>
  </si>
  <si>
    <t>0110661</t>
  </si>
  <si>
    <t>0110664</t>
  </si>
  <si>
    <t xml:space="preserve">K-DRÁT ODLAMOVACÍ PRO PRSTY RUKY K-SNAP           </t>
  </si>
  <si>
    <t>0110667</t>
  </si>
  <si>
    <t xml:space="preserve">IMPLANTÁT SKOBIČKA PRO ARTHORODEZU                </t>
  </si>
  <si>
    <t>0111454</t>
  </si>
  <si>
    <t>0111959</t>
  </si>
  <si>
    <t xml:space="preserve">DLAHA PRO DISTÁLNÍ ULNU, APTUS RADIUS 2,5         </t>
  </si>
  <si>
    <t>0111971</t>
  </si>
  <si>
    <t xml:space="preserve">ŠROUB KORTIKÁLNÍ TI SMART-DRIVE                   </t>
  </si>
  <si>
    <t>0111972</t>
  </si>
  <si>
    <t xml:space="preserve">ŠROUB UZAMYKATELNÝ KORTIKÁLNÍ TI SMART-DRIVE      </t>
  </si>
  <si>
    <t>0111983</t>
  </si>
  <si>
    <t xml:space="preserve">ŠROUB KOMPRESNÍ HBS2 TI T-DRIVE                   </t>
  </si>
  <si>
    <t>0111985</t>
  </si>
  <si>
    <t>0111990</t>
  </si>
  <si>
    <t xml:space="preserve">DLAHA RADIÁLNÍ IXOS P2 TI, UHL.STABIL.            </t>
  </si>
  <si>
    <t>0111995</t>
  </si>
  <si>
    <t xml:space="preserve">DLAHA RADIÁLNÍ IXOS P4 TI, UHL.STABIL.            </t>
  </si>
  <si>
    <t>0111996</t>
  </si>
  <si>
    <t xml:space="preserve">DLAHA RADIÁLNÍ IXOS P4 WAVE TI, UHL.STABIL.       </t>
  </si>
  <si>
    <t>0112074</t>
  </si>
  <si>
    <t>CEMENT KOSTNÍ VANCOGENX VANCOMYCIN+GENTAMICIN 1X40</t>
  </si>
  <si>
    <t>0112572</t>
  </si>
  <si>
    <t xml:space="preserve">DRÁT HBS2 TI                                      </t>
  </si>
  <si>
    <t>0163080</t>
  </si>
  <si>
    <t xml:space="preserve">IMPLANTÁT MAXILLOFACIÁLNÍ STŘEDNÍ OBLIČEJOVÁ ETÁŽ </t>
  </si>
  <si>
    <t>0163241</t>
  </si>
  <si>
    <t>0163243</t>
  </si>
  <si>
    <t>0163249</t>
  </si>
  <si>
    <t>0098677</t>
  </si>
  <si>
    <t>0105911</t>
  </si>
  <si>
    <t xml:space="preserve">DLAHA LCP ULNA DISTÁLNÍ MINI FRAGMENT OCEL TITAN  </t>
  </si>
  <si>
    <t>0001396</t>
  </si>
  <si>
    <t>0001345</t>
  </si>
  <si>
    <t xml:space="preserve">ŠROUB SCHANZŮV OCEL                               </t>
  </si>
  <si>
    <t>0042740</t>
  </si>
  <si>
    <t>0095872</t>
  </si>
  <si>
    <t>IMPLANTÁT KOSTNÍ UMĚLÁ NÁHRADA ŠTĚPU HEALOS VSTŘEB</t>
  </si>
  <si>
    <t>0110102</t>
  </si>
  <si>
    <t xml:space="preserve">HŘEB KLAVIKULÁRNÍ, DYNAMICKÝ                      </t>
  </si>
  <si>
    <t>0083256</t>
  </si>
  <si>
    <t>DLAHA LCP TIBIE PROXIMÁLNÍ MALÝ FRAGMENT OCEL TITA</t>
  </si>
  <si>
    <t>0042091</t>
  </si>
  <si>
    <t>0111988</t>
  </si>
  <si>
    <t>0084055</t>
  </si>
  <si>
    <t xml:space="preserve">ŠROUB KORTIKÁLNÍ TI COMBI-DRIVE                   </t>
  </si>
  <si>
    <t>0163207</t>
  </si>
  <si>
    <t xml:space="preserve">IMPLANTÁT KRANIOFACIÁLNÍ LA FÓRTE SYSTÉM          </t>
  </si>
  <si>
    <t>0084098</t>
  </si>
  <si>
    <t xml:space="preserve">ŠROUB SPONGIÓZNÍ TI COMBI-DRIVE                   </t>
  </si>
  <si>
    <t>0071587</t>
  </si>
  <si>
    <t>0105784</t>
  </si>
  <si>
    <t xml:space="preserve">DLAHA TI. NOHA MP                                 </t>
  </si>
  <si>
    <t>0083230</t>
  </si>
  <si>
    <t>0097760</t>
  </si>
  <si>
    <t xml:space="preserve">DLAHA LCP OCEL ROVNÁ MINI FRAGMENT OCEL TITAN     </t>
  </si>
  <si>
    <t>0077459</t>
  </si>
  <si>
    <t xml:space="preserve">ŠROUB SPONGIÓZNÍ SAMOŘEZNÝ                        </t>
  </si>
  <si>
    <t>0097742</t>
  </si>
  <si>
    <t>0083243</t>
  </si>
  <si>
    <t>DLAHA LCP RADIUS PROXIMÁLNÍ MINI FRAGMENT OCEL TIT</t>
  </si>
  <si>
    <t>0111984</t>
  </si>
  <si>
    <t>0001874</t>
  </si>
  <si>
    <t>0006892</t>
  </si>
  <si>
    <t xml:space="preserve">FIXÁTOR ZEVNÍ - SVORKA PŘÍMÁ, 10006               </t>
  </si>
  <si>
    <t>0105794</t>
  </si>
  <si>
    <t xml:space="preserve">ŠROUB TI.REKONSTRUKČNÍ, SPONGIÓZNÍ, PLNÝ ZÁVIT    </t>
  </si>
  <si>
    <t>0077416</t>
  </si>
  <si>
    <t xml:space="preserve">DLAHA ŽLÁBKOVÁ                                    </t>
  </si>
  <si>
    <t>0109054</t>
  </si>
  <si>
    <t xml:space="preserve">ŠROUB HLADKÝ PRO FIXACI FRAKTURY V DISTÁLNÍ ČÁSTI </t>
  </si>
  <si>
    <t>0110632</t>
  </si>
  <si>
    <t>0001736</t>
  </si>
  <si>
    <t>0042072</t>
  </si>
  <si>
    <t xml:space="preserve">ŠROUB KORTIKÁLNÍ HEXA DRIVE 4, APTUS HAND 1,5     </t>
  </si>
  <si>
    <t>0006886</t>
  </si>
  <si>
    <t xml:space="preserve">IMPLANTÁT FFS, PRO FIXACI FRAGMENTŮ,              </t>
  </si>
  <si>
    <t>0105295</t>
  </si>
  <si>
    <t>0027808</t>
  </si>
  <si>
    <t>0084033</t>
  </si>
  <si>
    <t xml:space="preserve">ŠROUB TI CENTRE-DRIVE                             </t>
  </si>
  <si>
    <t>0074946</t>
  </si>
  <si>
    <t xml:space="preserve">ŠROUB MALEOLÁRNÍ                                  </t>
  </si>
  <si>
    <t>0109277</t>
  </si>
  <si>
    <t xml:space="preserve">ŠROUB MALLEOLÁRNÍ PR.4,5 MM, DÉLKA 18-55MM        </t>
  </si>
  <si>
    <t>0108144</t>
  </si>
  <si>
    <t xml:space="preserve">DLAHA VOLÁRNÍ KOREKČNÍ ÚZKÁ XL, APTUS RADIUS 2,5  </t>
  </si>
  <si>
    <t>0020399</t>
  </si>
  <si>
    <t xml:space="preserve">ŠROUB SPONGIÓZNÍ KANYLOVANÝ                       </t>
  </si>
  <si>
    <t>0001943</t>
  </si>
  <si>
    <t xml:space="preserve">ŠROUB SAMOVRTNÝ KANYLOVANÝ OCEL                   </t>
  </si>
  <si>
    <t>0002949</t>
  </si>
  <si>
    <t xml:space="preserve">DLAHA ROVNÁ REKONSTRUKČNÍ VELKÝ FRAGMENT OCEL     </t>
  </si>
  <si>
    <t>0107908</t>
  </si>
  <si>
    <t xml:space="preserve">KOTVA ŠROUB TI  MAXBRAID STEH                     </t>
  </si>
  <si>
    <t>0107484</t>
  </si>
  <si>
    <t>DLAHA LCP HUMERUS DISTÁLNÍ MALÝ FRAGMNENT OCEL TIT</t>
  </si>
  <si>
    <t>0112555</t>
  </si>
  <si>
    <t xml:space="preserve">HŘEB CALCANEUS C-NAIL                             </t>
  </si>
  <si>
    <t>0111960</t>
  </si>
  <si>
    <t>0069083</t>
  </si>
  <si>
    <t>0083219</t>
  </si>
  <si>
    <t>0074961</t>
  </si>
  <si>
    <t>0001541</t>
  </si>
  <si>
    <t xml:space="preserve">ŠROUB KORTIKÁLNÍ MALÝ FRAGMENTY OCEL              </t>
  </si>
  <si>
    <t>0084191</t>
  </si>
  <si>
    <t xml:space="preserve">ŠROUB KOMPRESNÍ HBS FUSS TI T-DRIVE               </t>
  </si>
  <si>
    <t>0001794</t>
  </si>
  <si>
    <t xml:space="preserve">DRÁT KIRSCHNERŮV TITAN                            </t>
  </si>
  <si>
    <t>0000608</t>
  </si>
  <si>
    <t xml:space="preserve">DLAHA TIBIE VELKÝ FRAGMENT OCEL                   </t>
  </si>
  <si>
    <t>0031491</t>
  </si>
  <si>
    <t xml:space="preserve">DLAHA LCP TIBIE PROXIMÁLNÍ VELKÝ FRAGMENT TITAN   </t>
  </si>
  <si>
    <t>0074677</t>
  </si>
  <si>
    <t xml:space="preserve">NÁHRADA PRSTNÍCH KLOUBŮ SYSTEM NEUFLEX MCP/PIP    </t>
  </si>
  <si>
    <t>0035068</t>
  </si>
  <si>
    <t xml:space="preserve">ŠROUB SAMOVRTNÝ XC, STERILNÍ 9991XXXX             </t>
  </si>
  <si>
    <t>0042073</t>
  </si>
  <si>
    <t>0017314</t>
  </si>
  <si>
    <t>0111150</t>
  </si>
  <si>
    <t xml:space="preserve">DISK KLAVIKULÁRNÍ  TROJITÝ, TITAN                 </t>
  </si>
  <si>
    <t>0105795</t>
  </si>
  <si>
    <t>0042458</t>
  </si>
  <si>
    <t xml:space="preserve">ŠROUB UZAMYKATELNÝ, PR. 2,3 MM; TI                </t>
  </si>
  <si>
    <t>0042452</t>
  </si>
  <si>
    <t xml:space="preserve">DLAHA RADIÁLNÍ DISTÁLNÍ VOLÁRNÍ, ÚHL.STAB., TI    </t>
  </si>
  <si>
    <t>0042462</t>
  </si>
  <si>
    <t xml:space="preserve">ŠROUB KORTIKÁLNÍ; PR. 2,3; TI                     </t>
  </si>
  <si>
    <t>0083733</t>
  </si>
  <si>
    <t xml:space="preserve">DLAHA ÚHLOVĚ STABILNÍ                             </t>
  </si>
  <si>
    <t>0105329</t>
  </si>
  <si>
    <t xml:space="preserve">00880  </t>
  </si>
  <si>
    <t>ROZLIŠENÍ VYKÁZANÉ HOSPITALIZACE JAKO: = NOVÁ HOSP</t>
  </si>
  <si>
    <t xml:space="preserve">00881  </t>
  </si>
  <si>
    <t>ROZLIŠENÍ VYKÁZANÉ HOSPITALIZACE JAKO: = POKRAČOVÁ</t>
  </si>
  <si>
    <t xml:space="preserve">09227  </t>
  </si>
  <si>
    <t xml:space="preserve">I. V. APLIKACE KRVE NEBO KREVNÍCH DERIVÁTŮ        </t>
  </si>
  <si>
    <t xml:space="preserve">51393  </t>
  </si>
  <si>
    <t xml:space="preserve">EXPLORATIVNÍ LAPAROTOMIE                          </t>
  </si>
  <si>
    <t xml:space="preserve">66851  </t>
  </si>
  <si>
    <t>AMPUTACE DLOUHÉ KOSTI / EXARTIKULACE VELKÉHO KLOUB</t>
  </si>
  <si>
    <t xml:space="preserve">00602  </t>
  </si>
  <si>
    <t xml:space="preserve">OD TYPU 02 - PRO NEMOCNICE TYPU 3, (KATEGORIE 6)  </t>
  </si>
  <si>
    <t xml:space="preserve">66841  </t>
  </si>
  <si>
    <t>EXSTIRPACE NÁDORU MĚKKÝCH TKÁNÍ - HLUBOKO ULOŽENÝC</t>
  </si>
  <si>
    <t xml:space="preserve">66879  </t>
  </si>
  <si>
    <t xml:space="preserve">OTEVŘENÁ SPONGIOPLASTIKA                          </t>
  </si>
  <si>
    <t xml:space="preserve">66867  </t>
  </si>
  <si>
    <t xml:space="preserve">EXCIZE A EXSTIRPACE SVALOVÉ - JEDNODUCHÉ          </t>
  </si>
  <si>
    <t xml:space="preserve">51396  </t>
  </si>
  <si>
    <t xml:space="preserve">PUNKCE DUTINY BŘIŠNÍ S DRENÁŽÍ EV. LAVAŽÍ         </t>
  </si>
  <si>
    <t xml:space="preserve">51850  </t>
  </si>
  <si>
    <t>PŘEVAZ RÁNY METODOU V. A. C. (VACUUM ASISTED CLOSU</t>
  </si>
  <si>
    <t xml:space="preserve">66829  </t>
  </si>
  <si>
    <t xml:space="preserve">ZAVEDENÍ PROPLACHOVÉ LAVÁŽE                       </t>
  </si>
  <si>
    <t xml:space="preserve">66919  </t>
  </si>
  <si>
    <t xml:space="preserve">SEKVESTROTOMIE                                    </t>
  </si>
  <si>
    <t xml:space="preserve">66039  </t>
  </si>
  <si>
    <t xml:space="preserve">SLOŽITÁ OPERAČNÍ ARTROSKOPIE                      </t>
  </si>
  <si>
    <t xml:space="preserve">66133  </t>
  </si>
  <si>
    <t xml:space="preserve">UDRŽOVÁNÍ PROPLACHOVÉ LAVÁŽE ZA JEDEN DEN         </t>
  </si>
  <si>
    <t xml:space="preserve">51021  </t>
  </si>
  <si>
    <t xml:space="preserve">KOMPLEXNÍ VYŠETŘENÍ CHIRURGEM                     </t>
  </si>
  <si>
    <t xml:space="preserve">66839  </t>
  </si>
  <si>
    <t>EXSTIRPACE NÁDORU MĚKKÝCH TKÁNÍ - POVRCHOVĚ ULOŽEN</t>
  </si>
  <si>
    <t xml:space="preserve">66697  </t>
  </si>
  <si>
    <t xml:space="preserve">EXCIZE / EXSTIRPACE HLAVIČKY METATARZU - JEDNA    </t>
  </si>
  <si>
    <t xml:space="preserve">56324  </t>
  </si>
  <si>
    <t xml:space="preserve">DEKOMPRESE OSTATNÍCH VELKÝCH A STŘEDNÍCH NERVŮ    </t>
  </si>
  <si>
    <t xml:space="preserve">66815  </t>
  </si>
  <si>
    <t xml:space="preserve">AUTOGENNÍ ŠTĚP                                    </t>
  </si>
  <si>
    <t xml:space="preserve">66329  </t>
  </si>
  <si>
    <t>FŮZE PÁTEŘE - STANDARDNÍ - PŘEDNÍ - INTERSOMATICKÁ</t>
  </si>
  <si>
    <t xml:space="preserve">66319  </t>
  </si>
  <si>
    <t>RESEKCE JINÉ NS ČÁSTI OBRATLE - INTERVERTEBRÁLNÍHO</t>
  </si>
  <si>
    <t xml:space="preserve">89311  </t>
  </si>
  <si>
    <t xml:space="preserve">INTERVENČNÍ VÝKON ŘÍZENÝ RDG METODOU (SKIASKOPIE, </t>
  </si>
  <si>
    <t xml:space="preserve">66313  </t>
  </si>
  <si>
    <t xml:space="preserve">DELIBERACE - ODSTRANĚNÍ ÚTLAKU - DURÁLNÍHO VAKU A </t>
  </si>
  <si>
    <t xml:space="preserve">66323  </t>
  </si>
  <si>
    <t>PŘEDNÍ RESEKCE OBRATLOVÉHO TĚLA - SOMATEKTOMIE - I</t>
  </si>
  <si>
    <t xml:space="preserve">53451  </t>
  </si>
  <si>
    <t>OTEVŘENÁ REPOZICE ZLOMENINY NEBO LUXACE JEDNOHO ME</t>
  </si>
  <si>
    <t xml:space="preserve">53453  </t>
  </si>
  <si>
    <t>OTEVŘENÁ REPOZICE ZLOMENINY NEBO LUXACE VÍCE METAT</t>
  </si>
  <si>
    <t xml:space="preserve">53481  </t>
  </si>
  <si>
    <t xml:space="preserve">ZLOMENINA  ACETABULA - JEDNOHO PILÍŘE EVENT. JEHO </t>
  </si>
  <si>
    <t xml:space="preserve">53490  </t>
  </si>
  <si>
    <t>ROZSÁHLÉ DEBRIDEMENT SLOŽITÝCH OTEVŘENÝCH ZLOMENIN</t>
  </si>
  <si>
    <t xml:space="preserve">62330  </t>
  </si>
  <si>
    <t>NEKREKTOMIE 5 - 10 % POVRCHU TĚLA - TANGENCIÁLNÍ N</t>
  </si>
  <si>
    <t xml:space="preserve">66627  </t>
  </si>
  <si>
    <t xml:space="preserve">DEKOMPRESE - PÁNEV, KYČEL                         </t>
  </si>
  <si>
    <t xml:space="preserve">53425  </t>
  </si>
  <si>
    <t>ZLOMENINY PÁNEVNÍHO KRUHU - NESTABILNÍ - KONZERVAT</t>
  </si>
  <si>
    <t xml:space="preserve">53255  </t>
  </si>
  <si>
    <t xml:space="preserve">OTEVŘENÁ REPOZICE A OSTEOSYNTÉZA ZLOMENIN HORNÍHO </t>
  </si>
  <si>
    <t xml:space="preserve">66827  </t>
  </si>
  <si>
    <t xml:space="preserve">ZAVEDENÍ EXTENZE - SKELETÁLNÍ TRAKCE              </t>
  </si>
  <si>
    <t xml:space="preserve">99981  </t>
  </si>
  <si>
    <t xml:space="preserve">(VZP) PACIENT HOSPITALIZOVANÝ V LŮŽKOVÉM ZAŘÍZENÍ </t>
  </si>
  <si>
    <t xml:space="preserve">53459  </t>
  </si>
  <si>
    <t>OTEVŘENÁ REPOZICE NITROKLOUBNÍCH LUXAČNÍCH ZLOMENI</t>
  </si>
  <si>
    <t xml:space="preserve">66425  </t>
  </si>
  <si>
    <t xml:space="preserve">SYNOVEKTOMIE KLOUBU PRSTU RUKY ČI NOHY - ZA PRVNÍ </t>
  </si>
  <si>
    <t xml:space="preserve">66865  </t>
  </si>
  <si>
    <t>EXCIZE A EXSTIRPACE KOSTI - RESEKCE A NÁHRADA JINÝ</t>
  </si>
  <si>
    <t xml:space="preserve">53253  </t>
  </si>
  <si>
    <t xml:space="preserve">OTEVŘENÁ REPOZICE A OSTEOSYNTÉZA ZLOMENIN DIAFÝZY </t>
  </si>
  <si>
    <t xml:space="preserve">53151  </t>
  </si>
  <si>
    <t>OTEVĚNÁ REPOZICE A OSTEOSYNTÉZA ZLOMENINY NEBO LUX</t>
  </si>
  <si>
    <t xml:space="preserve">61137  </t>
  </si>
  <si>
    <t xml:space="preserve">ODBĚR FASCIÁLNÍHO ŠTĚPU Z FASCIA LATA             </t>
  </si>
  <si>
    <t xml:space="preserve">66335  </t>
  </si>
  <si>
    <t xml:space="preserve">OPERAČNÍ PŘÍSTUP NA PÁTEŘ - STANDARDNÍ - PŘEDNÍ - </t>
  </si>
  <si>
    <t xml:space="preserve">66453  </t>
  </si>
  <si>
    <t>EXSTIRPACE HLAVIČKY RADIA, NEBO RADIÁLNÍ STYLOIDEK</t>
  </si>
  <si>
    <t xml:space="preserve">66337  </t>
  </si>
  <si>
    <t xml:space="preserve">OPERAČNÍ PŘÍSTUP K PÁTEŘI - STANDARDNÍ - PŘEDNÍ - </t>
  </si>
  <si>
    <t xml:space="preserve">66315  </t>
  </si>
  <si>
    <t xml:space="preserve">INSTRUMENTACE C, T, L, S PÁTEŘE - PŘEDNÍ I ZADNÍ, </t>
  </si>
  <si>
    <t xml:space="preserve">76365  </t>
  </si>
  <si>
    <t xml:space="preserve">PUNKČNÍ EPICYSTOSTOMIE                            </t>
  </si>
  <si>
    <t xml:space="preserve">99980  </t>
  </si>
  <si>
    <t>(VZP) PACIENT S DIAGNOSTIKOVANÝM POLYTRAUMATEM S I</t>
  </si>
  <si>
    <t xml:space="preserve">53155  </t>
  </si>
  <si>
    <t>OTEVŘENÁ REPOZICE - SYNTÉZA LUXACE KARPU - INTRAAR</t>
  </si>
  <si>
    <t xml:space="preserve">61149  </t>
  </si>
  <si>
    <t xml:space="preserve">UZAVŘENÍ DEFEKTU  KOŽNÍM LALOKEM MÍSTNÍM OD 10 DO </t>
  </si>
  <si>
    <t xml:space="preserve">66437  </t>
  </si>
  <si>
    <t xml:space="preserve">REKONSTRUKCE VAZŮ ZÁPĚSTÍ A RUKY                  </t>
  </si>
  <si>
    <t xml:space="preserve">61221  </t>
  </si>
  <si>
    <t xml:space="preserve">REKONSTRUKCE EXTENZOROVÉHO APARÁTU PRSTU RUKY     </t>
  </si>
  <si>
    <t xml:space="preserve">66465  </t>
  </si>
  <si>
    <t xml:space="preserve">REPARACE ŠLACHY M. BICEPS BRACHII                 </t>
  </si>
  <si>
    <t xml:space="preserve">53469  </t>
  </si>
  <si>
    <t>ZLOMENINA DIAFÝZY A SUPRAKONDYLICKÉ OBLASTI FEMURU</t>
  </si>
  <si>
    <t xml:space="preserve">66610  </t>
  </si>
  <si>
    <t xml:space="preserve">CERVIKOKAPITÁLNÍ ENDOPROTÉZA                      </t>
  </si>
  <si>
    <t xml:space="preserve">66675  </t>
  </si>
  <si>
    <t xml:space="preserve">REKONSTRUKCE PSEUDOARTRÓZY NA DK - NE PROX. FEMUR </t>
  </si>
  <si>
    <t xml:space="preserve">66449  </t>
  </si>
  <si>
    <t xml:space="preserve">IMPLANTACE TOTÁLNÍ ENDOPROTÉZY NA HORNÍ KONČETINĚ </t>
  </si>
  <si>
    <t xml:space="preserve">53417  </t>
  </si>
  <si>
    <t xml:space="preserve">53257  </t>
  </si>
  <si>
    <t xml:space="preserve">OTEVŘENÁ REPOZICE A OSTEOSYNTÉZA ZLOMENINY KLÍČNÍ </t>
  </si>
  <si>
    <t xml:space="preserve">53521  </t>
  </si>
  <si>
    <t xml:space="preserve">SUTURA ACHILLOVY ŠLACHY - ČERSTVÁ RUPTURA         </t>
  </si>
  <si>
    <t xml:space="preserve">66849  </t>
  </si>
  <si>
    <t xml:space="preserve">OPERACE EPIKONDYLITIDY                            </t>
  </si>
  <si>
    <t xml:space="preserve">66871  </t>
  </si>
  <si>
    <t xml:space="preserve">EXSTIRPACE BURZY - HLUBOKÁ                        </t>
  </si>
  <si>
    <t xml:space="preserve">66881  </t>
  </si>
  <si>
    <t xml:space="preserve">EXCIZE / EXSTIRPACE EXOSTÓZY                      </t>
  </si>
  <si>
    <t xml:space="preserve">66419  </t>
  </si>
  <si>
    <t xml:space="preserve">ARTROPLASTIKA ZÁPĚSTÍ A RUKY                      </t>
  </si>
  <si>
    <t xml:space="preserve">53213  </t>
  </si>
  <si>
    <t>ZAVŘENÁ REPOZICE A NITRODŘEŇOVA OSTEOSYNTÉZA ZLOME</t>
  </si>
  <si>
    <t xml:space="preserve">53471  </t>
  </si>
  <si>
    <t>ZLOMENINA HORNÍHO KONCE FEMURU - REPOZICE OTEVŘENÁ</t>
  </si>
  <si>
    <t xml:space="preserve">66435  </t>
  </si>
  <si>
    <t>REKONSTRUKCE PSEUDOARTROZY NEBO EXCIZE ČLUNKOVÉ KO</t>
  </si>
  <si>
    <t xml:space="preserve">66723  </t>
  </si>
  <si>
    <t xml:space="preserve">REKONSTRUKCE PAKLOUBU V OBLASTI HLEZNA NEBO NOHY  </t>
  </si>
  <si>
    <t xml:space="preserve">66921  </t>
  </si>
  <si>
    <t xml:space="preserve">EXKOCHLEACE A SPONGIOPLASTIKA                     </t>
  </si>
  <si>
    <t xml:space="preserve">67225  </t>
  </si>
  <si>
    <t xml:space="preserve">ARTRODÉZA NA HK                                   </t>
  </si>
  <si>
    <t xml:space="preserve">67227  </t>
  </si>
  <si>
    <t xml:space="preserve">UVOLNĚNÍ SVALU / ŠLACHY                           </t>
  </si>
  <si>
    <t xml:space="preserve">61253  </t>
  </si>
  <si>
    <t xml:space="preserve">PALM. APONEUREKTOMIE U DLAŇOVÉ FORMY DUPUYTRENOVY </t>
  </si>
  <si>
    <t xml:space="preserve">76377  </t>
  </si>
  <si>
    <t xml:space="preserve">OŠETŘENÍ RUPTURY MĚCHÝŘE, EV. PERFORACE MĚCHÝŘE   </t>
  </si>
  <si>
    <t xml:space="preserve">51611  </t>
  </si>
  <si>
    <t xml:space="preserve">PEROPERAČNÍ POUŽITÍ SONOGRAFU CHIRURGEM           </t>
  </si>
  <si>
    <t xml:space="preserve">57233  </t>
  </si>
  <si>
    <t xml:space="preserve">HRUDNÍ DRENÁŽ                                     </t>
  </si>
  <si>
    <t xml:space="preserve">61147  </t>
  </si>
  <si>
    <t>UZAVŘENÍ DEFEKTU KOŽNÍM LALOKEM MÍSTNÍM DO 10 CM^2</t>
  </si>
  <si>
    <t xml:space="preserve">66445  </t>
  </si>
  <si>
    <t>PŘENOS SVALOVÉHO TRANSPLANTÁTU - RUKA, ZÁPĚSTÍ - K</t>
  </si>
  <si>
    <t xml:space="preserve">61165  </t>
  </si>
  <si>
    <t xml:space="preserve">ROZPROSTŘENÍ NEBO MODELACE LALOKU                 </t>
  </si>
  <si>
    <t xml:space="preserve">53152  </t>
  </si>
  <si>
    <t>OTEVŘENÁ REPOZICE A OSTEOSYNTÉZA ZLOMENINY NEBO LU</t>
  </si>
  <si>
    <t xml:space="preserve">61233  </t>
  </si>
  <si>
    <t xml:space="preserve">KAPSULOTOMIE MP NEBO IP KLOUBU                    </t>
  </si>
  <si>
    <t xml:space="preserve">66721  </t>
  </si>
  <si>
    <t xml:space="preserve">EXCIZE / EXSTIRPACE FASCIE,  APONEURÓZY V OBLASTI </t>
  </si>
  <si>
    <t xml:space="preserve">66847  </t>
  </si>
  <si>
    <t xml:space="preserve">TRANSPOZICE / TRANSPLANTACE ŠLACHY                </t>
  </si>
  <si>
    <t xml:space="preserve">53159  </t>
  </si>
  <si>
    <t>OTEVŘENÁ REPOZICE A OSTEOSYNTÉZA ZLOMENIN OBOU KOS</t>
  </si>
  <si>
    <t xml:space="preserve">66643  </t>
  </si>
  <si>
    <t xml:space="preserve">ARTRODÉZA NA DK S VÝJIMKOU KYČELNÍHO A SI KLOUBU  </t>
  </si>
  <si>
    <t xml:space="preserve">66947  </t>
  </si>
  <si>
    <t xml:space="preserve">ODBĚR FASCIÁLNÍHO NEBO KOSTNÍHO ŠTĚPU             </t>
  </si>
  <si>
    <t xml:space="preserve">66681  </t>
  </si>
  <si>
    <t>EXARTIKULACE (AMPUTACE METATARZÁLNÍ) FALANGEÁLNÍ -</t>
  </si>
  <si>
    <t xml:space="preserve">62710  </t>
  </si>
  <si>
    <t>SÍŤOVÁNÍ (MESHOVÁNÍ) ŠTĚPU DO ROZSAHU 5 % Z POVRCH</t>
  </si>
  <si>
    <t xml:space="preserve">62440  </t>
  </si>
  <si>
    <t>ŠTĚP PŘI POPÁLENÍ (A OSTATNÍCH KOŽNÍCH ZTRÁTÁCH) D</t>
  </si>
  <si>
    <t xml:space="preserve">53457  </t>
  </si>
  <si>
    <t>ZLOMENINY DOLNÍHO KONCE BÉRCE A HLEZNA S NITROKLOU</t>
  </si>
  <si>
    <t xml:space="preserve">53483  </t>
  </si>
  <si>
    <t>ZLOMENINA  ACETABULA - OBOU PILÍŘŮ - LÉČENÁ OTEVŘE</t>
  </si>
  <si>
    <t xml:space="preserve">53511  </t>
  </si>
  <si>
    <t>SUTURA ŠLACHY EXTENZORU - MIMO RUKU A ZÁPĚSTÍ A KO</t>
  </si>
  <si>
    <t xml:space="preserve">66679  </t>
  </si>
  <si>
    <t xml:space="preserve">61143  </t>
  </si>
  <si>
    <t>ODBĚR CÉVNÍHO ŠTĚPU MALÉHO KALIBRU (PRO MIKROCHIRU</t>
  </si>
  <si>
    <t xml:space="preserve">62640  </t>
  </si>
  <si>
    <t>ODBĚR DERMOEPIDERMÁLNÍHO ŠTĚPU: 1 - 5 % Z PLOCHY P</t>
  </si>
  <si>
    <t xml:space="preserve">62410  </t>
  </si>
  <si>
    <t>ŠTĚP PŘI POPÁLENÍ - DLAŇ, DORSUM RUKY, NOHY NEBO D</t>
  </si>
  <si>
    <t xml:space="preserve">61119  </t>
  </si>
  <si>
    <t>SUTURA PERIFERNÍHO NERVU MIKROCHIRURGICKOU TECHNIK</t>
  </si>
  <si>
    <t xml:space="preserve">65936  </t>
  </si>
  <si>
    <t xml:space="preserve">REPOZICE ZLOMENINY ZYGOMATIKOMAXILÁRNÍHO KOMPLEXU </t>
  </si>
  <si>
    <t xml:space="preserve">53525  </t>
  </si>
  <si>
    <t>SUTURA ČERSTVÉHO ROZSÁHLÉHO PORANĚNÍ VAZIVOVÉHO AP</t>
  </si>
  <si>
    <t xml:space="preserve">61167  </t>
  </si>
  <si>
    <t xml:space="preserve">TRANSPOZICE FASCIOKUTÁNNÍHO LALOKU                </t>
  </si>
  <si>
    <t xml:space="preserve">66423  </t>
  </si>
  <si>
    <t xml:space="preserve">ODSTRANĚNÍ EXOSTÓZY DORZA RUKY                    </t>
  </si>
  <si>
    <t xml:space="preserve">62430  </t>
  </si>
  <si>
    <t>ŠTĚP PŘI POPÁLENÍ (A OSTATNÍCH KOŽNÍCH ZTRÁTÁCH) -</t>
  </si>
  <si>
    <t xml:space="preserve">62230  </t>
  </si>
  <si>
    <t xml:space="preserve">UVOLŇUJÍCÍ NÁŘEZY NA KONČETINĚ                    </t>
  </si>
  <si>
    <t xml:space="preserve">66917  </t>
  </si>
  <si>
    <t xml:space="preserve">ZAVEDENÍ KATÉTRU DO FASCIÁLNÍHO LOŽE              </t>
  </si>
  <si>
    <t xml:space="preserve">66877  </t>
  </si>
  <si>
    <t xml:space="preserve">TREPANACE A DRENÁŽ KOSTI                          </t>
  </si>
  <si>
    <t xml:space="preserve">53421  </t>
  </si>
  <si>
    <t xml:space="preserve">LUXACE KYČELNÍHO KLOUBU - KONZERVATIVNÍ TERAPIE   </t>
  </si>
  <si>
    <t xml:space="preserve">61135  </t>
  </si>
  <si>
    <t>AUTOTRANSPLANTACE KOŽNÍM ŠTĚPEM V PLNÉ TLOUŠTCE DO</t>
  </si>
  <si>
    <t xml:space="preserve">66041  </t>
  </si>
  <si>
    <t xml:space="preserve">REKONSTRUKČNÍ ARTROSKOPIE SLOŽITÁ                 </t>
  </si>
  <si>
    <t xml:space="preserve">66515  </t>
  </si>
  <si>
    <t>AKROMIOKLAVIKULÁRNÍ / STERNOKLAVIKULÁRNÍ REKONSTRU</t>
  </si>
  <si>
    <t xml:space="preserve">66753  </t>
  </si>
  <si>
    <t xml:space="preserve">REPARACE ACHILLOVY ŠLACHY - ZASTARALÁ RUPTURA     </t>
  </si>
  <si>
    <t xml:space="preserve">62680  </t>
  </si>
  <si>
    <t>ODBĚR DERMOEPIDERMÁLNÍHO ŠTĚPU: 15 - 20 %  Z PLOCH</t>
  </si>
  <si>
    <t xml:space="preserve">66457  </t>
  </si>
  <si>
    <t xml:space="preserve">REKONSTRUKCE VAZŮ - LOKET, PŘEDLOKTÍ              </t>
  </si>
  <si>
    <t xml:space="preserve">53519  </t>
  </si>
  <si>
    <t>SUTURA ČERSTVÉHO PORANĚNÍ VAZIVOVÉHO APARÁTU V OBL</t>
  </si>
  <si>
    <t xml:space="preserve">53461  </t>
  </si>
  <si>
    <t>ZLOMENINA HORNÍHO KONCE TIBIE - DIAKONDYLICKÁ - (T</t>
  </si>
  <si>
    <t xml:space="preserve">66819  </t>
  </si>
  <si>
    <t xml:space="preserve">APLIKACE ZEVNÍHO FIXATÉRU                         </t>
  </si>
  <si>
    <t xml:space="preserve">66915  </t>
  </si>
  <si>
    <t xml:space="preserve">DEKOMPRESE FASCIÁLNÍHO LOŽE                       </t>
  </si>
  <si>
    <t xml:space="preserve">67233  </t>
  </si>
  <si>
    <t>AKUTNÍ SUTURA EXTENZOROVÉHO APARÁTU KOLENA S REKON</t>
  </si>
  <si>
    <t xml:space="preserve">61131  </t>
  </si>
  <si>
    <t xml:space="preserve">EXCIZE KOŽNÍ LÉZE, SUTURA VÍCE NEŽ 10 CM          </t>
  </si>
  <si>
    <t xml:space="preserve">66413  </t>
  </si>
  <si>
    <t>AMPUTACE PRSTU RUKY NEBO ČLÁNKU PRSTU - ZA KAŽDÝ D</t>
  </si>
  <si>
    <t xml:space="preserve">62810  </t>
  </si>
  <si>
    <t xml:space="preserve">ODBĚR KOŽNÍHO ŠTĚPU V PLNÉ TLOUŠŤCE DO ROZSAHU 20 </t>
  </si>
  <si>
    <t xml:space="preserve">61211  </t>
  </si>
  <si>
    <t xml:space="preserve">REKONSTRUKCE ŠLACHOVÉHO POUTKA                    </t>
  </si>
  <si>
    <t xml:space="preserve">53161  </t>
  </si>
  <si>
    <t>OTEVŘENÁ REPOZICE A OSTEOSYNTÉZA IZOLOVANÉ ZLOMENI</t>
  </si>
  <si>
    <t xml:space="preserve">53463  </t>
  </si>
  <si>
    <t>OTEVŘENÁ REPOZICE A OSTEOSYNTÉZA PATELY NEBO PATEL</t>
  </si>
  <si>
    <t xml:space="preserve">53485  </t>
  </si>
  <si>
    <t>ZLOMENINY PÁNEVNÍHO KRUHU - NESTABILNÍ - S OPERAČN</t>
  </si>
  <si>
    <t xml:space="preserve">61151  </t>
  </si>
  <si>
    <t>UZAVŘENÍ DEFEKTU KOŽNÍM LALOKEM MÍSTNÍM NAD 20 CM^</t>
  </si>
  <si>
    <t xml:space="preserve">66037  </t>
  </si>
  <si>
    <t xml:space="preserve">JEDNODUCHÁ OPERAČNÍ ARTROSKOPIE                   </t>
  </si>
  <si>
    <t xml:space="preserve">66443  </t>
  </si>
  <si>
    <t>PŘENOS JEDNOHO ŠLACHOVÉHO TRANSPLANTÁTU - RUKA, ZÁ</t>
  </si>
  <si>
    <t xml:space="preserve">61227  </t>
  </si>
  <si>
    <t xml:space="preserve">CHIRURGICKÉ OŠETŘENÍ NEUROMU                      </t>
  </si>
  <si>
    <t xml:space="preserve">61219  </t>
  </si>
  <si>
    <t xml:space="preserve">TENOLÝZA EXTENZORU                                </t>
  </si>
  <si>
    <t xml:space="preserve">66749  </t>
  </si>
  <si>
    <t xml:space="preserve">REKONSTRUKCE VAZŮ TC KLOUBU                       </t>
  </si>
  <si>
    <t xml:space="preserve">66431  </t>
  </si>
  <si>
    <t>REKONSTRUKCE / OSTEOTOMIE FALANGY, METAKARPU - PRV</t>
  </si>
  <si>
    <t xml:space="preserve">61141  </t>
  </si>
  <si>
    <t xml:space="preserve">ODBĚR NERVOVÉHO ŠTĚPU PRO MIKROCHIRURGICKÉ VÝKONY </t>
  </si>
  <si>
    <t xml:space="preserve">61215  </t>
  </si>
  <si>
    <t xml:space="preserve">REKONSTRUKCE ŠLACHY FLEXORU ŠTĚPEM                </t>
  </si>
  <si>
    <t xml:space="preserve">66461  </t>
  </si>
  <si>
    <t xml:space="preserve">REKONSTRUKCE PAKLOUBU NA HK                       </t>
  </si>
  <si>
    <t xml:space="preserve">53157  </t>
  </si>
  <si>
    <t>OTEVŘENÁ REPOZICE A OSTEOSYNTÉZA ZLOMENINY JEDNÉ K</t>
  </si>
  <si>
    <t xml:space="preserve">53455  </t>
  </si>
  <si>
    <t xml:space="preserve">OTEVŘENÁ REPOZICE ZLOMENINY KOSTI PATNÍ           </t>
  </si>
  <si>
    <t xml:space="preserve">53465  </t>
  </si>
  <si>
    <t>OTEVŘENÁ REPOZICE LUXACE PATELY AKUTNÍ / RECIDIVUJ</t>
  </si>
  <si>
    <t xml:space="preserve">66861  </t>
  </si>
  <si>
    <t>RESEKCE ROZSÁHLÁ NEBO RADIKÁLNÍ KLOUBŮ, MIMO KYČEL</t>
  </si>
  <si>
    <t xml:space="preserve">61213  </t>
  </si>
  <si>
    <t xml:space="preserve">IMPLANTACE SILIKONU PŘI DEFEKTU ŠLACHY            </t>
  </si>
  <si>
    <t xml:space="preserve">61237  </t>
  </si>
  <si>
    <t xml:space="preserve">KOREKČNÍ OSTEOTOMIE FALANGY NEBO METAKARPU        </t>
  </si>
  <si>
    <t xml:space="preserve">66429  </t>
  </si>
  <si>
    <t xml:space="preserve">SYNOVEKTOMIE ZÁPĚSTÍ A RUKY                       </t>
  </si>
  <si>
    <t xml:space="preserve">66451  </t>
  </si>
  <si>
    <t xml:space="preserve">ARTROPLASTIKA LOKETNÍHO KLOUBU                    </t>
  </si>
  <si>
    <t xml:space="preserve">66455  </t>
  </si>
  <si>
    <t xml:space="preserve">REKONSTRUKCE KOSTI - OSTEOTOMIE NA HK             </t>
  </si>
  <si>
    <t xml:space="preserve">66641  </t>
  </si>
  <si>
    <t xml:space="preserve">POZDNÍ REKONSTRUKCE EXTENZOROVÉHO APARÁTU KOLENA  </t>
  </si>
  <si>
    <t xml:space="preserve">66845  </t>
  </si>
  <si>
    <t xml:space="preserve">REKONSTRUKCE JEDNÉ ŠLACHY                         </t>
  </si>
  <si>
    <t xml:space="preserve">66875  </t>
  </si>
  <si>
    <t xml:space="preserve">TENOTOMIE OTEVŘENÁ - MIMO RUKY                    </t>
  </si>
  <si>
    <t xml:space="preserve">66417  </t>
  </si>
  <si>
    <t xml:space="preserve">ARTRODÉZA MALÝCH KLOUBŮ RUKY A NOHY - JEDNOHO     </t>
  </si>
  <si>
    <t xml:space="preserve">66853  </t>
  </si>
  <si>
    <t xml:space="preserve">OTEVŘENÁ BIOPSIE MĚKKÝCH TKÁNÍ                    </t>
  </si>
  <si>
    <t xml:space="preserve">66439  </t>
  </si>
  <si>
    <t>REKONSTRUKCE JEDNODUCHÉ ŠLACHY - RUKA, ZÁPĚSTÍ - P</t>
  </si>
  <si>
    <t xml:space="preserve">61117  </t>
  </si>
  <si>
    <t>SUTURA DIGITÁLNÍHO NEBO KOMUNÁLNÍHO DIGITÁLNÍHO NE</t>
  </si>
  <si>
    <t xml:space="preserve">66655  </t>
  </si>
  <si>
    <t xml:space="preserve">MENISKEKTOMIE OTEVŘENÁ                            </t>
  </si>
  <si>
    <t xml:space="preserve">66657  </t>
  </si>
  <si>
    <t>DEBRIDEMENT V OBLASTI KOLENNÍHO KLOUBU BEZ SYNOVIA</t>
  </si>
  <si>
    <t xml:space="preserve">66661  </t>
  </si>
  <si>
    <t xml:space="preserve">SUTURA MENISKU                                    </t>
  </si>
  <si>
    <t xml:space="preserve">66715  </t>
  </si>
  <si>
    <t xml:space="preserve">EXCIZE / EXSTIRPACE KOSTI PATNÍ / HLEZENNÉ        </t>
  </si>
  <si>
    <t xml:space="preserve">66859  </t>
  </si>
  <si>
    <t xml:space="preserve">DENERVACE VELKÝCH KLOUBŮ A SVALŮ                  </t>
  </si>
  <si>
    <t xml:space="preserve">66525  </t>
  </si>
  <si>
    <t xml:space="preserve">OPERACE PAKLOUBU PÁNVE                            </t>
  </si>
  <si>
    <t xml:space="preserve">65920  </t>
  </si>
  <si>
    <t xml:space="preserve">ODBĚR KOSTNÍHO ŠTĚPU Z PÁNVE                      </t>
  </si>
  <si>
    <t xml:space="preserve">99999  </t>
  </si>
  <si>
    <t xml:space="preserve">Nespecifikovany vykon                             </t>
  </si>
  <si>
    <t xml:space="preserve">13071  </t>
  </si>
  <si>
    <t xml:space="preserve">LARVÁLNÍ LÉČBA RAN                                </t>
  </si>
  <si>
    <t xml:space="preserve">66637  </t>
  </si>
  <si>
    <t xml:space="preserve">REKONSTRUKCE / OSTEOTOMIE NA DK - MIMO NOHY       </t>
  </si>
  <si>
    <t xml:space="preserve">66665  </t>
  </si>
  <si>
    <t>REKONSTRUKCE CHRONICKÉ NESTABILITY KOLENNÍHO KLOUB</t>
  </si>
  <si>
    <t xml:space="preserve">53419  </t>
  </si>
  <si>
    <t>ZLOMENINA KRČKU FEMURU - ZAVŘENÁ REPOZICE S TRAKCÍ</t>
  </si>
  <si>
    <t xml:space="preserve">53467  </t>
  </si>
  <si>
    <t>ZLOMENINY TIBIÁLNÍHO NEBO FIBULÁRNÍHO PLATEAU TIBI</t>
  </si>
  <si>
    <t xml:space="preserve">66633  </t>
  </si>
  <si>
    <t xml:space="preserve">PSEUDOARTRÓZA KRČKU FEMORU - REKONSTRUKCE         </t>
  </si>
  <si>
    <t xml:space="preserve">66817  </t>
  </si>
  <si>
    <t xml:space="preserve">VÝPLŇ DUTINY                                      </t>
  </si>
  <si>
    <t xml:space="preserve">66933  </t>
  </si>
  <si>
    <t xml:space="preserve">TENODÉZA - MIMO RUKY                              </t>
  </si>
  <si>
    <t xml:space="preserve">51871  </t>
  </si>
  <si>
    <t xml:space="preserve">61139  </t>
  </si>
  <si>
    <t xml:space="preserve">ODBĚR ŠLACHOVÉHO ŠTĚPU                            </t>
  </si>
  <si>
    <t xml:space="preserve">66929  </t>
  </si>
  <si>
    <t>TENOLÝZA - ROZSÁHLÉ UVOLNĚNÍ JEDNÉ ŠLACHY - MIMO R</t>
  </si>
  <si>
    <t xml:space="preserve">61155  </t>
  </si>
  <si>
    <t>UZAVŘENÍ DEFEKTU KOŽNÍM LALOKEM PŘÍMÝM ZE VZDÁLENÉ</t>
  </si>
  <si>
    <t xml:space="preserve">53523  </t>
  </si>
  <si>
    <t>SUTURA ČERSTVÉHO PORANĚNÍ JEDNOHO VAZU, EVENT. ŠLA</t>
  </si>
  <si>
    <t xml:space="preserve">66689  </t>
  </si>
  <si>
    <t xml:space="preserve">METATARZOFALANGEÁLNÍ INTERPOZIČNÍ ARTROPLASTIKA - </t>
  </si>
  <si>
    <t xml:space="preserve">66441  </t>
  </si>
  <si>
    <t>REKONSTRUKCE JEDNODUCHÉ ŠLACHY - RUKA, ZÁPĚSTÍ - D</t>
  </si>
  <si>
    <t xml:space="preserve">62340  </t>
  </si>
  <si>
    <t xml:space="preserve">NEKREKTOMIE 10 - 15 % POVRCHU TĚLA - TANGENCIÁLNÍ </t>
  </si>
  <si>
    <t xml:space="preserve">66433  </t>
  </si>
  <si>
    <t>REKONSTRUKCE / OSTEOTOMIE FALANGY, METAKARPU - PŘI</t>
  </si>
  <si>
    <t xml:space="preserve">66513  </t>
  </si>
  <si>
    <t xml:space="preserve">RESEKCE KLÍČKU NEBO AKROMIA                       </t>
  </si>
  <si>
    <t xml:space="preserve">61235  </t>
  </si>
  <si>
    <t xml:space="preserve">ARTHRODÉZA MP NEBO IP KLOUBU                      </t>
  </si>
  <si>
    <t xml:space="preserve">53513  </t>
  </si>
  <si>
    <t>SUTURA ŠLACHY EXTENZORU - MIMO RUKU A ZÁPĚSTÍ - PŘ</t>
  </si>
  <si>
    <t xml:space="preserve">61207  </t>
  </si>
  <si>
    <t xml:space="preserve">REPLANTACE PAŽE, NOHY                             </t>
  </si>
  <si>
    <t xml:space="preserve">66869  </t>
  </si>
  <si>
    <t xml:space="preserve">EXCIZE A EXSTIRPACE SVALOVÉ - ROZSÁHLÉ - TAKÉ PRO </t>
  </si>
  <si>
    <t xml:space="preserve">62670  </t>
  </si>
  <si>
    <t>ODBĚR DERMOEPIDERMÁLNÍHO ŠTĚPU: 10 - 15 % Z PLOCHY</t>
  </si>
  <si>
    <t xml:space="preserve">66887  </t>
  </si>
  <si>
    <t xml:space="preserve">FASCIÁLNÍ REKONSTRUKCE ROZSÁHLÁ NA KONČETINÁCH    </t>
  </si>
  <si>
    <t xml:space="preserve">66925  </t>
  </si>
  <si>
    <t>ODSTRANĚNÍ VOLNÝCH TĚLES Z VELKÝCH KLOUBŮ ARTROTOM</t>
  </si>
  <si>
    <t xml:space="preserve">61217  </t>
  </si>
  <si>
    <t xml:space="preserve">TRANSPOZICE ŠLACHY FLEXORU                        </t>
  </si>
  <si>
    <t xml:space="preserve">66683  </t>
  </si>
  <si>
    <t xml:space="preserve">AMPUTACE JEDNOHO PAPRSKU DOLNÍ KONČETINY          </t>
  </si>
  <si>
    <t xml:space="preserve">66931  </t>
  </si>
  <si>
    <t xml:space="preserve">TENOLÝZA - ROZSÁHLÉ UVOLNĚNÍ KAŽDÉ DALŠÍ ŠLACHY - </t>
  </si>
  <si>
    <t xml:space="preserve">62180  </t>
  </si>
  <si>
    <t xml:space="preserve">POPÁLENINY - OŠETŘENÍ A PŘEVAZ, 15 - 20 % POVRCHU </t>
  </si>
  <si>
    <t xml:space="preserve">66685  </t>
  </si>
  <si>
    <t xml:space="preserve">SYMEHO AMPUTACE A AMPUTACE V TARZU                </t>
  </si>
  <si>
    <t xml:space="preserve">66459  </t>
  </si>
  <si>
    <t xml:space="preserve">RESEKCE HLAVICE HUMERU                            </t>
  </si>
  <si>
    <t xml:space="preserve">53473  </t>
  </si>
  <si>
    <t xml:space="preserve">ZLOMENINA VELKÉHO TROCHANTERU                     </t>
  </si>
  <si>
    <t xml:space="preserve">66725  </t>
  </si>
  <si>
    <t xml:space="preserve">REKONSTRUKCE / OSTEOTOMIE PATNÍ KOSTI             </t>
  </si>
  <si>
    <t xml:space="preserve">53423  </t>
  </si>
  <si>
    <t>IZOLOVANÉ ZLOMENINY PÁNEVNÍCH KOSTÍ - KONZERVATIVN</t>
  </si>
  <si>
    <t xml:space="preserve">53415  </t>
  </si>
  <si>
    <t>ZAVŘENÁ REPOZICE LUXACE KOLENNÍHO KLOUBU NEBO PATE</t>
  </si>
  <si>
    <t xml:space="preserve">66855  </t>
  </si>
  <si>
    <t xml:space="preserve">INCIZE A DRENÁŽ MĚKKÝCH TKÁNÍ V ORTOPEDII         </t>
  </si>
  <si>
    <t xml:space="preserve">90893  </t>
  </si>
  <si>
    <t>(DRG) CERVIKOKAPITÁLNÍ ENDOPROTÉZA - BILATERÁLNÍ V</t>
  </si>
  <si>
    <t xml:space="preserve">66122  </t>
  </si>
  <si>
    <t xml:space="preserve">EXARTIKULACE V KYČLI                              </t>
  </si>
  <si>
    <t>5F4</t>
  </si>
  <si>
    <t>5F6</t>
  </si>
  <si>
    <t xml:space="preserve">66343  </t>
  </si>
  <si>
    <t xml:space="preserve">TRANSKUTÁNNÍ VÝKON NA PÁTEŘI - VELKÝ              </t>
  </si>
  <si>
    <t>5T3</t>
  </si>
  <si>
    <t>0006480</t>
  </si>
  <si>
    <t xml:space="preserve">OCPLEX                                            </t>
  </si>
  <si>
    <t>0020605</t>
  </si>
  <si>
    <t xml:space="preserve">COLOMYCIN INJEKCE 1000000 IU                      </t>
  </si>
  <si>
    <t>0045119</t>
  </si>
  <si>
    <t>0083050</t>
  </si>
  <si>
    <t xml:space="preserve">SEFOTAK 1 G                                       </t>
  </si>
  <si>
    <t>0089028</t>
  </si>
  <si>
    <t xml:space="preserve">IMMUNATE STIM PLUS 500                            </t>
  </si>
  <si>
    <t>0089029</t>
  </si>
  <si>
    <t xml:space="preserve">IMMUNATE STIM PLUS 1000                           </t>
  </si>
  <si>
    <t>0094176</t>
  </si>
  <si>
    <t xml:space="preserve">CEFOTAXIME LEK 1 G PRÁŠEK PRO PŘÍPRAVU INJEKČNÍHO </t>
  </si>
  <si>
    <t>0097910</t>
  </si>
  <si>
    <t xml:space="preserve">HUMAN ALBUMIN GRIFOLS 20%                         </t>
  </si>
  <si>
    <t>0102489</t>
  </si>
  <si>
    <t xml:space="preserve">CEFTAZIDIM GENIM 1 G                              </t>
  </si>
  <si>
    <t>0129836</t>
  </si>
  <si>
    <t xml:space="preserve">CLINDAMYCIN KABI 150 MG/ML                        </t>
  </si>
  <si>
    <t>0137499</t>
  </si>
  <si>
    <t xml:space="preserve">KLACID I.V.                                       </t>
  </si>
  <si>
    <t>0007909</t>
  </si>
  <si>
    <t xml:space="preserve">Erytrocyty resuspendované                         </t>
  </si>
  <si>
    <t>0007957</t>
  </si>
  <si>
    <t>0007964</t>
  </si>
  <si>
    <t xml:space="preserve">ERYTROCYTY Z AFERÉZY DELEUKOTIZOVANÉ              </t>
  </si>
  <si>
    <t>0107936</t>
  </si>
  <si>
    <t xml:space="preserve">TROMBOCYTY Z BUFFY COATU SMĚSNÉ, DELEUKOTIZOVANÉ  </t>
  </si>
  <si>
    <t>0407942</t>
  </si>
  <si>
    <t xml:space="preserve">PŘÍPLATEK ZA OZÁŘENÍ                              </t>
  </si>
  <si>
    <t>0001976</t>
  </si>
  <si>
    <t>0002429</t>
  </si>
  <si>
    <t>0003013</t>
  </si>
  <si>
    <t xml:space="preserve">DLAHA REKONSTRUKČNÍ PÁNEV MALÝ FRAGMENT OCEL      </t>
  </si>
  <si>
    <t>0006834</t>
  </si>
  <si>
    <t xml:space="preserve">ŠROUB SPONGIÓZNÍ, TITANOVÝ                1012XT  </t>
  </si>
  <si>
    <t>0006837</t>
  </si>
  <si>
    <t xml:space="preserve">ŠROUB KORTIKÁLNÍ SAMOVRTNÝ                 101XX  </t>
  </si>
  <si>
    <t>0006888</t>
  </si>
  <si>
    <t>0008238</t>
  </si>
  <si>
    <t xml:space="preserve">FIXÁTOR ZEVNÍ ZÁPĚSTÍ TYP PENNIG    35000         </t>
  </si>
  <si>
    <t>0010426</t>
  </si>
  <si>
    <t xml:space="preserve">HŘEB TIBIE UNIVERZÁLNÍ OCEL                       </t>
  </si>
  <si>
    <t>0010597</t>
  </si>
  <si>
    <t xml:space="preserve">HŘEB FEMUR UNIVERZÁLNÍ OCEL                       </t>
  </si>
  <si>
    <t>0017246</t>
  </si>
  <si>
    <t xml:space="preserve">DLAHA DCP VELKÝ FRAGMENT OCEL                     </t>
  </si>
  <si>
    <t>0017747</t>
  </si>
  <si>
    <t>0020128</t>
  </si>
  <si>
    <t xml:space="preserve">DRÁT EXTENČNÍ                                     </t>
  </si>
  <si>
    <t>0020168</t>
  </si>
  <si>
    <t>0021836</t>
  </si>
  <si>
    <t xml:space="preserve">HŘEB TIBIÁLNÍ  TT   8;9 L260-395                  </t>
  </si>
  <si>
    <t>0031440</t>
  </si>
  <si>
    <t>DLAHA LCP HUMERUS DISTÁLNÍ MALÝ FRAGMENT OCEL TITA</t>
  </si>
  <si>
    <t>0031489</t>
  </si>
  <si>
    <t>0042395</t>
  </si>
  <si>
    <t>0053529</t>
  </si>
  <si>
    <t xml:space="preserve">SÍŤKA SURGIPRO MESH                               </t>
  </si>
  <si>
    <t>0056289</t>
  </si>
  <si>
    <t xml:space="preserve">KATETR BALONKOVÝ FOGARTY 120803F                  </t>
  </si>
  <si>
    <t>0056291</t>
  </si>
  <si>
    <t xml:space="preserve">KATETR BALONKOVÝ FOGARTY 120804F                  </t>
  </si>
  <si>
    <t>0056292</t>
  </si>
  <si>
    <t xml:space="preserve">KATETR BALONKOVÝ FOGARTY 120805F                  </t>
  </si>
  <si>
    <t>0056299</t>
  </si>
  <si>
    <t xml:space="preserve">KATETR BALONKOVÝ FOGARTY TRU-LUMEN 12TLW803F      </t>
  </si>
  <si>
    <t>0056301</t>
  </si>
  <si>
    <t xml:space="preserve">KATETR BALONKOVÝ FOGARTY TRU-LUMEN 12TLW805F      </t>
  </si>
  <si>
    <t>0056302</t>
  </si>
  <si>
    <t xml:space="preserve">KATETR BALONKOVÝ FOGARTY TRU-LUMEN 12TLW806F      </t>
  </si>
  <si>
    <t>0057952</t>
  </si>
  <si>
    <t>STENTGRAFT PERIFERNÍ GORE-TEX,SAMOEXPANDIBILNÍ,NIT</t>
  </si>
  <si>
    <t>0059979</t>
  </si>
  <si>
    <t xml:space="preserve">KLIPY EXTRA TITAN LT300,LT400                     </t>
  </si>
  <si>
    <t>0073487</t>
  </si>
  <si>
    <t>0073490</t>
  </si>
  <si>
    <t>0074037</t>
  </si>
  <si>
    <t xml:space="preserve">ŠROUB SAMOŘEZNÝ KORTIKÁLNÍ VELKÝ FRAGMENT TITAN   </t>
  </si>
  <si>
    <t>0074308</t>
  </si>
  <si>
    <t xml:space="preserve">HŘEB FEMORÁLNÍ NITRODŘEŇOVÝ OCELOVÝ TARGON F/T    </t>
  </si>
  <si>
    <t>0077529</t>
  </si>
  <si>
    <t>0081998</t>
  </si>
  <si>
    <t xml:space="preserve">V.A.C.FREEDOM SBĚRNÁ NÁDOBA S GELEM               </t>
  </si>
  <si>
    <t>0082077</t>
  </si>
  <si>
    <t xml:space="preserve">KRYTÍ COM 30 OBVAZOVÁ TEXTÍLIE KOMBINOVANÁ        </t>
  </si>
  <si>
    <t>0083832</t>
  </si>
  <si>
    <t xml:space="preserve">DLAHA FEMORÁLNÍ - DISTÁLNÍ - POLYAXIÁLNÍ, TI      </t>
  </si>
  <si>
    <t>0083833</t>
  </si>
  <si>
    <t xml:space="preserve">ŠROUB ZAJIŠŤOVACÍ - STAVĚCÍ, TI                   </t>
  </si>
  <si>
    <t>0083835</t>
  </si>
  <si>
    <t xml:space="preserve">ROZPĚRKA, TI                                      </t>
  </si>
  <si>
    <t>0083836</t>
  </si>
  <si>
    <t xml:space="preserve">ŠROUB KORTIKÁLNÍ - POLYAXIÁLNÍ 5.0, SAMOŘEZNÝ, TI </t>
  </si>
  <si>
    <t>0083837</t>
  </si>
  <si>
    <t xml:space="preserve">ŠROUB SPONGIOZNÍ - POLYAXIÁLNÍ 5.0, SAMOŘEZNÝ, TI </t>
  </si>
  <si>
    <t>0097756</t>
  </si>
  <si>
    <t xml:space="preserve">DLAHA LCP OCEL ROVNÁ MINI FRAGMENT TITAN          </t>
  </si>
  <si>
    <t>0097789</t>
  </si>
  <si>
    <t xml:space="preserve">DLAHA LCP HUMERUS DISTÁLNÍ MALÝ FRAGMENT OCEL     </t>
  </si>
  <si>
    <t>0097825</t>
  </si>
  <si>
    <t>0098652</t>
  </si>
  <si>
    <t>0098659</t>
  </si>
  <si>
    <t>0098660</t>
  </si>
  <si>
    <t>0099082</t>
  </si>
  <si>
    <t xml:space="preserve">SYSTÉM HŘEBŮ INTRAMEDULÁRNÍ GAMMA 3               </t>
  </si>
  <si>
    <t>0105320</t>
  </si>
  <si>
    <t>0107227</t>
  </si>
  <si>
    <t xml:space="preserve">DLAHA FEMORÁLNÍ TITANOVÁ TARGON FN                </t>
  </si>
  <si>
    <t>0107228</t>
  </si>
  <si>
    <t xml:space="preserve">ŠROUB SKLUZNÝ TELESKOPICKÝ TITANOVÝ TARGON FN     </t>
  </si>
  <si>
    <t>0108495</t>
  </si>
  <si>
    <t>HŘEB FEMORÁLNÍ PROXIMÁLNÍ TITANOVÝ TARGON PFT, 125</t>
  </si>
  <si>
    <t>0108496</t>
  </si>
  <si>
    <t>0108497</t>
  </si>
  <si>
    <t xml:space="preserve">ŠROUB SKLUZNÝ TELESKOPICKÝ TITANOVÝ TARGON PFT    </t>
  </si>
  <si>
    <t>0108498</t>
  </si>
  <si>
    <t xml:space="preserve">ŠROUB ZAJIŠŤOVACÍ ANTIROTAČNÍ TITANOVÝ TARGON PFT </t>
  </si>
  <si>
    <t>0161944</t>
  </si>
  <si>
    <t>IMPLANTÁT SPINÁLNÍ FIXAČNÍ SYSTÉM MATRIX 5.5 HRUD/</t>
  </si>
  <si>
    <t>0161952</t>
  </si>
  <si>
    <t>0161954</t>
  </si>
  <si>
    <t>0163202</t>
  </si>
  <si>
    <t>0163208</t>
  </si>
  <si>
    <t>0163244</t>
  </si>
  <si>
    <t>0163251</t>
  </si>
  <si>
    <t>0163258</t>
  </si>
  <si>
    <t>0163264</t>
  </si>
  <si>
    <t>0163266</t>
  </si>
  <si>
    <t>0163269</t>
  </si>
  <si>
    <t xml:space="preserve">IMPLANTÁT KRANIOFACIÁLNÍ FÓRTE SYSTÉM             </t>
  </si>
  <si>
    <t>0004498</t>
  </si>
  <si>
    <t xml:space="preserve">ŠROUB LCP SAMOVRTNÝ TITAN                         </t>
  </si>
  <si>
    <t>0105800</t>
  </si>
  <si>
    <t>0004483</t>
  </si>
  <si>
    <t>0031345</t>
  </si>
  <si>
    <t>0099222</t>
  </si>
  <si>
    <t>0055962</t>
  </si>
  <si>
    <t xml:space="preserve">PROTÉZA GORE-TEX CÉVNÍ TENKOSTĚNNÁ PRUŽNÁ ST0507  </t>
  </si>
  <si>
    <t>0112309</t>
  </si>
  <si>
    <t>KOTVA ALLTHREAD LACTOSORB  5,5 a 6,8MM SE STEHEM 2</t>
  </si>
  <si>
    <t>0069294</t>
  </si>
  <si>
    <t xml:space="preserve">ŠROUB VSTŘEBATELNÝ MALEOLÁRNÍ                     </t>
  </si>
  <si>
    <t>0097834</t>
  </si>
  <si>
    <t xml:space="preserve">DRÁT VODÍCÍ KALIBROVANÝ OCEL                      </t>
  </si>
  <si>
    <t>0083254</t>
  </si>
  <si>
    <t>0006879</t>
  </si>
  <si>
    <t xml:space="preserve">FIXÁTOR ZEVNÍ CYLINDR SFÉRICKÝ,                   </t>
  </si>
  <si>
    <t>0008319</t>
  </si>
  <si>
    <t xml:space="preserve">FIXÁTOR ZEVNÍ - SVORKA - T, 90007                 </t>
  </si>
  <si>
    <t>0006826</t>
  </si>
  <si>
    <t xml:space="preserve">FIXÁTOR ZEVNÍ VÁLEC EXCENTRICKÝ,                  </t>
  </si>
  <si>
    <t>0105235</t>
  </si>
  <si>
    <t xml:space="preserve">DLAHA Z, HS 1.5, ÚHL.STAB.,TI                     </t>
  </si>
  <si>
    <t>0001223</t>
  </si>
  <si>
    <t>0000551</t>
  </si>
  <si>
    <t xml:space="preserve">DLAHA VELKÝ FRAGMENT OCEL                         </t>
  </si>
  <si>
    <t>0083261</t>
  </si>
  <si>
    <t xml:space="preserve">DLAHA LCP A VA-LCP TIBIE PROXIMÁLNÍ MALÝ FRAGMENT </t>
  </si>
  <si>
    <t xml:space="preserve">00657  </t>
  </si>
  <si>
    <t>OD TYPU 57 - PRO NEMOCNICE TYPU 3, (KATEGORIE 6) -</t>
  </si>
  <si>
    <t xml:space="preserve">00655  </t>
  </si>
  <si>
    <t>OD TYPU 55 - PRO NEMOCNICE TYPU 3, (KATEGORIE 6) -</t>
  </si>
  <si>
    <t xml:space="preserve">00658  </t>
  </si>
  <si>
    <t>OD TYPU 58 - PRO NEMOCNICE TYPU 3, (KATEGORIE 6) -</t>
  </si>
  <si>
    <t xml:space="preserve">51388  </t>
  </si>
  <si>
    <t>GASTROENTEROANASTOMÓZA  NEBO RESEKCE A (NEBO) ANAS</t>
  </si>
  <si>
    <t xml:space="preserve">65215  </t>
  </si>
  <si>
    <t>DENTÁLNÍ DRÁTĚNÁ DLAHA Z VOLNÉ RUKY - JEDNA ČELIST</t>
  </si>
  <si>
    <t xml:space="preserve">65211  </t>
  </si>
  <si>
    <t>OŠETŘENÍ ZLOMENINY ČELISTI DESTIČKOVOU ŠROUBOVANOU</t>
  </si>
  <si>
    <t xml:space="preserve">63559  </t>
  </si>
  <si>
    <t xml:space="preserve">PROBATORNÍ ABRAZE DUTINY DĚLOŽNÍ                  </t>
  </si>
  <si>
    <t xml:space="preserve">63545  </t>
  </si>
  <si>
    <t xml:space="preserve">DILATACE HRDLA DĚLOŽNÍHO                          </t>
  </si>
  <si>
    <t xml:space="preserve">71653  </t>
  </si>
  <si>
    <t xml:space="preserve">ZAVŘENÁ REPOZICE FRAKTURY KŮSTEK NOSNÍCH          </t>
  </si>
  <si>
    <t xml:space="preserve">04860  </t>
  </si>
  <si>
    <t xml:space="preserve">IMOBILIZACE ČELISTÍ                               </t>
  </si>
  <si>
    <t xml:space="preserve">56413  </t>
  </si>
  <si>
    <t>MIKROCHIRURGICKÁ SUTURA NERVU PŘÍMÁ BEZ AUTOTRANSP</t>
  </si>
  <si>
    <t xml:space="preserve">04825  </t>
  </si>
  <si>
    <t xml:space="preserve">REPOZICE SUBLUX. ZUBU ČI FRAKTURY ALVEOLU, SEXT.  </t>
  </si>
  <si>
    <t>605</t>
  </si>
  <si>
    <t>6F1</t>
  </si>
  <si>
    <t xml:space="preserve">62510  </t>
  </si>
  <si>
    <t xml:space="preserve">XENOTRANSPLANTACE DO 1% POVRCHU TĚLA              </t>
  </si>
  <si>
    <t xml:space="preserve">61201  </t>
  </si>
  <si>
    <t xml:space="preserve">REPLANTACE JEDNOHO PRSTU                          </t>
  </si>
  <si>
    <t xml:space="preserve">61239  </t>
  </si>
  <si>
    <t xml:space="preserve">DISTRAKCE FALANGY NEBO METAKARPU                  </t>
  </si>
  <si>
    <t>6F5</t>
  </si>
  <si>
    <t xml:space="preserve">04831  </t>
  </si>
  <si>
    <t xml:space="preserve">SUTURA RÁNY SLIZNICE NAD 5 CM NEBO VÍCE VRSTEV    </t>
  </si>
  <si>
    <t xml:space="preserve">04830  </t>
  </si>
  <si>
    <t xml:space="preserve">SUTURA RÁNY SLIZNICE DO 5 CM, 1 VRSTVA            </t>
  </si>
  <si>
    <t>6F6</t>
  </si>
  <si>
    <t xml:space="preserve">66463  </t>
  </si>
  <si>
    <t xml:space="preserve">OPERACE RECIDIVUJÍCÍ LUXACE RAMENNÍHO KLOUBU      </t>
  </si>
  <si>
    <t>7F5</t>
  </si>
  <si>
    <t xml:space="preserve">75397  </t>
  </si>
  <si>
    <t xml:space="preserve">SUTURA LACERACE VÍČKA A SVALU                     </t>
  </si>
  <si>
    <t xml:space="preserve">75323  </t>
  </si>
  <si>
    <t xml:space="preserve">PENETRUJÍCÍ A PERFORUJÍCÍ PORANĚNÍ OKA            </t>
  </si>
  <si>
    <t>7F6</t>
  </si>
  <si>
    <t xml:space="preserve">76363  </t>
  </si>
  <si>
    <t xml:space="preserve">CYSTOTOMIE EV. CYSTOSTOMIE (EXTRAKCE KONKREMENTU, </t>
  </si>
  <si>
    <t>32</t>
  </si>
  <si>
    <t>50</t>
  </si>
  <si>
    <t>59</t>
  </si>
  <si>
    <t>00123</t>
  </si>
  <si>
    <t>A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</si>
  <si>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</si>
  <si>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</si>
  <si>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</si>
  <si>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</si>
  <si>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</si>
  <si>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</si>
  <si>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</si>
  <si>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</si>
  <si>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</si>
  <si>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</si>
  <si>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</si>
  <si>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</si>
  <si>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</si>
  <si>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</si>
  <si>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</si>
  <si>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</si>
  <si>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</si>
  <si>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</si>
  <si>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</si>
  <si>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</si>
  <si>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</si>
  <si>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</si>
  <si>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</si>
  <si>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</si>
  <si>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</si>
  <si>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</si>
  <si>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</si>
  <si>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</si>
  <si>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</si>
  <si>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</si>
  <si>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</si>
  <si>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</si>
  <si>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</si>
  <si>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</si>
  <si>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</si>
  <si>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</si>
  <si>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</si>
  <si>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</si>
  <si>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</si>
  <si>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</si>
  <si>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</si>
  <si>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</si>
  <si>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</si>
  <si>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</si>
  <si>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</si>
  <si>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</si>
  <si>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</si>
  <si>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</si>
  <si>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</si>
  <si>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</si>
  <si>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</si>
  <si>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</si>
  <si>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</si>
  <si>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</si>
  <si>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</si>
  <si>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</si>
  <si>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</si>
  <si>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</si>
  <si>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</si>
  <si>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04022</t>
  </si>
  <si>
    <t xml:space="preserve">MENŠÍ HRUDNÍ VÝKONY S CC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</si>
  <si>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</si>
  <si>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</si>
  <si>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</si>
  <si>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</si>
  <si>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</si>
  <si>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</si>
  <si>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</si>
  <si>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</si>
  <si>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</si>
  <si>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</si>
  <si>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</si>
  <si>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</si>
  <si>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</si>
  <si>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</si>
  <si>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</si>
  <si>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</si>
  <si>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</si>
  <si>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</si>
  <si>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</si>
  <si>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</si>
  <si>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</si>
  <si>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</si>
  <si>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</si>
  <si>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</si>
  <si>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</si>
  <si>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</si>
  <si>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</si>
  <si>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SYSTÉMU. KROMĚ HORNÍCH KONČETIN A PRSTŮ U NOHY S CC                 </t>
  </si>
  <si>
    <t>05172</t>
  </si>
  <si>
    <t xml:space="preserve">AMPUTACE HORNÍ KONČETINY A PRSTU U NOHY PRO PORUCHU OBĚHOVÉHO SYSTÉMU S CC                          </t>
  </si>
  <si>
    <t>05381</t>
  </si>
  <si>
    <t xml:space="preserve">PERIFERNÍ A JINÉ VASKULÁRNÍ PORUCHY BEZ CC                                                          </t>
  </si>
  <si>
    <t>05442</t>
  </si>
  <si>
    <t xml:space="preserve">SYNKOPA A KOLAPS S CC              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</si>
  <si>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</si>
  <si>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</si>
  <si>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06022</t>
  </si>
  <si>
    <t xml:space="preserve">VELKÉ VÝKONY NA ŽALUDKU. JÍCNU A DVANÁCTNÍKU S CC                                                   </t>
  </si>
  <si>
    <t>07331</t>
  </si>
  <si>
    <t xml:space="preserve">PORUCHY JATER. KROMĚ MALIGNÍ CIRHÓZY A ALKOHOLICKÉ HEPATITIDY BEZ CC                                </t>
  </si>
  <si>
    <t>07333</t>
  </si>
  <si>
    <t xml:space="preserve">PORUCHY JATER. KROMĚ MALIGNÍ CIRHÓZY A ALKOHOLICKÉ HEPATITIDY S MCC                                 </t>
  </si>
  <si>
    <t>08022</t>
  </si>
  <si>
    <t xml:space="preserve">BILATERÁLNÍ A VÍCENÁSOBNÉ VELKÉ VÝKONY NA KLOUBECH DOLNÍCH KONČETIN S CC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</si>
  <si>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</si>
  <si>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</si>
  <si>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</si>
  <si>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</si>
  <si>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08042</t>
  </si>
  <si>
    <t xml:space="preserve">VELKÉ VÝKONY REPLANTACE DOLNÍCH KONČETIN A JEJICH KLOUBŮ S CC                                       </t>
  </si>
  <si>
    <t>08052</t>
  </si>
  <si>
    <t xml:space="preserve">REKONSTRUKČNÍ VÝKONY KRANIÁLNÍCH A OBLIČEJOVÝCH KOSTÍ S CC                                          </t>
  </si>
  <si>
    <t>08053</t>
  </si>
  <si>
    <t xml:space="preserve">REKONSTRUKČNÍ VÝKONY KRANIÁLNÍCH A OBLIČEJOVÝCH KOSTÍ S MCC                                         </t>
  </si>
  <si>
    <t>08061</t>
  </si>
  <si>
    <t xml:space="preserve">VELKÉ VÝKONY REPLANTACE HORNÍCH KONČETIN A JEJICH KLOUBŮ BEZ CC                                     </t>
  </si>
  <si>
    <t>08071</t>
  </si>
  <si>
    <t xml:space="preserve">AMPUTACE PŘI PORUCHÁCH MUSKULOSKELETÁLNÍHO SYSTÉMU A POJIVOVÉ TKÁNĚ BEZ CC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</si>
  <si>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</si>
  <si>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</si>
  <si>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</si>
  <si>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</si>
  <si>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</si>
  <si>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</si>
  <si>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</si>
  <si>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</si>
  <si>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</si>
  <si>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</si>
  <si>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</si>
  <si>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C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</si>
  <si>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</si>
  <si>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</si>
  <si>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</si>
  <si>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</si>
  <si>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</si>
  <si>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</si>
  <si>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</si>
  <si>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</si>
  <si>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</si>
  <si>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</si>
  <si>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</si>
  <si>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</si>
  <si>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</si>
  <si>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</si>
  <si>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</si>
  <si>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</si>
  <si>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</si>
  <si>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</si>
  <si>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</si>
  <si>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</si>
  <si>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</si>
  <si>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</si>
  <si>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</si>
  <si>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</si>
  <si>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</si>
  <si>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</si>
  <si>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</si>
  <si>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</si>
  <si>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</si>
  <si>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</si>
  <si>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</si>
  <si>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</si>
  <si>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</si>
  <si>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</si>
  <si>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</si>
  <si>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</si>
  <si>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</si>
  <si>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</si>
  <si>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</si>
  <si>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</si>
  <si>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</si>
  <si>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</si>
  <si>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</si>
  <si>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</si>
  <si>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</si>
  <si>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</si>
  <si>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</si>
  <si>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</si>
  <si>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</si>
  <si>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</si>
  <si>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</si>
  <si>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</si>
  <si>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</si>
  <si>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</si>
  <si>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</si>
  <si>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08313</t>
  </si>
  <si>
    <t xml:space="preserve">ZLOMENINA PÁNVE. NEBO DISLOKACE KYČLE S MCC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</si>
  <si>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</si>
  <si>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</si>
  <si>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</si>
  <si>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</si>
  <si>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</si>
  <si>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</si>
  <si>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</si>
  <si>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</si>
  <si>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</si>
  <si>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</si>
  <si>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</si>
  <si>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</si>
  <si>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</si>
  <si>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</si>
  <si>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</si>
  <si>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</si>
  <si>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</si>
  <si>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</si>
  <si>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</si>
  <si>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</si>
  <si>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</si>
  <si>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</si>
  <si>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</si>
  <si>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</si>
  <si>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</si>
  <si>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</si>
  <si>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</si>
  <si>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</si>
  <si>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</si>
  <si>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</si>
  <si>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</si>
  <si>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</si>
  <si>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</si>
  <si>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</si>
  <si>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</si>
  <si>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</si>
  <si>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</si>
  <si>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</si>
  <si>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</si>
  <si>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</si>
  <si>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</si>
  <si>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</si>
  <si>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</si>
  <si>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</si>
  <si>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</si>
  <si>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</si>
  <si>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</si>
  <si>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</si>
  <si>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</si>
  <si>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</si>
  <si>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</si>
  <si>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</si>
  <si>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</si>
  <si>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</si>
  <si>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</si>
  <si>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</si>
  <si>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11011</t>
  </si>
  <si>
    <t xml:space="preserve">TRANSPLANTACE LEDVIN BEZ CC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</si>
  <si>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</si>
  <si>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</si>
  <si>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11371</t>
  </si>
  <si>
    <t xml:space="preserve">JINÉ PORUCHY LEDVIN A MOČOVÝCH CEST BEZ CC                                                          </t>
  </si>
  <si>
    <t>11373</t>
  </si>
  <si>
    <t xml:space="preserve">JINÉ PORUCHY LEDVIN A MOČOVÝCH CEST S MCC                                                           </t>
  </si>
  <si>
    <t>16012</t>
  </si>
  <si>
    <t>B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</si>
  <si>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</si>
  <si>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</si>
  <si>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</si>
  <si>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</si>
  <si>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</si>
  <si>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</si>
  <si>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</si>
  <si>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</si>
  <si>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</si>
  <si>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</si>
  <si>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</si>
  <si>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</si>
  <si>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</si>
  <si>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</si>
  <si>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</si>
  <si>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</si>
  <si>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</si>
  <si>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</si>
  <si>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</si>
  <si>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</si>
  <si>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</si>
  <si>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</si>
  <si>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</si>
  <si>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19312</t>
  </si>
  <si>
    <t xml:space="preserve">PSYCHÓZY S CC 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</si>
  <si>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</si>
  <si>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</si>
  <si>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</si>
  <si>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</si>
  <si>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</si>
  <si>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</si>
  <si>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</si>
  <si>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</si>
  <si>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</si>
  <si>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MCC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</si>
  <si>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</si>
  <si>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</si>
  <si>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</si>
  <si>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</si>
  <si>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</si>
  <si>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</si>
  <si>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</si>
  <si>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</si>
  <si>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</si>
  <si>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</si>
  <si>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</si>
  <si>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</si>
  <si>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</si>
  <si>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</si>
  <si>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</si>
  <si>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</si>
  <si>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</si>
  <si>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</si>
  <si>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</si>
  <si>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</si>
  <si>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21353</t>
  </si>
  <si>
    <t xml:space="preserve">JINÉ DIAGNÓZY ZRANĚNÍ. OTRAVY A TOXICKÝCH ÚČINKŮ S MCC                                              </t>
  </si>
  <si>
    <t>22501</t>
  </si>
  <si>
    <t xml:space="preserve">POPÁLENINY. PŘEVEDENÍ DO JINÉHO ZAŘÍZENÍ AKUTNÍ PÉČE BEZ CC                                         </t>
  </si>
  <si>
    <t>22541</t>
  </si>
  <si>
    <t>POPÁLENINY OMEZENÉHO ROZSAHU POSTIHUJÍCÍ VŠECHNY VRSTVY KŮŽE. BEZ KOŽNÍHO ŠTĚPU NEBO INHALAČNÍHO POR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</si>
  <si>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</si>
  <si>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</si>
  <si>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</si>
  <si>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</si>
  <si>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</si>
  <si>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</si>
  <si>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</si>
  <si>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</si>
  <si>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</si>
  <si>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</si>
  <si>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</si>
  <si>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</si>
  <si>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25011</t>
  </si>
  <si>
    <t xml:space="preserve">KRANIOTOMIE. VELKÝ VÝKON NA PÁTEŘI. KYČLI A KONČ. PŘI MNOHOČETNÉM ZÁVAŽNÉM TRAUMATU BEZ CC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</si>
  <si>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</si>
  <si>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</si>
  <si>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</si>
  <si>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</si>
  <si>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</si>
  <si>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</si>
  <si>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</si>
  <si>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</si>
  <si>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</si>
  <si>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</si>
  <si>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</si>
  <si>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>DLOUHODOBÁ MECHANICKÁ VENTILACE PŘI POLYTRAUMATU &gt; 504 HODIN (22-42 DNÍ) S EKONOMICKY NÁROČNÝM VÝKON</t>
  </si>
  <si>
    <t>25053</t>
  </si>
  <si>
    <t>DLOUHODOBÁ MECHANICKÁ VENTILACE PŘI POLYTRAUMATU &gt; 240 HODIN (11-21 DNÍ) S EKONOMICKY NÁROČNÝM VÝKON</t>
  </si>
  <si>
    <t>25073</t>
  </si>
  <si>
    <t>DLOUHODOBÁ MECHANICKÁ VENTILACE PŘI POLYTRAUMATU &gt; 96 HODIN (5-10 DNÍ) S EKONOMICKY NÁROČNÝM VÝKONEM</t>
  </si>
  <si>
    <t>25301</t>
  </si>
  <si>
    <t xml:space="preserve">DIAGNÓZY TÝKAJÍCÍ SE HLAVY. HRUDNÍKU A DOLNÍCH KONČETIN PŘI MNOHOČETNÉM ZÁVAŽNÉM TRAUMATU BEZ CC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</si>
  <si>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</si>
  <si>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</si>
  <si>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</si>
  <si>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</si>
  <si>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</si>
  <si>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</si>
  <si>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</si>
  <si>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</si>
  <si>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</si>
  <si>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</si>
  <si>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</si>
  <si>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</si>
  <si>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</si>
  <si>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</si>
  <si>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</si>
  <si>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</si>
  <si>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</si>
  <si>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</si>
  <si>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</si>
  <si>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</si>
  <si>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</si>
  <si>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</si>
  <si>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 xml:space="preserve">22 - KLINIKA NUKLEÁRNÍ MEDICÍNY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</si>
  <si>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</si>
  <si>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</si>
  <si>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</si>
  <si>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</si>
  <si>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</si>
  <si>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</si>
  <si>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603</t>
  </si>
  <si>
    <t xml:space="preserve">82056  </t>
  </si>
  <si>
    <t>MIKROSKOPICKÉ STANOVENÍ MIKROBIÁLNÍHO OBRAZU POŠEV</t>
  </si>
  <si>
    <t>809</t>
  </si>
  <si>
    <t xml:space="preserve">89167  </t>
  </si>
  <si>
    <t xml:space="preserve">CYSTOGRAFIE                                       </t>
  </si>
  <si>
    <t>22</t>
  </si>
  <si>
    <t>0093626</t>
  </si>
  <si>
    <t xml:space="preserve">ULTRAVIST 370                                     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</si>
  <si>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</si>
  <si>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</si>
  <si>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</si>
  <si>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</si>
  <si>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</si>
  <si>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</si>
  <si>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0002039</t>
  </si>
  <si>
    <t xml:space="preserve">99MTC-BESILESOMAB INJ.                            </t>
  </si>
  <si>
    <t>0002061</t>
  </si>
  <si>
    <t xml:space="preserve">99MTC-LEUKOCYTY ZNAČENÉ HM PAO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</si>
  <si>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</si>
  <si>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</si>
  <si>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</si>
  <si>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</si>
  <si>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</si>
  <si>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</si>
  <si>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</si>
  <si>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</si>
  <si>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47237  </t>
  </si>
  <si>
    <t>DETEKCE ZÁNĚTLIVÝCH LOŽISEK POMOCI AUTOLOGNÍCH LEU</t>
  </si>
  <si>
    <t xml:space="preserve">47273  </t>
  </si>
  <si>
    <t>KVANTIFIKACE DYNAMICKÝCH A TOMOGRAFICKÝCH SCINTIGR</t>
  </si>
  <si>
    <t xml:space="preserve">47257  </t>
  </si>
  <si>
    <t xml:space="preserve">SCINTIGRAFIE PLIC PERFÚZNÍ                        </t>
  </si>
  <si>
    <t xml:space="preserve">47265  </t>
  </si>
  <si>
    <t xml:space="preserve">SCINTIGRAFICKÁ DIAGNOSTIKA ZÁNĚTŮ                 </t>
  </si>
  <si>
    <t xml:space="preserve">47353  </t>
  </si>
  <si>
    <t>POZITRONOVÁ EMISNÍ TOMOGRAFIE (PET) LIMITOVANÉ OBL</t>
  </si>
  <si>
    <t xml:space="preserve">47355  </t>
  </si>
  <si>
    <t>HYBRIDNÍ VÝPOČETNÍ A POZITRONOVÁ EMISNÍ TOMOGRAFIE</t>
  </si>
  <si>
    <t>818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</si>
  <si>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</si>
  <si>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</si>
  <si>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</si>
  <si>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</si>
  <si>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</si>
  <si>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</si>
  <si>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</si>
  <si>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</si>
  <si>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</si>
  <si>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</si>
  <si>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</si>
  <si>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</si>
  <si>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</si>
  <si>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</si>
  <si>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</si>
  <si>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</si>
  <si>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</si>
  <si>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</si>
  <si>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</si>
  <si>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</si>
  <si>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96839  </t>
  </si>
  <si>
    <t xml:space="preserve">FAKTOR XII - STANOVENÍ AKTIVITY             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</si>
  <si>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</si>
  <si>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</si>
  <si>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</si>
  <si>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</si>
  <si>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</si>
  <si>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</si>
  <si>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</si>
  <si>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</si>
  <si>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</si>
  <si>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</si>
  <si>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</si>
  <si>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</si>
  <si>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</si>
  <si>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</si>
  <si>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96711  </t>
  </si>
  <si>
    <t>PANOPTICKÉ OBARVENÍ NÁTĚRU PERIFERNÍ KRVE NEBO ASP</t>
  </si>
  <si>
    <t xml:space="preserve">96157  </t>
  </si>
  <si>
    <t xml:space="preserve">STANOVENÍ HEPARINOVÝCH JEDNOTEK ANTI XA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</si>
  <si>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</si>
  <si>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</si>
  <si>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</si>
  <si>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</si>
  <si>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96837  </t>
  </si>
  <si>
    <t xml:space="preserve">ERYTROPOETIN - STANOVENÍ HLADINY V SÉRU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</si>
  <si>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</si>
  <si>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</si>
  <si>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</si>
  <si>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</si>
  <si>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96115  </t>
  </si>
  <si>
    <t xml:space="preserve">FAKTOR XIII AKTIVITA - ORIENTAČNĚ                 </t>
  </si>
  <si>
    <t xml:space="preserve">96613  </t>
  </si>
  <si>
    <t xml:space="preserve">VYŠETŘENÍ NÁTĚRU NA SCHIZOCYTY                    </t>
  </si>
  <si>
    <t xml:space="preserve">96863  </t>
  </si>
  <si>
    <t>STANOVENÍ POČTU ERYTROBLASTŮ NA AUTOMATICKÉM ANALY</t>
  </si>
  <si>
    <t xml:space="preserve">96889  </t>
  </si>
  <si>
    <t xml:space="preserve">TROMBIN GENERAČNÍ ČAS                             </t>
  </si>
  <si>
    <t xml:space="preserve">96879  </t>
  </si>
  <si>
    <t xml:space="preserve">DRVVT - SCREENING LA                              </t>
  </si>
  <si>
    <t>33</t>
  </si>
  <si>
    <t>801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</si>
  <si>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</si>
  <si>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</si>
  <si>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</si>
  <si>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</si>
  <si>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</si>
  <si>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</si>
  <si>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</si>
  <si>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</si>
  <si>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81681  </t>
  </si>
  <si>
    <t xml:space="preserve">25-HYDROXYVITAMIN D (25 OHD)                      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</si>
  <si>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</si>
  <si>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</si>
  <si>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</si>
  <si>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</si>
  <si>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</si>
  <si>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</si>
  <si>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</si>
  <si>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</si>
  <si>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</si>
  <si>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</si>
  <si>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</si>
  <si>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</si>
  <si>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</si>
  <si>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</si>
  <si>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</si>
  <si>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</si>
  <si>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93185  </t>
  </si>
  <si>
    <t xml:space="preserve">TRIJODTYRONIN CELKOVÝ (TT3)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</si>
  <si>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</si>
  <si>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</si>
  <si>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</si>
  <si>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</si>
  <si>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93249  </t>
  </si>
  <si>
    <t xml:space="preserve">TELOPEPTID PROKOLAGENU I. TYPU: IC - TP           </t>
  </si>
  <si>
    <t xml:space="preserve">93225  </t>
  </si>
  <si>
    <t xml:space="preserve">PROSTATICKÝ SPECIFICKÝ ANTIGEN (PSA)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</si>
  <si>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</si>
  <si>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</si>
  <si>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</si>
  <si>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</si>
  <si>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</si>
  <si>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</si>
  <si>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</si>
  <si>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</si>
  <si>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</si>
  <si>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</si>
  <si>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</si>
  <si>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</si>
  <si>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</si>
  <si>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</si>
  <si>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</si>
  <si>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</si>
  <si>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</si>
  <si>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</si>
  <si>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</si>
  <si>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</si>
  <si>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</si>
  <si>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</si>
  <si>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</si>
  <si>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</si>
  <si>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81495  </t>
  </si>
  <si>
    <t xml:space="preserve">KREATINKINÁZA (CK)                                </t>
  </si>
  <si>
    <t xml:space="preserve">81533  </t>
  </si>
  <si>
    <t xml:space="preserve">LIPÁZA                                            </t>
  </si>
  <si>
    <t xml:space="preserve">91133  </t>
  </si>
  <si>
    <t xml:space="preserve">STANOVENÍ IgM                                     </t>
  </si>
  <si>
    <t xml:space="preserve">93193  </t>
  </si>
  <si>
    <t xml:space="preserve">THYMIDINKINÁZA                                    </t>
  </si>
  <si>
    <t xml:space="preserve">81123  </t>
  </si>
  <si>
    <t xml:space="preserve">BILIRUBIN KONJUGOVANÝ STATIM                      </t>
  </si>
  <si>
    <t xml:space="preserve">81641  </t>
  </si>
  <si>
    <t xml:space="preserve">ŽELEZO CELKOVÉ                                    </t>
  </si>
  <si>
    <t xml:space="preserve">91495  </t>
  </si>
  <si>
    <t xml:space="preserve">AUTOPROTILÁTKY PROTI GAD                          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</si>
  <si>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</si>
  <si>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</si>
  <si>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</si>
  <si>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</si>
  <si>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</si>
  <si>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</si>
  <si>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</si>
  <si>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</si>
  <si>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</si>
  <si>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</si>
  <si>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</si>
  <si>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</si>
  <si>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</si>
  <si>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</si>
  <si>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</si>
  <si>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</si>
  <si>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</si>
  <si>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</si>
  <si>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</si>
  <si>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</si>
  <si>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</si>
  <si>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</si>
  <si>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</si>
  <si>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</si>
  <si>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81345  </t>
  </si>
  <si>
    <t xml:space="preserve">AMYLÁZA                              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</si>
  <si>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</si>
  <si>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</si>
  <si>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</si>
  <si>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</si>
  <si>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</si>
  <si>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</si>
  <si>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</si>
  <si>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</si>
  <si>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</si>
  <si>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</si>
  <si>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</si>
  <si>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</si>
  <si>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</si>
  <si>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</si>
  <si>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</si>
  <si>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</si>
  <si>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</si>
  <si>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</si>
  <si>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</si>
  <si>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</si>
  <si>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</si>
  <si>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</si>
  <si>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</si>
  <si>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</si>
  <si>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</si>
  <si>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</si>
  <si>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</si>
  <si>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</si>
  <si>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93161  </t>
  </si>
  <si>
    <t xml:space="preserve">INZULÍN                                  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</si>
  <si>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</si>
  <si>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</si>
  <si>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</si>
  <si>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</si>
  <si>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</si>
  <si>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</si>
  <si>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</si>
  <si>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</si>
  <si>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93267  </t>
  </si>
  <si>
    <t xml:space="preserve">VOLNÝ TESTOSTERON          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</si>
  <si>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</si>
  <si>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</si>
  <si>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</si>
  <si>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</si>
  <si>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93259  </t>
  </si>
  <si>
    <t xml:space="preserve">CROSSLAPS                                      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</si>
  <si>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</si>
  <si>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</si>
  <si>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</si>
  <si>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</si>
  <si>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</si>
  <si>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</si>
  <si>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</si>
  <si>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</si>
  <si>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</si>
  <si>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</si>
  <si>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</si>
  <si>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</si>
  <si>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</si>
  <si>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</si>
  <si>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</si>
  <si>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</si>
  <si>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</si>
  <si>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</si>
  <si>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</si>
  <si>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</si>
  <si>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81125  </t>
  </si>
  <si>
    <t xml:space="preserve">BÍLKOVINY CELKOVÉ (SÉRUM) STATIM   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</si>
  <si>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</si>
  <si>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</si>
  <si>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</si>
  <si>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</si>
  <si>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</si>
  <si>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</si>
  <si>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</si>
  <si>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</si>
  <si>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81395  </t>
  </si>
  <si>
    <t xml:space="preserve">ELEKTROFORÉZA PROTEINŮ (MOČ, MOZKOMÍŠNÍ MOK)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</si>
  <si>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</si>
  <si>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</si>
  <si>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</si>
  <si>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</si>
  <si>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91499  </t>
  </si>
  <si>
    <t xml:space="preserve">AUTOPROTILÁTKY IA2                                </t>
  </si>
  <si>
    <t xml:space="preserve">81117  </t>
  </si>
  <si>
    <t xml:space="preserve">AMYLASA (SÉRUM, MOČ) STATIM                       </t>
  </si>
  <si>
    <t xml:space="preserve">81113  </t>
  </si>
  <si>
    <t xml:space="preserve">A S T  STATIM                                     </t>
  </si>
  <si>
    <t xml:space="preserve">93227  </t>
  </si>
  <si>
    <t xml:space="preserve">ANTIGEN SQUAMÓZNÍCH NÁDOROVÝCH BUNĚK (SCC)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</si>
  <si>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</si>
  <si>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</si>
  <si>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</si>
  <si>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</si>
  <si>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93255  </t>
  </si>
  <si>
    <t xml:space="preserve">PROKOLAGEN I. TYPU: PI - NP                       </t>
  </si>
  <si>
    <t xml:space="preserve">93167  </t>
  </si>
  <si>
    <t xml:space="preserve">NEURON - SPECIFICKÁ ENOLÁZA (NSE)                 </t>
  </si>
  <si>
    <t xml:space="preserve">81233  </t>
  </si>
  <si>
    <t xml:space="preserve">KARBONYLHEMOGLOBIN KVANTITATIVNĚ                  </t>
  </si>
  <si>
    <t xml:space="preserve">81231  </t>
  </si>
  <si>
    <t xml:space="preserve">METHEMOGLOBIN - KVANTITATIVNÍ STANOVENÍ           </t>
  </si>
  <si>
    <t>813</t>
  </si>
  <si>
    <t xml:space="preserve">91197  </t>
  </si>
  <si>
    <t xml:space="preserve">STANOVENÍ CYTOKINU ELISA                          </t>
  </si>
  <si>
    <t>34</t>
  </si>
  <si>
    <t>0001732</t>
  </si>
  <si>
    <t xml:space="preserve">XENETIX 300                                       </t>
  </si>
  <si>
    <t>0002918</t>
  </si>
  <si>
    <t xml:space="preserve">MULTIHANCE                                        </t>
  </si>
  <si>
    <t>0003134</t>
  </si>
  <si>
    <t xml:space="preserve">GADOVIST 1,0 MMOL/ML                              </t>
  </si>
  <si>
    <t>0022075</t>
  </si>
  <si>
    <t xml:space="preserve">IOMERON 400                                       </t>
  </si>
  <si>
    <t>0042411</t>
  </si>
  <si>
    <t>0042433</t>
  </si>
  <si>
    <t xml:space="preserve">VISIPAQUE 320 MG I/ML                             </t>
  </si>
  <si>
    <t>0045123</t>
  </si>
  <si>
    <t>0045124</t>
  </si>
  <si>
    <t>0065978</t>
  </si>
  <si>
    <t xml:space="preserve">DOTAREM                                           </t>
  </si>
  <si>
    <t>0077018</t>
  </si>
  <si>
    <t>0077019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</si>
  <si>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</si>
  <si>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</si>
  <si>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</si>
  <si>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</si>
  <si>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0042423</t>
  </si>
  <si>
    <t>0038462</t>
  </si>
  <si>
    <t xml:space="preserve">DRÁT VODÍCÍ GUIDE WIRE M                          </t>
  </si>
  <si>
    <t>0038482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</si>
  <si>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</si>
  <si>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</si>
  <si>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</si>
  <si>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</si>
  <si>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</si>
  <si>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0047408</t>
  </si>
  <si>
    <t xml:space="preserve">KATETR ANGIOGRAF.DIAGNOST.NEVYZT.VYZTUŽ.107XXXXX  </t>
  </si>
  <si>
    <t>0048668</t>
  </si>
  <si>
    <t xml:space="preserve">DRÁT VODÍCÍ NITINOL                               </t>
  </si>
  <si>
    <t>0049439</t>
  </si>
  <si>
    <t xml:space="preserve">STENTGRAFT ZENITH TX2 ZTEG-2P                     </t>
  </si>
  <si>
    <t>0053563</t>
  </si>
  <si>
    <t xml:space="preserve">KATETR DIAGNOSTICKÝ TEMPO4F,5F                    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</si>
  <si>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</si>
  <si>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</si>
  <si>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</si>
  <si>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</si>
  <si>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</si>
  <si>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</si>
  <si>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</si>
  <si>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</si>
  <si>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</si>
  <si>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0057840</t>
  </si>
  <si>
    <t xml:space="preserve">TĚLÍSKO EMBOLIZAČNÍ IMWCE                         </t>
  </si>
  <si>
    <t>0057844</t>
  </si>
  <si>
    <t xml:space="preserve">TĚLÍSKO EMBOLIZAČNÍ TORNADO                       </t>
  </si>
  <si>
    <t>0058462</t>
  </si>
  <si>
    <t xml:space="preserve">VODIČ DRÁTĚNÝ LUNDERQUIST EXTRA STIFF, ZAHNUTÝ    </t>
  </si>
  <si>
    <t>0058736</t>
  </si>
  <si>
    <t xml:space="preserve">TĚLÍSKO EMBOLIZAČNÍ NESTER                        </t>
  </si>
  <si>
    <t>0059795</t>
  </si>
  <si>
    <t xml:space="preserve">DRÁT VODÍCÍ ANGIODYN J3 FC-FS 150-0,35            </t>
  </si>
  <si>
    <t>0092125</t>
  </si>
  <si>
    <t xml:space="preserve">MIKROKATETR PROGREAT PC2411-2813, PP27111-27131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</si>
  <si>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</si>
  <si>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</si>
  <si>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</si>
  <si>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</si>
  <si>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0151633</t>
  </si>
  <si>
    <t xml:space="preserve">SPIRÁLA EMBOLIZAČNÍ - PERIFERNÍ - AZUR - PUSHABLE </t>
  </si>
  <si>
    <t>0141714</t>
  </si>
  <si>
    <t xml:space="preserve">OKLUDER AVP - AMPLATZER                           </t>
  </si>
  <si>
    <t>0192083</t>
  </si>
  <si>
    <t xml:space="preserve">89411  </t>
  </si>
  <si>
    <t xml:space="preserve">PŘEHLEDNÁ  ČI SELEKTIVNÍ ANGIOGRAFIE              </t>
  </si>
  <si>
    <t xml:space="preserve">89313  </t>
  </si>
  <si>
    <t xml:space="preserve">PERKUTÁNNÍ PUNKCE NEBO BIOPSIE ŘÍZENÁ RDG METODOU </t>
  </si>
  <si>
    <t xml:space="preserve">89143  </t>
  </si>
  <si>
    <t xml:space="preserve">RTG BŘICHA                                        </t>
  </si>
  <si>
    <t xml:space="preserve">89201  </t>
  </si>
  <si>
    <t>SKIASKOPIE NA OPERAČNÍM ČI ZÁKROKOVÉM SÁLE MOBILNÍ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</si>
  <si>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</si>
  <si>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</si>
  <si>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</si>
  <si>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</si>
  <si>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</si>
  <si>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</si>
  <si>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</si>
  <si>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</si>
  <si>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89419  </t>
  </si>
  <si>
    <t xml:space="preserve">PUNKČNÍ ANGIOGRAFIE                               </t>
  </si>
  <si>
    <t xml:space="preserve">89445  </t>
  </si>
  <si>
    <t>ŽÍLY HORNÍ KONČETINY - FLEBOGRAFIE PERIFERNÍ, CELÝ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</si>
  <si>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</si>
  <si>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</si>
  <si>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</si>
  <si>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</si>
  <si>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</si>
  <si>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</si>
  <si>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</si>
  <si>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</si>
  <si>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</si>
  <si>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</si>
  <si>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</si>
  <si>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</si>
  <si>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</si>
  <si>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</si>
  <si>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</si>
  <si>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</si>
  <si>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89179  </t>
  </si>
  <si>
    <t xml:space="preserve">DIAGNOSTICKÁ MAMOGRAFIE NEBO  DUKTOGRAFIE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</si>
  <si>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</si>
  <si>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</si>
  <si>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</si>
  <si>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</si>
  <si>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</si>
  <si>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</si>
  <si>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</si>
  <si>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</si>
  <si>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</si>
  <si>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</si>
  <si>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89417  </t>
  </si>
  <si>
    <t xml:space="preserve">89613  </t>
  </si>
  <si>
    <t>CT VYŠETŘENÍ BEZ POUŽITÍ KONTRASTNÍ LÁTKY DO 30 SK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</si>
  <si>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</si>
  <si>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</si>
  <si>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</si>
  <si>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</si>
  <si>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</si>
  <si>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</si>
  <si>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</si>
  <si>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</si>
  <si>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89723  </t>
  </si>
  <si>
    <t xml:space="preserve">MR ANGIOGRAFIE                                    </t>
  </si>
  <si>
    <t xml:space="preserve">89325  </t>
  </si>
  <si>
    <t>PERKUTÁNNÍ DRENÁŽ ABSCESU, CYSTY EV. JINÉ DUTINY R</t>
  </si>
  <si>
    <t xml:space="preserve">89409  </t>
  </si>
  <si>
    <t>ZAVEDENÍ STENTGRAFTU DO NEKORONÁRNÍHO TEPENNÉHO NE</t>
  </si>
  <si>
    <t xml:space="preserve">89189  </t>
  </si>
  <si>
    <t xml:space="preserve">FISTULOGRAFIE                                     </t>
  </si>
  <si>
    <t xml:space="preserve">89137  </t>
  </si>
  <si>
    <t xml:space="preserve">RENTGENOVÉ VYŠETŘENÍ KLOUBU - DRŽENÉ SNÍMKY    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</si>
  <si>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</si>
  <si>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</si>
  <si>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</si>
  <si>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</si>
  <si>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</si>
  <si>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</si>
  <si>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</si>
  <si>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</si>
  <si>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</si>
  <si>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</si>
  <si>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</si>
  <si>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</si>
  <si>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</si>
  <si>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</si>
  <si>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</si>
  <si>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</si>
  <si>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</si>
  <si>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</si>
  <si>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</si>
  <si>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</si>
  <si>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</si>
  <si>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</si>
  <si>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</si>
  <si>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</si>
  <si>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</si>
  <si>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22325  </t>
  </si>
  <si>
    <t>ABSORPCE PROTILÁTEK PROTI ERYTROCYTUM PŘI URČOVÁNÍ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</si>
  <si>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</si>
  <si>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</si>
  <si>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</si>
  <si>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</si>
  <si>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</si>
  <si>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</si>
  <si>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</si>
  <si>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</si>
  <si>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>37</t>
  </si>
  <si>
    <t>807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</si>
  <si>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</si>
  <si>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</si>
  <si>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</si>
  <si>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</si>
  <si>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87449  </t>
  </si>
  <si>
    <t xml:space="preserve">SCREENINGOVÉ ODEČÍTÁNÍ CYTOLOGICKÝCH NÁLEZŮ (ZA 1 </t>
  </si>
  <si>
    <t xml:space="preserve">87433  </t>
  </si>
  <si>
    <t xml:space="preserve">STANDARDNÍ CYTOLOGICKÉ BARVENÍ,  ZA 1-3 PREPARÁTY </t>
  </si>
  <si>
    <t xml:space="preserve">87413  </t>
  </si>
  <si>
    <t xml:space="preserve">CYTOLOGICKÉ OTISKY A STĚRY -  ZA 1-3 PREPARÁTY    </t>
  </si>
  <si>
    <t xml:space="preserve">87519  </t>
  </si>
  <si>
    <t>STANOVENÍ CYTOLOGICKÉ DIAGNÓZY II. STUPNĚ OBTÍŽNOS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</si>
  <si>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</si>
  <si>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</si>
  <si>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</si>
  <si>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</si>
  <si>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</si>
  <si>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</si>
  <si>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</si>
  <si>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</si>
  <si>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</si>
  <si>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</si>
  <si>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</si>
  <si>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</si>
  <si>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</si>
  <si>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</si>
  <si>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</si>
  <si>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</si>
  <si>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</si>
  <si>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</si>
  <si>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</si>
  <si>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</si>
  <si>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</si>
  <si>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</si>
  <si>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</si>
  <si>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</si>
  <si>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</si>
  <si>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</si>
  <si>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</si>
  <si>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</si>
  <si>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87133  </t>
  </si>
  <si>
    <t>BIOPTICKÝ MATERIÁL ZÍSKANÝ KOMPLEXNÍ EKTOMIÍ: MAKR</t>
  </si>
  <si>
    <t xml:space="preserve">87213  </t>
  </si>
  <si>
    <t>PEROPERAČNÍ BIOPSIE (TECHNICKÁ KOMPONENTA ZA KAŽDÝ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</si>
  <si>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</si>
  <si>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</si>
  <si>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</si>
  <si>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</si>
  <si>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87411  </t>
  </si>
  <si>
    <t>PEROPERAČNÍ CYTOLOGIE (TECHNICKÁ KOMPONENTA ZA KAŽ</t>
  </si>
  <si>
    <t xml:space="preserve">91427  </t>
  </si>
  <si>
    <t>IZOLACE MONONUKLEÁRŮ Z PERIFERNÍ KRVE GRADIENTOVOU</t>
  </si>
  <si>
    <t>40</t>
  </si>
  <si>
    <t xml:space="preserve">82079  </t>
  </si>
  <si>
    <t>STANOVENÍ PROTILÁTEK PROTI ANTIGENŮM VIRŮ (MIMO VI</t>
  </si>
  <si>
    <t xml:space="preserve">82077  </t>
  </si>
  <si>
    <t>STANOVENÍ PROTILÁTEK PROTI ANTIGENŮM VIRŮ HEPATITI</t>
  </si>
  <si>
    <t xml:space="preserve">82135  </t>
  </si>
  <si>
    <t xml:space="preserve">KONFIRMAČNÍ TEST PRŮKAZU ANTIGENŮ                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</si>
  <si>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</si>
  <si>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</si>
  <si>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</si>
  <si>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</si>
  <si>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</si>
  <si>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</si>
  <si>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</si>
  <si>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</si>
  <si>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</si>
  <si>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</si>
  <si>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</si>
  <si>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</si>
  <si>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</si>
  <si>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</si>
  <si>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</si>
  <si>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</si>
  <si>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</si>
  <si>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</si>
  <si>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</si>
  <si>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</si>
  <si>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</si>
  <si>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</si>
  <si>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</si>
  <si>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</si>
  <si>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</si>
  <si>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</si>
  <si>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</si>
  <si>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</si>
  <si>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</si>
  <si>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</si>
  <si>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</si>
  <si>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</si>
  <si>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</si>
  <si>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</si>
  <si>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82131  </t>
  </si>
  <si>
    <t>IDENTIFIKACE BAKTERIÁLNÍHO KMENE V KULTUŘE (POMNOŽ</t>
  </si>
  <si>
    <t>41</t>
  </si>
  <si>
    <t xml:space="preserve">91439  </t>
  </si>
  <si>
    <t>IMUNOFENOTYPIZACE BUNĚČNÝCH SUBPOPULACÍ DLE POVRCH</t>
  </si>
  <si>
    <t xml:space="preserve">91171  </t>
  </si>
  <si>
    <t xml:space="preserve">STANOVENÍ IgG ELISA                               </t>
  </si>
  <si>
    <t xml:space="preserve">86413  </t>
  </si>
  <si>
    <t xml:space="preserve">SCREENING PROTILÁTEK NA PANELU 30TI DÁRCŮ         </t>
  </si>
  <si>
    <t xml:space="preserve">91317  </t>
  </si>
  <si>
    <t>PRŮKAZ ANTINUKLEÁRNÍCH PROTILÁTEK - JINÉ SUBSTRÁTY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</si>
  <si>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</si>
  <si>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</si>
  <si>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</si>
  <si>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</si>
  <si>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91501  </t>
  </si>
  <si>
    <t>STANOVENÍ HLADIN REVMATOIDNÍHO FAKTORU (RF) NEFELO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</si>
  <si>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</si>
  <si>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</si>
  <si>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</si>
  <si>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</si>
  <si>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</si>
  <si>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</si>
  <si>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</si>
  <si>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</si>
  <si>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86217  </t>
  </si>
  <si>
    <t xml:space="preserve">URČOVÁNÍ HLA-B 27                                 </t>
  </si>
  <si>
    <t xml:space="preserve">91567  </t>
  </si>
  <si>
    <t xml:space="preserve">IMUNOANALYTICKÉ STANOVENÍ AUTOPROTILÁTEK          </t>
  </si>
  <si>
    <t xml:space="preserve">91161  </t>
  </si>
  <si>
    <t xml:space="preserve">STANOVENÍ C4 SLOŽKY KOMPLEMENTU                   </t>
  </si>
  <si>
    <t xml:space="preserve">91159  </t>
  </si>
  <si>
    <t xml:space="preserve">STANOVENÍ C3 SLOŽKY KOMPLEMENTU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</si>
  <si>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</si>
  <si>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</si>
  <si>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</si>
  <si>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</si>
  <si>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91449  </t>
  </si>
  <si>
    <t>STANOVENÍ FAGOCYTÁRNÍ AKTIVITY LEUKOCYTŮ INGESCÍ P</t>
  </si>
  <si>
    <t>00602</t>
  </si>
  <si>
    <t xml:space="preserve">Ošetřovací den      </t>
  </si>
  <si>
    <t>00655</t>
  </si>
  <si>
    <t xml:space="preserve">TISS                </t>
  </si>
  <si>
    <t>00657</t>
  </si>
  <si>
    <t>00658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</si>
</sst>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28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90" fillId="0" borderId="112" xfId="0" applyNumberFormat="1" applyFont="1" applyBorder="1" applyAlignment="1">
      <alignment horizontal="right"/>
    </xf>
    <xf numFmtId="167" fontId="90" fillId="0" borderId="112" xfId="0" applyNumberFormat="1" applyFont="1" applyBorder="1" applyAlignment="1">
      <alignment horizontal="right"/>
    </xf>
    <xf numFmtId="167" fontId="90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7" fontId="5" fillId="0" borderId="112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75" fontId="5" fillId="0" borderId="112" xfId="0" applyNumberFormat="1" applyFont="1" applyBorder="1" applyAlignment="1">
      <alignment horizontal="right"/>
    </xf>
    <xf numFmtId="4" fontId="5" fillId="0" borderId="112" xfId="0" applyNumberFormat="1" applyFont="1" applyBorder="1" applyAlignment="1">
      <alignment horizontal="right"/>
    </xf>
    <xf numFmtId="3" fontId="5" fillId="0" borderId="112" xfId="0" applyNumberFormat="1" applyFont="1" applyBorder="1"/>
    <xf numFmtId="3" fontId="16" fillId="0" borderId="113" xfId="0" applyNumberFormat="1" applyFont="1" applyBorder="1" applyAlignment="1">
      <alignment horizontal="center"/>
    </xf>
    <xf numFmtId="3" fontId="90" fillId="0" borderId="106" xfId="0" applyNumberFormat="1" applyFont="1" applyBorder="1"/>
    <xf numFmtId="167" fontId="90" fillId="0" borderId="106" xfId="0" applyNumberFormat="1" applyFont="1" applyBorder="1"/>
    <xf numFmtId="167" fontId="90" fillId="0" borderId="60" xfId="0" applyNumberFormat="1" applyFont="1" applyBorder="1"/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90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91" fillId="0" borderId="111" xfId="0" applyNumberFormat="1" applyFont="1" applyBorder="1" applyAlignment="1">
      <alignment horizontal="right"/>
    </xf>
    <xf numFmtId="167" fontId="90" fillId="0" borderId="21" xfId="0" applyNumberFormat="1" applyFont="1" applyBorder="1" applyAlignment="1">
      <alignment horizontal="right"/>
    </xf>
    <xf numFmtId="3" fontId="90" fillId="0" borderId="106" xfId="0" applyNumberFormat="1" applyFont="1" applyBorder="1" applyAlignment="1">
      <alignment horizontal="right"/>
    </xf>
    <xf numFmtId="167" fontId="90" fillId="0" borderId="106" xfId="0" applyNumberFormat="1" applyFont="1" applyBorder="1" applyAlignment="1">
      <alignment horizontal="right"/>
    </xf>
    <xf numFmtId="167" fontId="90" fillId="0" borderId="60" xfId="0" applyNumberFormat="1" applyFont="1" applyBorder="1" applyAlignment="1">
      <alignment horizontal="right"/>
    </xf>
    <xf numFmtId="167" fontId="91" fillId="0" borderId="60" xfId="0" applyNumberFormat="1" applyFont="1" applyBorder="1" applyAlignment="1">
      <alignment horizontal="right"/>
    </xf>
    <xf numFmtId="167" fontId="91" fillId="0" borderId="21" xfId="0" applyNumberFormat="1" applyFont="1" applyBorder="1" applyAlignment="1">
      <alignment horizontal="right"/>
    </xf>
    <xf numFmtId="3" fontId="90" fillId="0" borderId="112" xfId="0" applyNumberFormat="1" applyFont="1" applyBorder="1"/>
    <xf numFmtId="167" fontId="90" fillId="0" borderId="112" xfId="0" applyNumberFormat="1" applyFont="1" applyBorder="1"/>
    <xf numFmtId="167" fontId="90" fillId="0" borderId="111" xfId="0" applyNumberFormat="1" applyFont="1" applyBorder="1"/>
    <xf numFmtId="3" fontId="57" fillId="0" borderId="112" xfId="0" applyNumberFormat="1" applyFont="1" applyBorder="1"/>
    <xf numFmtId="167" fontId="57" fillId="0" borderId="112" xfId="0" applyNumberFormat="1" applyFont="1" applyBorder="1"/>
    <xf numFmtId="167" fontId="57" fillId="0" borderId="111" xfId="0" applyNumberFormat="1" applyFont="1" applyBorder="1"/>
    <xf numFmtId="0" fontId="5" fillId="0" borderId="112" xfId="0" applyFont="1" applyBorder="1"/>
    <xf numFmtId="9" fontId="57" fillId="0" borderId="112" xfId="0" applyNumberFormat="1" applyFont="1" applyBorder="1"/>
    <xf numFmtId="3" fontId="57" fillId="0" borderId="112" xfId="0" applyNumberFormat="1" applyFont="1" applyBorder="1" applyAlignment="1">
      <alignment horizontal="right"/>
    </xf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3" fontId="57" fillId="0" borderId="106" xfId="0" applyNumberFormat="1" applyFont="1" applyBorder="1"/>
    <xf numFmtId="9" fontId="57" fillId="0" borderId="106" xfId="0" applyNumberFormat="1" applyFont="1" applyBorder="1"/>
    <xf numFmtId="167" fontId="57" fillId="0" borderId="21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90" fillId="0" borderId="58" xfId="0" applyNumberFormat="1" applyFont="1" applyBorder="1" applyAlignment="1">
      <alignment horizontal="right"/>
    </xf>
    <xf numFmtId="167" fontId="90" fillId="0" borderId="58" xfId="0" applyNumberFormat="1" applyFont="1" applyBorder="1" applyAlignment="1">
      <alignment horizontal="right"/>
    </xf>
    <xf numFmtId="167" fontId="90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90" fillId="0" borderId="0" xfId="0" applyNumberFormat="1" applyFont="1" applyBorder="1"/>
    <xf numFmtId="167" fontId="90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90" fillId="0" borderId="0" xfId="0" applyNumberFormat="1" applyFont="1" applyBorder="1" applyAlignment="1">
      <alignment horizontal="right"/>
    </xf>
    <xf numFmtId="167" fontId="90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11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90" fillId="0" borderId="2" xfId="0" applyNumberFormat="1" applyFont="1" applyBorder="1"/>
    <xf numFmtId="167" fontId="90" fillId="0" borderId="2" xfId="0" applyNumberFormat="1" applyFont="1" applyBorder="1"/>
    <xf numFmtId="167" fontId="90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91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7" fillId="0" borderId="2" xfId="0" applyNumberFormat="1" applyFont="1" applyBorder="1"/>
    <xf numFmtId="9" fontId="57" fillId="0" borderId="2" xfId="0" applyNumberFormat="1" applyFont="1" applyBorder="1"/>
    <xf numFmtId="3" fontId="16" fillId="0" borderId="76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4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1.1812872922886795</c:v>
                </c:pt>
                <c:pt idx="1">
                  <c:v>1.0051790650763341</c:v>
                </c:pt>
                <c:pt idx="2">
                  <c:v>0.9680233932049821</c:v>
                </c:pt>
                <c:pt idx="3">
                  <c:v>0.99774603880829704</c:v>
                </c:pt>
                <c:pt idx="4">
                  <c:v>1.0033416169243334</c:v>
                </c:pt>
                <c:pt idx="5">
                  <c:v>0.96189638541803035</c:v>
                </c:pt>
                <c:pt idx="6">
                  <c:v>0.93474862347526144</c:v>
                </c:pt>
                <c:pt idx="7">
                  <c:v>0.97504702733941584</c:v>
                </c:pt>
                <c:pt idx="8">
                  <c:v>0.96648859675094378</c:v>
                </c:pt>
                <c:pt idx="9">
                  <c:v>0.96856911325087969</c:v>
                </c:pt>
                <c:pt idx="10">
                  <c:v>0.9694425049428923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000576"/>
        <c:axId val="15150028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0.90094800150509069</c:v>
                </c:pt>
                <c:pt idx="1">
                  <c:v>0.90094800150509069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59328"/>
        <c:axId val="1515461248"/>
      </c:scatterChart>
      <c:catAx>
        <c:axId val="151500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1500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002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15000576"/>
        <c:crosses val="autoZero"/>
        <c:crossBetween val="between"/>
      </c:valAx>
      <c:valAx>
        <c:axId val="1515459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15461248"/>
        <c:crosses val="max"/>
        <c:crossBetween val="midCat"/>
      </c:valAx>
      <c:valAx>
        <c:axId val="15154612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5459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0.67300658376005851</c:v>
                </c:pt>
                <c:pt idx="1">
                  <c:v>0.71622659341957584</c:v>
                </c:pt>
                <c:pt idx="2">
                  <c:v>0.74815587981870535</c:v>
                </c:pt>
                <c:pt idx="3">
                  <c:v>0.77099775425088224</c:v>
                </c:pt>
                <c:pt idx="4">
                  <c:v>0.78719280858021223</c:v>
                </c:pt>
                <c:pt idx="5">
                  <c:v>0.79159811621535847</c:v>
                </c:pt>
                <c:pt idx="6">
                  <c:v>0.80086678367828801</c:v>
                </c:pt>
                <c:pt idx="7">
                  <c:v>0.80353986934949662</c:v>
                </c:pt>
                <c:pt idx="8">
                  <c:v>0.80256215251042773</c:v>
                </c:pt>
                <c:pt idx="9">
                  <c:v>0.79735218895742443</c:v>
                </c:pt>
                <c:pt idx="10">
                  <c:v>0.79917489601858405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349568"/>
        <c:axId val="15203518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021696"/>
        <c:axId val="1521023616"/>
      </c:scatterChart>
      <c:catAx>
        <c:axId val="152034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035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03518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20349568"/>
        <c:crosses val="autoZero"/>
        <c:crossBetween val="between"/>
      </c:valAx>
      <c:valAx>
        <c:axId val="1521021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1023616"/>
        <c:crosses val="max"/>
        <c:crossBetween val="midCat"/>
      </c:valAx>
      <c:valAx>
        <c:axId val="15210236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10216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2448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3963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6403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56475</v>
      </c>
      <c r="D4" s="401">
        <f ca="1">IF(ISERROR(VLOOKUP("Náklady celkem",INDIRECT("HI!$A:$G"),4,0)),0,VLOOKUP("Náklady celkem",INDIRECT("HI!$A:$G"),4,0))</f>
        <v>55111.296159999998</v>
      </c>
      <c r="E4" s="394">
        <f ca="1">IF(C4=0,0,D4/C4)</f>
        <v>0.97585296432049573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2739</v>
      </c>
      <c r="D7" s="393">
        <f>IF(ISERROR(HI!D5),"",HI!D5)</f>
        <v>1963.09356</v>
      </c>
      <c r="E7" s="395">
        <f t="shared" ref="E7:E16" si="0">IF(C7=0,0,D7/C7)</f>
        <v>0.71671907995618844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0.95933469731969823</v>
      </c>
      <c r="E8" s="395">
        <f t="shared" si="0"/>
        <v>1.0659274414663313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0.78164191293116325</v>
      </c>
      <c r="E10" s="395">
        <f t="shared" si="0"/>
        <v>1.3027365215519389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0.93194480045612282</v>
      </c>
      <c r="E11" s="395">
        <f t="shared" si="0"/>
        <v>1.1649310005701534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13290</v>
      </c>
      <c r="D14" s="393">
        <f>IF(ISERROR(HI!D6),"",HI!D6)</f>
        <v>11580.88235</v>
      </c>
      <c r="E14" s="395">
        <f t="shared" si="0"/>
        <v>0.87139822046651616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34620</v>
      </c>
      <c r="D15" s="402">
        <f ca="1">IF(ISERROR(VLOOKUP("Osobní náklady (Kč)",INDIRECT("HI!$A:$G"),4,0)),0,VLOOKUP("Osobní náklady (Kč)",INDIRECT("HI!$A:$G"),4,0))</f>
        <v>35673.109880000004</v>
      </c>
      <c r="E15" s="395">
        <f t="shared" ref="E15" ca="1" si="1">IF(C15=0,0,D15/C15)</f>
        <v>1.030419118428654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41311</v>
      </c>
      <c r="D16" s="403">
        <f>IF(ISERROR(VLOOKUP("Odpracované hodiny",'ON Výkaz'!$A:$J,9,0)),"",VLOOKUP("Odpracované hodiny",'ON Výkaz'!$A:$J,9,0))</f>
        <v>38536</v>
      </c>
      <c r="E16" s="396">
        <f t="shared" si="0"/>
        <v>0.93282660792524996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50881.038385</v>
      </c>
      <c r="D18" s="405">
        <f ca="1">IF(ISERROR(VLOOKUP("Výnosy celkem",INDIRECT("HI!$A:$G"),4,0)),0,VLOOKUP("Výnosy celkem",INDIRECT("HI!$A:$G"),4,0))</f>
        <v>53109.517999999996</v>
      </c>
      <c r="E18" s="398">
        <f t="shared" ref="E18:E29" ca="1" si="2">IF(C18=0,0,D18/C18)</f>
        <v>1.0437978407228607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2586.7609600000001</v>
      </c>
      <c r="D19" s="402">
        <f ca="1">IF(ISERROR(VLOOKUP("Ambulance (body)",INDIRECT("HI!$A:$G"),4,0)),0,VLOOKUP("Ambulance (body)",INDIRECT("HI!$A:$G"),4,0))</f>
        <v>2600.9160000000002</v>
      </c>
      <c r="E19" s="395">
        <f t="shared" ca="1" si="2"/>
        <v>1.0054721098002035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0.98536266760419955</v>
      </c>
      <c r="E20" s="395">
        <f t="shared" si="2"/>
        <v>0.98536266760419955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0.90886759123206107</v>
      </c>
      <c r="E21" s="395">
        <f t="shared" si="2"/>
        <v>1.0692559896847778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48294.277425</v>
      </c>
      <c r="D22" s="402">
        <f ca="1">IF(ISERROR(VLOOKUP("Hospitalizace (casemix * 29500)",INDIRECT("HI!$A:$G"),4,0)),0,VLOOKUP("Hospitalizace (casemix * 29500)",INDIRECT("HI!$A:$G"),4,0))</f>
        <v>50508.601999999999</v>
      </c>
      <c r="E22" s="395">
        <f t="shared" ref="E22" ca="1" si="3">IF(C22=0,0,D22/C22)</f>
        <v>1.0458506616739178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0.99355812859022186</v>
      </c>
      <c r="E23" s="395">
        <f t="shared" si="2"/>
        <v>1.0458506616739178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1.0312035380182361</v>
      </c>
      <c r="E24" s="395">
        <f t="shared" si="2"/>
        <v>1.0854774084402485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0.93567476373533476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1.2415848140381855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1.0076786769049026</v>
      </c>
      <c r="E27" s="395">
        <f t="shared" si="2"/>
        <v>1.1196429743387808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0.79917489601858405</v>
      </c>
      <c r="E28" s="395">
        <f t="shared" si="2"/>
        <v>0.79917489601858405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1.0455537551456175</v>
      </c>
      <c r="E29" s="395">
        <f t="shared" si="2"/>
        <v>1.1617263946062417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2919.4039763494602</v>
      </c>
      <c r="C5" s="38">
        <v>2967.64383</v>
      </c>
      <c r="D5" s="39">
        <v>1963.09356</v>
      </c>
      <c r="E5" s="15"/>
      <c r="F5" s="16">
        <v>2739</v>
      </c>
      <c r="G5" s="17">
        <f>IF(F5&lt;0.00000001,"",D5/F5)</f>
        <v>0.71671907995618844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14088.0415663312</v>
      </c>
      <c r="C6" s="40">
        <v>15882.49286</v>
      </c>
      <c r="D6" s="41">
        <v>11580.88235</v>
      </c>
      <c r="E6" s="15"/>
      <c r="F6" s="18">
        <v>13290</v>
      </c>
      <c r="G6" s="19">
        <f>IF(F6&lt;0.00000001,"",D6/F6)</f>
        <v>0.87139822046651616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36123.247324949902</v>
      </c>
      <c r="C7" s="40">
        <v>35881.028109999999</v>
      </c>
      <c r="D7" s="41">
        <v>35673.109880000004</v>
      </c>
      <c r="E7" s="15"/>
      <c r="F7" s="18">
        <v>34620</v>
      </c>
      <c r="G7" s="19">
        <f>IF(F7&lt;0.00000001,"",D7/F7)</f>
        <v>1.030419118428654</v>
      </c>
    </row>
    <row r="8" spans="1:7" ht="14.4" customHeight="1" thickBot="1" x14ac:dyDescent="0.35">
      <c r="A8" s="1" t="s">
        <v>182</v>
      </c>
      <c r="B8" s="20">
        <v>7271.4237916497405</v>
      </c>
      <c r="C8" s="42">
        <v>7373.15055999999</v>
      </c>
      <c r="D8" s="43">
        <v>5894.2103699999998</v>
      </c>
      <c r="E8" s="15"/>
      <c r="F8" s="20">
        <v>5826</v>
      </c>
      <c r="G8" s="21">
        <f>IF(F8&lt;0.00000001,"",D8/F8)</f>
        <v>1.0117079248197733</v>
      </c>
    </row>
    <row r="9" spans="1:7" ht="14.4" customHeight="1" thickBot="1" x14ac:dyDescent="0.35">
      <c r="A9" s="2" t="s">
        <v>183</v>
      </c>
      <c r="B9" s="3">
        <v>60402.116659280298</v>
      </c>
      <c r="C9" s="44">
        <v>62104.315360000001</v>
      </c>
      <c r="D9" s="45">
        <v>55111.296159999998</v>
      </c>
      <c r="E9" s="15"/>
      <c r="F9" s="3">
        <v>56475</v>
      </c>
      <c r="G9" s="4">
        <f>IF(F9&lt;0.00000001,"",D9/F9)</f>
        <v>0.97585296432049573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2639.5520000000001</v>
      </c>
      <c r="C11" s="38">
        <f>IF(ISERROR(VLOOKUP("Celkem:",'ZV Vykáz.-A'!A:F,4,0)),0,VLOOKUP("Celkem:",'ZV Vykáz.-A'!A:F,4,0)/1000)</f>
        <v>2564.66</v>
      </c>
      <c r="D11" s="39">
        <f>IF(ISERROR(VLOOKUP("Celkem:",'ZV Vykáz.-A'!A:F,6,0)),0,VLOOKUP("Celkem:",'ZV Vykáz.-A'!A:F,6,0)/1000)</f>
        <v>2600.9160000000002</v>
      </c>
      <c r="E11" s="15"/>
      <c r="F11" s="16">
        <f>B11*0.98</f>
        <v>2586.7609600000001</v>
      </c>
      <c r="G11" s="17">
        <f>IF(F11=0,"",D11/F11)</f>
        <v>1.0054721098002035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50836.0815</v>
      </c>
      <c r="C12" s="42">
        <f>IF(ISERROR(VLOOKUP("Celkem",CaseMix!A:D,3,0)),0,VLOOKUP("Celkem",CaseMix!A:D,3,0)*29.5)</f>
        <v>53844.697999999997</v>
      </c>
      <c r="D12" s="43">
        <f>IF(ISERROR(VLOOKUP("Celkem",CaseMix!A:D,4,0)),0,VLOOKUP("Celkem",CaseMix!A:D,4,0)*29.5)</f>
        <v>50508.601999999999</v>
      </c>
      <c r="E12" s="15"/>
      <c r="F12" s="20">
        <f>B12*0.95</f>
        <v>48294.277425</v>
      </c>
      <c r="G12" s="21">
        <f>IF(F12=0,"",D12/F12)</f>
        <v>1.0458506616739178</v>
      </c>
    </row>
    <row r="13" spans="1:7" ht="14.4" customHeight="1" thickBot="1" x14ac:dyDescent="0.35">
      <c r="A13" s="5" t="s">
        <v>186</v>
      </c>
      <c r="B13" s="10">
        <f>SUM(B11:B12)</f>
        <v>53475.633500000004</v>
      </c>
      <c r="C13" s="46">
        <f>SUM(C11:C12)</f>
        <v>56409.357999999993</v>
      </c>
      <c r="D13" s="47">
        <f>SUM(D11:D12)</f>
        <v>53109.517999999996</v>
      </c>
      <c r="E13" s="15"/>
      <c r="F13" s="10">
        <f>SUM(F11:F12)</f>
        <v>50881.038385</v>
      </c>
      <c r="G13" s="11">
        <f>IF(F13=0,"",D13/F13)</f>
        <v>1.0437978407228607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0.8853271451006991</v>
      </c>
      <c r="C15" s="48">
        <f>IF(C9=0,"",C13/C9)</f>
        <v>0.90830013458826397</v>
      </c>
      <c r="D15" s="49">
        <f>IF(D9=0,"",D13/D9)</f>
        <v>0.96367753438082082</v>
      </c>
      <c r="E15" s="15"/>
      <c r="F15" s="12">
        <f>IF(F9=0,"",F13/F9)</f>
        <v>0.90094800150509069</v>
      </c>
      <c r="G15" s="13">
        <f>IF(OR(F15=0,F15=""),"",D15/F15)</f>
        <v>1.0696261413210713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1.1812872922886795</v>
      </c>
      <c r="C4" s="349">
        <f t="shared" ref="C4:M4" si="0">(C10+C8)/C6</f>
        <v>1.0051790650763341</v>
      </c>
      <c r="D4" s="349">
        <f t="shared" si="0"/>
        <v>0.9680233932049821</v>
      </c>
      <c r="E4" s="349">
        <f t="shared" si="0"/>
        <v>0.99774603880829704</v>
      </c>
      <c r="F4" s="349">
        <f t="shared" si="0"/>
        <v>1.0033416169243334</v>
      </c>
      <c r="G4" s="349">
        <f t="shared" si="0"/>
        <v>0.96189638541803035</v>
      </c>
      <c r="H4" s="349">
        <f t="shared" si="0"/>
        <v>0.93474862347526144</v>
      </c>
      <c r="I4" s="349">
        <f t="shared" si="0"/>
        <v>0.97504702733941584</v>
      </c>
      <c r="J4" s="349">
        <f t="shared" si="0"/>
        <v>0.96648859675094378</v>
      </c>
      <c r="K4" s="349">
        <f t="shared" si="0"/>
        <v>0.96856911325087969</v>
      </c>
      <c r="L4" s="349">
        <f t="shared" si="0"/>
        <v>0.9694425049428923</v>
      </c>
      <c r="M4" s="349">
        <f t="shared" si="0"/>
        <v>4.7193881857704435E-2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4970.8081499999998</v>
      </c>
      <c r="C5" s="349">
        <f>IF(ISERROR(VLOOKUP($A5,'Man Tab'!$A:$Q,COLUMN()+2,0)),0,VLOOKUP($A5,'Man Tab'!$A:$Q,COLUMN()+2,0))</f>
        <v>4448.6757299999999</v>
      </c>
      <c r="D5" s="349">
        <f>IF(ISERROR(VLOOKUP($A5,'Man Tab'!$A:$Q,COLUMN()+2,0)),0,VLOOKUP($A5,'Man Tab'!$A:$Q,COLUMN()+2,0))</f>
        <v>4579.9830700000002</v>
      </c>
      <c r="E5" s="349">
        <f>IF(ISERROR(VLOOKUP($A5,'Man Tab'!$A:$Q,COLUMN()+2,0)),0,VLOOKUP($A5,'Man Tab'!$A:$Q,COLUMN()+2,0))</f>
        <v>4766.1755799999901</v>
      </c>
      <c r="F5" s="349">
        <f>IF(ISERROR(VLOOKUP($A5,'Man Tab'!$A:$Q,COLUMN()+2,0)),0,VLOOKUP($A5,'Man Tab'!$A:$Q,COLUMN()+2,0))</f>
        <v>4472.6285699999999</v>
      </c>
      <c r="G5" s="349">
        <f>IF(ISERROR(VLOOKUP($A5,'Man Tab'!$A:$Q,COLUMN()+2,0)),0,VLOOKUP($A5,'Man Tab'!$A:$Q,COLUMN()+2,0))</f>
        <v>4809.4577499999996</v>
      </c>
      <c r="H5" s="349">
        <f>IF(ISERROR(VLOOKUP($A5,'Man Tab'!$A:$Q,COLUMN()+2,0)),0,VLOOKUP($A5,'Man Tab'!$A:$Q,COLUMN()+2,0))</f>
        <v>6628.9817499999999</v>
      </c>
      <c r="I5" s="349">
        <f>IF(ISERROR(VLOOKUP($A5,'Man Tab'!$A:$Q,COLUMN()+2,0)),0,VLOOKUP($A5,'Man Tab'!$A:$Q,COLUMN()+2,0))</f>
        <v>4986.4783699999998</v>
      </c>
      <c r="J5" s="349">
        <f>IF(ISERROR(VLOOKUP($A5,'Man Tab'!$A:$Q,COLUMN()+2,0)),0,VLOOKUP($A5,'Man Tab'!$A:$Q,COLUMN()+2,0))</f>
        <v>4595.2116400000004</v>
      </c>
      <c r="K5" s="349">
        <f>IF(ISERROR(VLOOKUP($A5,'Man Tab'!$A:$Q,COLUMN()+2,0)),0,VLOOKUP($A5,'Man Tab'!$A:$Q,COLUMN()+2,0))</f>
        <v>5263.4309700000003</v>
      </c>
      <c r="L5" s="349">
        <f>IF(ISERROR(VLOOKUP($A5,'Man Tab'!$A:$Q,COLUMN()+2,0)),0,VLOOKUP($A5,'Man Tab'!$A:$Q,COLUMN()+2,0))</f>
        <v>5589.4645799999998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4970.8081499999998</v>
      </c>
      <c r="C6" s="351">
        <f t="shared" ref="C6:M6" si="1">C5+B6</f>
        <v>9419.4838799999998</v>
      </c>
      <c r="D6" s="351">
        <f t="shared" si="1"/>
        <v>13999.46695</v>
      </c>
      <c r="E6" s="351">
        <f t="shared" si="1"/>
        <v>18765.64252999999</v>
      </c>
      <c r="F6" s="351">
        <f t="shared" si="1"/>
        <v>23238.271099999991</v>
      </c>
      <c r="G6" s="351">
        <f t="shared" si="1"/>
        <v>28047.728849999992</v>
      </c>
      <c r="H6" s="351">
        <f t="shared" si="1"/>
        <v>34676.710599999991</v>
      </c>
      <c r="I6" s="351">
        <f t="shared" si="1"/>
        <v>39663.188969999988</v>
      </c>
      <c r="J6" s="351">
        <f t="shared" si="1"/>
        <v>44258.40060999999</v>
      </c>
      <c r="K6" s="351">
        <f t="shared" si="1"/>
        <v>49521.831579999991</v>
      </c>
      <c r="L6" s="351">
        <f t="shared" si="1"/>
        <v>55111.296159999991</v>
      </c>
      <c r="M6" s="351">
        <f t="shared" si="1"/>
        <v>55111.296159999991</v>
      </c>
    </row>
    <row r="7" spans="1:13" ht="14.4" customHeight="1" x14ac:dyDescent="0.3">
      <c r="A7" s="350" t="s">
        <v>215</v>
      </c>
      <c r="B7" s="350">
        <v>191.15100000000001</v>
      </c>
      <c r="C7" s="350">
        <v>305.76400000000001</v>
      </c>
      <c r="D7" s="350">
        <v>437.29500000000002</v>
      </c>
      <c r="E7" s="350">
        <v>605.29100000000005</v>
      </c>
      <c r="F7" s="350">
        <v>752.53499999999997</v>
      </c>
      <c r="G7" s="350">
        <v>868.85</v>
      </c>
      <c r="H7" s="350">
        <v>1045.039</v>
      </c>
      <c r="I7" s="350">
        <v>1249.1890000000001</v>
      </c>
      <c r="J7" s="350">
        <v>1379.2550000000001</v>
      </c>
      <c r="K7" s="350">
        <v>1545.941</v>
      </c>
      <c r="L7" s="350">
        <v>1722.9259999999999</v>
      </c>
      <c r="M7" s="350"/>
    </row>
    <row r="8" spans="1:13" ht="14.4" customHeight="1" x14ac:dyDescent="0.3">
      <c r="A8" s="350" t="s">
        <v>184</v>
      </c>
      <c r="B8" s="351">
        <f>B7*29.5</f>
        <v>5638.9545000000007</v>
      </c>
      <c r="C8" s="351">
        <f t="shared" ref="C8:M8" si="2">C7*29.5</f>
        <v>9020.0380000000005</v>
      </c>
      <c r="D8" s="351">
        <f t="shared" si="2"/>
        <v>12900.202500000001</v>
      </c>
      <c r="E8" s="351">
        <f t="shared" si="2"/>
        <v>17856.084500000001</v>
      </c>
      <c r="F8" s="351">
        <f t="shared" si="2"/>
        <v>22199.782499999998</v>
      </c>
      <c r="G8" s="351">
        <f t="shared" si="2"/>
        <v>25631.075000000001</v>
      </c>
      <c r="H8" s="351">
        <f t="shared" si="2"/>
        <v>30828.6505</v>
      </c>
      <c r="I8" s="351">
        <f t="shared" si="2"/>
        <v>36851.075499999999</v>
      </c>
      <c r="J8" s="351">
        <f t="shared" si="2"/>
        <v>40688.022500000006</v>
      </c>
      <c r="K8" s="351">
        <f t="shared" si="2"/>
        <v>45605.2595</v>
      </c>
      <c r="L8" s="351">
        <f t="shared" si="2"/>
        <v>50826.316999999995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232998</v>
      </c>
      <c r="C9" s="350">
        <v>215232</v>
      </c>
      <c r="D9" s="350">
        <v>203379</v>
      </c>
      <c r="E9" s="350">
        <v>215652</v>
      </c>
      <c r="F9" s="350">
        <v>248881</v>
      </c>
      <c r="G9" s="350">
        <v>231792</v>
      </c>
      <c r="H9" s="350">
        <v>237423</v>
      </c>
      <c r="I9" s="350">
        <v>237042</v>
      </c>
      <c r="J9" s="350">
        <v>264818</v>
      </c>
      <c r="K9" s="350">
        <v>272840</v>
      </c>
      <c r="L9" s="350">
        <v>240859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232.99799999999999</v>
      </c>
      <c r="C10" s="351">
        <f t="shared" ref="C10:M10" si="3">C9/1000+B10</f>
        <v>448.23</v>
      </c>
      <c r="D10" s="351">
        <f t="shared" si="3"/>
        <v>651.60900000000004</v>
      </c>
      <c r="E10" s="351">
        <f t="shared" si="3"/>
        <v>867.26099999999997</v>
      </c>
      <c r="F10" s="351">
        <f t="shared" si="3"/>
        <v>1116.1420000000001</v>
      </c>
      <c r="G10" s="351">
        <f t="shared" si="3"/>
        <v>1347.934</v>
      </c>
      <c r="H10" s="351">
        <f t="shared" si="3"/>
        <v>1585.357</v>
      </c>
      <c r="I10" s="351">
        <f t="shared" si="3"/>
        <v>1822.3989999999999</v>
      </c>
      <c r="J10" s="351">
        <f t="shared" si="3"/>
        <v>2087.2169999999996</v>
      </c>
      <c r="K10" s="351">
        <f t="shared" si="3"/>
        <v>2360.0569999999998</v>
      </c>
      <c r="L10" s="351">
        <f t="shared" si="3"/>
        <v>2600.9159999999997</v>
      </c>
      <c r="M10" s="351">
        <f t="shared" si="3"/>
        <v>2600.9159999999997</v>
      </c>
    </row>
    <row r="11" spans="1:13" ht="14.4" customHeight="1" x14ac:dyDescent="0.3">
      <c r="A11" s="346"/>
      <c r="B11" s="346" t="s">
        <v>201</v>
      </c>
      <c r="C11" s="346">
        <f>COUNTIF(B7:M7,"&lt;&gt;")</f>
        <v>11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0.90094800150509069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0.90094800150509069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0</v>
      </c>
      <c r="C6" s="74">
        <v>0</v>
      </c>
      <c r="D6" s="74">
        <v>57.61</v>
      </c>
      <c r="E6" s="74">
        <v>4.9406564584124654E-324</v>
      </c>
      <c r="F6" s="74">
        <v>9.91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67.52</v>
      </c>
      <c r="Q6" s="310" t="s">
        <v>298</v>
      </c>
    </row>
    <row r="7" spans="1:17" ht="14.4" customHeight="1" x14ac:dyDescent="0.3">
      <c r="A7" s="25" t="s">
        <v>51</v>
      </c>
      <c r="B7" s="76">
        <v>3010.5380421380501</v>
      </c>
      <c r="C7" s="77">
        <v>250.87817017817099</v>
      </c>
      <c r="D7" s="77">
        <v>188.45308</v>
      </c>
      <c r="E7" s="77">
        <v>146.97931</v>
      </c>
      <c r="F7" s="77">
        <v>188.97467</v>
      </c>
      <c r="G7" s="77">
        <v>140.24484000000001</v>
      </c>
      <c r="H7" s="77">
        <v>174.54344</v>
      </c>
      <c r="I7" s="77">
        <v>154.81698</v>
      </c>
      <c r="J7" s="77">
        <v>232.7252</v>
      </c>
      <c r="K7" s="77">
        <v>227.85684000000001</v>
      </c>
      <c r="L7" s="77">
        <v>129.54364000000001</v>
      </c>
      <c r="M7" s="77">
        <v>209.89457999999999</v>
      </c>
      <c r="N7" s="77">
        <v>169.06098</v>
      </c>
      <c r="O7" s="77">
        <v>4.9406564584124654E-324</v>
      </c>
      <c r="P7" s="78">
        <v>1963.09356</v>
      </c>
      <c r="Q7" s="311">
        <v>0.71135344610600004</v>
      </c>
    </row>
    <row r="8" spans="1:17" ht="14.4" customHeight="1" x14ac:dyDescent="0.3">
      <c r="A8" s="25" t="s">
        <v>52</v>
      </c>
      <c r="B8" s="76">
        <v>1335.0239793076801</v>
      </c>
      <c r="C8" s="77">
        <v>111.25199827564001</v>
      </c>
      <c r="D8" s="77">
        <v>133.47900000000001</v>
      </c>
      <c r="E8" s="77">
        <v>46.014000000000003</v>
      </c>
      <c r="F8" s="77">
        <v>34.683999999999997</v>
      </c>
      <c r="G8" s="77">
        <v>72.660999999999007</v>
      </c>
      <c r="H8" s="77">
        <v>106.01</v>
      </c>
      <c r="I8" s="77">
        <v>108.379</v>
      </c>
      <c r="J8" s="77">
        <v>83.454999999999998</v>
      </c>
      <c r="K8" s="77">
        <v>119.268</v>
      </c>
      <c r="L8" s="77">
        <v>63.215000000000003</v>
      </c>
      <c r="M8" s="77">
        <v>132.88</v>
      </c>
      <c r="N8" s="77">
        <v>96.843999999999994</v>
      </c>
      <c r="O8" s="77">
        <v>4.9406564584124654E-324</v>
      </c>
      <c r="P8" s="78">
        <v>996.88900000000001</v>
      </c>
      <c r="Q8" s="311">
        <v>0.81460354988600003</v>
      </c>
    </row>
    <row r="9" spans="1:17" ht="14.4" customHeight="1" x14ac:dyDescent="0.3">
      <c r="A9" s="25" t="s">
        <v>53</v>
      </c>
      <c r="B9" s="76">
        <v>14496.1511653384</v>
      </c>
      <c r="C9" s="77">
        <v>1208.0125971115399</v>
      </c>
      <c r="D9" s="77">
        <v>1186.4480900000001</v>
      </c>
      <c r="E9" s="77">
        <v>883.67421999999999</v>
      </c>
      <c r="F9" s="77">
        <v>901.04111999999998</v>
      </c>
      <c r="G9" s="77">
        <v>798.037049999999</v>
      </c>
      <c r="H9" s="77">
        <v>866.89256</v>
      </c>
      <c r="I9" s="77">
        <v>982.37030000000004</v>
      </c>
      <c r="J9" s="77">
        <v>1438.2121500000001</v>
      </c>
      <c r="K9" s="77">
        <v>1102.6333199999999</v>
      </c>
      <c r="L9" s="77">
        <v>880.11706000000004</v>
      </c>
      <c r="M9" s="77">
        <v>1383.5408500000001</v>
      </c>
      <c r="N9" s="77">
        <v>1157.91563</v>
      </c>
      <c r="O9" s="77">
        <v>4.9406564584124654E-324</v>
      </c>
      <c r="P9" s="78">
        <v>11580.88235</v>
      </c>
      <c r="Q9" s="311">
        <v>0.87152028785199998</v>
      </c>
    </row>
    <row r="10" spans="1:17" ht="14.4" customHeight="1" x14ac:dyDescent="0.3">
      <c r="A10" s="25" t="s">
        <v>54</v>
      </c>
      <c r="B10" s="76">
        <v>567.03083201674497</v>
      </c>
      <c r="C10" s="77">
        <v>47.252569334728001</v>
      </c>
      <c r="D10" s="77">
        <v>49.512880000000003</v>
      </c>
      <c r="E10" s="77">
        <v>40.404319999999998</v>
      </c>
      <c r="F10" s="77">
        <v>44.185780000000001</v>
      </c>
      <c r="G10" s="77">
        <v>41.643459999999003</v>
      </c>
      <c r="H10" s="77">
        <v>44.804510000000001</v>
      </c>
      <c r="I10" s="77">
        <v>48.844850000000001</v>
      </c>
      <c r="J10" s="77">
        <v>61.434449999999998</v>
      </c>
      <c r="K10" s="77">
        <v>49.992179999999998</v>
      </c>
      <c r="L10" s="77">
        <v>44.95673</v>
      </c>
      <c r="M10" s="77">
        <v>46.735469999999999</v>
      </c>
      <c r="N10" s="77">
        <v>46.17915</v>
      </c>
      <c r="O10" s="77">
        <v>4.9406564584124654E-324</v>
      </c>
      <c r="P10" s="78">
        <v>518.69377999999995</v>
      </c>
      <c r="Q10" s="311">
        <v>0.99791356668800002</v>
      </c>
    </row>
    <row r="11" spans="1:17" ht="14.4" customHeight="1" x14ac:dyDescent="0.3">
      <c r="A11" s="25" t="s">
        <v>55</v>
      </c>
      <c r="B11" s="76">
        <v>472.98395743921202</v>
      </c>
      <c r="C11" s="77">
        <v>39.415329786600999</v>
      </c>
      <c r="D11" s="77">
        <v>41.486190000000001</v>
      </c>
      <c r="E11" s="77">
        <v>32.635019999999997</v>
      </c>
      <c r="F11" s="77">
        <v>31.17754</v>
      </c>
      <c r="G11" s="77">
        <v>41.381970000000003</v>
      </c>
      <c r="H11" s="77">
        <v>46.172029999999999</v>
      </c>
      <c r="I11" s="77">
        <v>38.853009999999998</v>
      </c>
      <c r="J11" s="77">
        <v>25.801469999999998</v>
      </c>
      <c r="K11" s="77">
        <v>42.586709999999997</v>
      </c>
      <c r="L11" s="77">
        <v>31.958539999999999</v>
      </c>
      <c r="M11" s="77">
        <v>43.953189999999999</v>
      </c>
      <c r="N11" s="77">
        <v>56.444569999999999</v>
      </c>
      <c r="O11" s="77">
        <v>4.9406564584124654E-324</v>
      </c>
      <c r="P11" s="78">
        <v>432.45024000000001</v>
      </c>
      <c r="Q11" s="311">
        <v>0.99742050604800003</v>
      </c>
    </row>
    <row r="12" spans="1:17" ht="14.4" customHeight="1" x14ac:dyDescent="0.3">
      <c r="A12" s="25" t="s">
        <v>56</v>
      </c>
      <c r="B12" s="76">
        <v>67.667687554615995</v>
      </c>
      <c r="C12" s="77">
        <v>5.6389739628840001</v>
      </c>
      <c r="D12" s="77">
        <v>6.9224600000000001</v>
      </c>
      <c r="E12" s="77">
        <v>6.1710000000000001E-2</v>
      </c>
      <c r="F12" s="77">
        <v>0.13838</v>
      </c>
      <c r="G12" s="77">
        <v>1.242</v>
      </c>
      <c r="H12" s="77">
        <v>0.10056</v>
      </c>
      <c r="I12" s="77">
        <v>0.15040000000000001</v>
      </c>
      <c r="J12" s="77">
        <v>0.87939999999999996</v>
      </c>
      <c r="K12" s="77">
        <v>0.53566999999999998</v>
      </c>
      <c r="L12" s="77">
        <v>4.9925699999999997</v>
      </c>
      <c r="M12" s="77">
        <v>0.28999999999999998</v>
      </c>
      <c r="N12" s="77">
        <v>1.8070900000000001</v>
      </c>
      <c r="O12" s="77">
        <v>4.9406564584124654E-324</v>
      </c>
      <c r="P12" s="78">
        <v>17.120239999999999</v>
      </c>
      <c r="Q12" s="311">
        <v>0.27600507907799998</v>
      </c>
    </row>
    <row r="13" spans="1:17" ht="14.4" customHeight="1" x14ac:dyDescent="0.3">
      <c r="A13" s="25" t="s">
        <v>57</v>
      </c>
      <c r="B13" s="76">
        <v>131.69804621159599</v>
      </c>
      <c r="C13" s="77">
        <v>10.974837184299</v>
      </c>
      <c r="D13" s="77">
        <v>8.5003600000000006</v>
      </c>
      <c r="E13" s="77">
        <v>4.7522799999999998</v>
      </c>
      <c r="F13" s="77">
        <v>9.1487400000000001</v>
      </c>
      <c r="G13" s="77">
        <v>10.5928</v>
      </c>
      <c r="H13" s="77">
        <v>9.5123999999999995</v>
      </c>
      <c r="I13" s="77">
        <v>11.862550000000001</v>
      </c>
      <c r="J13" s="77">
        <v>10.15254</v>
      </c>
      <c r="K13" s="77">
        <v>8.1103000000000005</v>
      </c>
      <c r="L13" s="77">
        <v>2.0532900000000001</v>
      </c>
      <c r="M13" s="77">
        <v>8.3480100000000004</v>
      </c>
      <c r="N13" s="77">
        <v>11.776630000000001</v>
      </c>
      <c r="O13" s="77">
        <v>4.9406564584124654E-324</v>
      </c>
      <c r="P13" s="78">
        <v>94.809899999999999</v>
      </c>
      <c r="Q13" s="311">
        <v>0.78534940185799995</v>
      </c>
    </row>
    <row r="14" spans="1:17" ht="14.4" customHeight="1" x14ac:dyDescent="0.3">
      <c r="A14" s="25" t="s">
        <v>58</v>
      </c>
      <c r="B14" s="76">
        <v>1307.6326182023199</v>
      </c>
      <c r="C14" s="77">
        <v>108.96938485019299</v>
      </c>
      <c r="D14" s="77">
        <v>141.94399999999999</v>
      </c>
      <c r="E14" s="77">
        <v>122.235</v>
      </c>
      <c r="F14" s="77">
        <v>128.34100000000001</v>
      </c>
      <c r="G14" s="77">
        <v>98.924999999999002</v>
      </c>
      <c r="H14" s="77">
        <v>84.894000000000005</v>
      </c>
      <c r="I14" s="77">
        <v>91.501999999999995</v>
      </c>
      <c r="J14" s="77">
        <v>91.078999999999994</v>
      </c>
      <c r="K14" s="77">
        <v>86.781000000000006</v>
      </c>
      <c r="L14" s="77">
        <v>89.397000000000006</v>
      </c>
      <c r="M14" s="77">
        <v>105.878</v>
      </c>
      <c r="N14" s="77">
        <v>119.491</v>
      </c>
      <c r="O14" s="77">
        <v>4.9406564584124654E-324</v>
      </c>
      <c r="P14" s="78">
        <v>1160.4670000000001</v>
      </c>
      <c r="Q14" s="311">
        <v>0.96813430804400002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5.434722104253712E-323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5.434722104253712E-323</v>
      </c>
      <c r="Q16" s="311" t="s">
        <v>298</v>
      </c>
    </row>
    <row r="17" spans="1:17" ht="14.4" customHeight="1" x14ac:dyDescent="0.3">
      <c r="A17" s="25" t="s">
        <v>61</v>
      </c>
      <c r="B17" s="76">
        <v>202.935504853672</v>
      </c>
      <c r="C17" s="77">
        <v>16.911292071138998</v>
      </c>
      <c r="D17" s="77">
        <v>2.7886000000000002</v>
      </c>
      <c r="E17" s="77">
        <v>13.298590000000001</v>
      </c>
      <c r="F17" s="77">
        <v>55.755740000000003</v>
      </c>
      <c r="G17" s="77">
        <v>2.5678399999999999</v>
      </c>
      <c r="H17" s="77">
        <v>4.0478899999999998</v>
      </c>
      <c r="I17" s="77">
        <v>21.184999999999999</v>
      </c>
      <c r="J17" s="77">
        <v>8.5791000000000004</v>
      </c>
      <c r="K17" s="77">
        <v>21.345849999999999</v>
      </c>
      <c r="L17" s="77">
        <v>3.3863300000000001</v>
      </c>
      <c r="M17" s="77">
        <v>22.4526</v>
      </c>
      <c r="N17" s="77">
        <v>5.9302599999999996</v>
      </c>
      <c r="O17" s="77">
        <v>4.9406564584124654E-324</v>
      </c>
      <c r="P17" s="78">
        <v>161.33779999999999</v>
      </c>
      <c r="Q17" s="311">
        <v>0.86729462571899996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4.9406564584124654E-324</v>
      </c>
      <c r="E18" s="77">
        <v>4.5179999999999998</v>
      </c>
      <c r="F18" s="77">
        <v>0.628</v>
      </c>
      <c r="G18" s="77">
        <v>1.921</v>
      </c>
      <c r="H18" s="77">
        <v>1.242</v>
      </c>
      <c r="I18" s="77">
        <v>3.08</v>
      </c>
      <c r="J18" s="77">
        <v>4.1390000000000002</v>
      </c>
      <c r="K18" s="77">
        <v>4.9406564584124654E-324</v>
      </c>
      <c r="L18" s="77">
        <v>4.9406564584124654E-324</v>
      </c>
      <c r="M18" s="77">
        <v>4.6029999999999998</v>
      </c>
      <c r="N18" s="77">
        <v>2.64</v>
      </c>
      <c r="O18" s="77">
        <v>4.9406564584124654E-324</v>
      </c>
      <c r="P18" s="78">
        <v>22.771000000000001</v>
      </c>
      <c r="Q18" s="311" t="s">
        <v>298</v>
      </c>
    </row>
    <row r="19" spans="1:17" ht="14.4" customHeight="1" x14ac:dyDescent="0.3">
      <c r="A19" s="25" t="s">
        <v>63</v>
      </c>
      <c r="B19" s="76">
        <v>1113.0175890369401</v>
      </c>
      <c r="C19" s="77">
        <v>92.751465753077994</v>
      </c>
      <c r="D19" s="77">
        <v>75.993049999999997</v>
      </c>
      <c r="E19" s="77">
        <v>80.045000000000002</v>
      </c>
      <c r="F19" s="77">
        <v>105.8934</v>
      </c>
      <c r="G19" s="77">
        <v>90.804989999998995</v>
      </c>
      <c r="H19" s="77">
        <v>90.949240000000003</v>
      </c>
      <c r="I19" s="77">
        <v>73.610399999999998</v>
      </c>
      <c r="J19" s="77">
        <v>67.374120000000005</v>
      </c>
      <c r="K19" s="77">
        <v>89.695650000000001</v>
      </c>
      <c r="L19" s="77">
        <v>88.899959999999993</v>
      </c>
      <c r="M19" s="77">
        <v>105.99023</v>
      </c>
      <c r="N19" s="77">
        <v>99.771259999999998</v>
      </c>
      <c r="O19" s="77">
        <v>4.9406564584124654E-324</v>
      </c>
      <c r="P19" s="78">
        <v>969.02729999999997</v>
      </c>
      <c r="Q19" s="311">
        <v>0.94977896245399995</v>
      </c>
    </row>
    <row r="20" spans="1:17" ht="14.4" customHeight="1" x14ac:dyDescent="0.3">
      <c r="A20" s="25" t="s">
        <v>64</v>
      </c>
      <c r="B20" s="76">
        <v>37804.989804158096</v>
      </c>
      <c r="C20" s="77">
        <v>3150.41581701317</v>
      </c>
      <c r="D20" s="77">
        <v>2975.4284400000001</v>
      </c>
      <c r="E20" s="77">
        <v>2926.0223799999999</v>
      </c>
      <c r="F20" s="77">
        <v>2945.3847000000001</v>
      </c>
      <c r="G20" s="77">
        <v>3351.58394</v>
      </c>
      <c r="H20" s="77">
        <v>2954.7519400000001</v>
      </c>
      <c r="I20" s="77">
        <v>3068.4168100000002</v>
      </c>
      <c r="J20" s="77">
        <v>4502.9690199999995</v>
      </c>
      <c r="K20" s="77">
        <v>3105.9370699999999</v>
      </c>
      <c r="L20" s="77">
        <v>3114.68543</v>
      </c>
      <c r="M20" s="77">
        <v>3074.7574800000002</v>
      </c>
      <c r="N20" s="77">
        <v>3653.1726699999999</v>
      </c>
      <c r="O20" s="77">
        <v>4.9406564584124654E-324</v>
      </c>
      <c r="P20" s="78">
        <v>35673.109880000004</v>
      </c>
      <c r="Q20" s="311">
        <v>1.029391095479</v>
      </c>
    </row>
    <row r="21" spans="1:17" ht="14.4" customHeight="1" x14ac:dyDescent="0.3">
      <c r="A21" s="26" t="s">
        <v>65</v>
      </c>
      <c r="B21" s="76">
        <v>1225.99999999993</v>
      </c>
      <c r="C21" s="77">
        <v>102.166666666661</v>
      </c>
      <c r="D21" s="77">
        <v>102.242</v>
      </c>
      <c r="E21" s="77">
        <v>102.241</v>
      </c>
      <c r="F21" s="77">
        <v>102.93300000000001</v>
      </c>
      <c r="G21" s="77">
        <v>86.814999999999003</v>
      </c>
      <c r="H21" s="77">
        <v>86.813999999999993</v>
      </c>
      <c r="I21" s="77">
        <v>86.813000000000002</v>
      </c>
      <c r="J21" s="77">
        <v>86.820999999999998</v>
      </c>
      <c r="K21" s="77">
        <v>86.82</v>
      </c>
      <c r="L21" s="77">
        <v>88.31</v>
      </c>
      <c r="M21" s="77">
        <v>87.207999999999998</v>
      </c>
      <c r="N21" s="77">
        <v>87.207999999999998</v>
      </c>
      <c r="O21" s="77">
        <v>1.4821969375237396E-323</v>
      </c>
      <c r="P21" s="78">
        <v>1004.225</v>
      </c>
      <c r="Q21" s="311">
        <v>0.89357111078100004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35.794899999999998</v>
      </c>
      <c r="F22" s="77">
        <v>4.9406564584124654E-324</v>
      </c>
      <c r="G22" s="77">
        <v>13.3306</v>
      </c>
      <c r="H22" s="77">
        <v>4.9406564584124654E-324</v>
      </c>
      <c r="I22" s="77">
        <v>68.540450000000007</v>
      </c>
      <c r="J22" s="77">
        <v>14.8588</v>
      </c>
      <c r="K22" s="77">
        <v>41.415419999999997</v>
      </c>
      <c r="L22" s="77">
        <v>3.5089999999999999</v>
      </c>
      <c r="M22" s="77">
        <v>6.1322799999999997</v>
      </c>
      <c r="N22" s="77">
        <v>70.723339999999993</v>
      </c>
      <c r="O22" s="77">
        <v>4.9406564584124654E-324</v>
      </c>
      <c r="P22" s="78">
        <v>254.30479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2.1738888417014848E-322</v>
      </c>
      <c r="Q23" s="311" t="s">
        <v>298</v>
      </c>
    </row>
    <row r="24" spans="1:17" ht="14.4" customHeight="1" x14ac:dyDescent="0.3">
      <c r="A24" s="26" t="s">
        <v>68</v>
      </c>
      <c r="B24" s="76">
        <v>0</v>
      </c>
      <c r="C24" s="77">
        <v>9.0949470177292804E-13</v>
      </c>
      <c r="D24" s="77">
        <v>0</v>
      </c>
      <c r="E24" s="77">
        <v>10</v>
      </c>
      <c r="F24" s="77">
        <v>21.786999999999999</v>
      </c>
      <c r="G24" s="77">
        <v>14.424089999999</v>
      </c>
      <c r="H24" s="77">
        <v>1.893999999999</v>
      </c>
      <c r="I24" s="77">
        <v>51.033000000000001</v>
      </c>
      <c r="J24" s="77">
        <v>0.50150000000100003</v>
      </c>
      <c r="K24" s="77">
        <v>3.5003600000000001</v>
      </c>
      <c r="L24" s="77">
        <v>50.187089999999003</v>
      </c>
      <c r="M24" s="77">
        <v>30.76728</v>
      </c>
      <c r="N24" s="77">
        <v>10.499999999999</v>
      </c>
      <c r="O24" s="77">
        <v>-1.0869444208507424E-322</v>
      </c>
      <c r="P24" s="78">
        <v>194.59432000000101</v>
      </c>
      <c r="Q24" s="311"/>
    </row>
    <row r="25" spans="1:17" ht="14.4" customHeight="1" x14ac:dyDescent="0.3">
      <c r="A25" s="27" t="s">
        <v>69</v>
      </c>
      <c r="B25" s="79">
        <v>61735.669226257298</v>
      </c>
      <c r="C25" s="80">
        <v>5144.63910218811</v>
      </c>
      <c r="D25" s="80">
        <v>4970.8081499999998</v>
      </c>
      <c r="E25" s="80">
        <v>4448.6757299999999</v>
      </c>
      <c r="F25" s="80">
        <v>4579.9830700000002</v>
      </c>
      <c r="G25" s="80">
        <v>4766.1755799999901</v>
      </c>
      <c r="H25" s="80">
        <v>4472.6285699999999</v>
      </c>
      <c r="I25" s="80">
        <v>4809.4577499999996</v>
      </c>
      <c r="J25" s="80">
        <v>6628.9817499999999</v>
      </c>
      <c r="K25" s="80">
        <v>4986.4783699999998</v>
      </c>
      <c r="L25" s="80">
        <v>4595.2116400000004</v>
      </c>
      <c r="M25" s="80">
        <v>5263.4309700000003</v>
      </c>
      <c r="N25" s="80">
        <v>5589.4645799999998</v>
      </c>
      <c r="O25" s="80">
        <v>4.9406564584124654E-324</v>
      </c>
      <c r="P25" s="81">
        <v>55111.296159999998</v>
      </c>
      <c r="Q25" s="312">
        <v>0.97385214651800001</v>
      </c>
    </row>
    <row r="26" spans="1:17" ht="14.4" customHeight="1" x14ac:dyDescent="0.3">
      <c r="A26" s="25" t="s">
        <v>70</v>
      </c>
      <c r="B26" s="76">
        <v>6206.3341208604697</v>
      </c>
      <c r="C26" s="77">
        <v>517.19451007170596</v>
      </c>
      <c r="D26" s="77">
        <v>479.07148000000001</v>
      </c>
      <c r="E26" s="77">
        <v>418.09289000000001</v>
      </c>
      <c r="F26" s="77">
        <v>440.67926999999997</v>
      </c>
      <c r="G26" s="77">
        <v>472.91278</v>
      </c>
      <c r="H26" s="77">
        <v>428.95510999999999</v>
      </c>
      <c r="I26" s="77">
        <v>590.14922000000001</v>
      </c>
      <c r="J26" s="77">
        <v>694.35045000000002</v>
      </c>
      <c r="K26" s="77">
        <v>460.93966999999998</v>
      </c>
      <c r="L26" s="77">
        <v>465.77650999999997</v>
      </c>
      <c r="M26" s="77">
        <v>515.45218</v>
      </c>
      <c r="N26" s="77">
        <v>432.92500999999999</v>
      </c>
      <c r="O26" s="77">
        <v>4.9406564584124654E-324</v>
      </c>
      <c r="P26" s="78">
        <v>5399.3045700000002</v>
      </c>
      <c r="Q26" s="311">
        <v>0.94905467950900002</v>
      </c>
    </row>
    <row r="27" spans="1:17" ht="14.4" customHeight="1" x14ac:dyDescent="0.3">
      <c r="A27" s="28" t="s">
        <v>71</v>
      </c>
      <c r="B27" s="79">
        <v>67942.003347117701</v>
      </c>
      <c r="C27" s="80">
        <v>5661.8336122598103</v>
      </c>
      <c r="D27" s="80">
        <v>5449.8796300000004</v>
      </c>
      <c r="E27" s="80">
        <v>4866.7686199999998</v>
      </c>
      <c r="F27" s="80">
        <v>5020.6623399999999</v>
      </c>
      <c r="G27" s="80">
        <v>5239.0883599999897</v>
      </c>
      <c r="H27" s="80">
        <v>4901.5836799999997</v>
      </c>
      <c r="I27" s="80">
        <v>5399.6069699999998</v>
      </c>
      <c r="J27" s="80">
        <v>7323.3321999999998</v>
      </c>
      <c r="K27" s="80">
        <v>5447.4180399999996</v>
      </c>
      <c r="L27" s="80">
        <v>5060.9881500000001</v>
      </c>
      <c r="M27" s="80">
        <v>5778.8831499999997</v>
      </c>
      <c r="N27" s="80">
        <v>6022.3895899999998</v>
      </c>
      <c r="O27" s="80">
        <v>9.8813129168249309E-324</v>
      </c>
      <c r="P27" s="81">
        <v>60510.600729999998</v>
      </c>
      <c r="Q27" s="312">
        <v>0.97158695918100002</v>
      </c>
    </row>
    <row r="28" spans="1:17" ht="14.4" customHeight="1" x14ac:dyDescent="0.3">
      <c r="A28" s="26" t="s">
        <v>72</v>
      </c>
      <c r="B28" s="76">
        <v>204.84913706868801</v>
      </c>
      <c r="C28" s="77">
        <v>17.070761422389999</v>
      </c>
      <c r="D28" s="77">
        <v>17.373660000000001</v>
      </c>
      <c r="E28" s="77">
        <v>17.554390000000001</v>
      </c>
      <c r="F28" s="77">
        <v>18.671330000000001</v>
      </c>
      <c r="G28" s="77">
        <v>15.896000000000001</v>
      </c>
      <c r="H28" s="77">
        <v>16.185359999999999</v>
      </c>
      <c r="I28" s="77">
        <v>20.5975</v>
      </c>
      <c r="J28" s="77">
        <v>19.223189999999999</v>
      </c>
      <c r="K28" s="77">
        <v>19.689039999999999</v>
      </c>
      <c r="L28" s="77">
        <v>86.416679999999999</v>
      </c>
      <c r="M28" s="77">
        <v>16.71433</v>
      </c>
      <c r="N28" s="77">
        <v>20.883970000000001</v>
      </c>
      <c r="O28" s="77">
        <v>1.2351641146031164E-322</v>
      </c>
      <c r="P28" s="78">
        <v>269.20544999999998</v>
      </c>
      <c r="Q28" s="311">
        <v>1.433633926555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1.0869444208507424E-322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5.434722104253712E-322</v>
      </c>
      <c r="Q30" s="311">
        <v>0</v>
      </c>
    </row>
    <row r="31" spans="1:17" ht="14.4" customHeight="1" thickBot="1" x14ac:dyDescent="0.35">
      <c r="A31" s="29" t="s">
        <v>75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15.839</v>
      </c>
      <c r="N31" s="83">
        <v>2.4703282292062327E-323</v>
      </c>
      <c r="O31" s="83">
        <v>2.4703282292062327E-323</v>
      </c>
      <c r="P31" s="84">
        <v>15.839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64980.799637430697</v>
      </c>
      <c r="C6" s="581">
        <v>67021.562669999897</v>
      </c>
      <c r="D6" s="582">
        <v>2040.7630325692801</v>
      </c>
      <c r="E6" s="583">
        <v>1.0314056312619999</v>
      </c>
      <c r="F6" s="581">
        <v>61735.669226257298</v>
      </c>
      <c r="G6" s="582">
        <v>56591.030124069199</v>
      </c>
      <c r="H6" s="584">
        <v>5589.4645799999998</v>
      </c>
      <c r="I6" s="581">
        <v>55111.296159999998</v>
      </c>
      <c r="J6" s="582">
        <v>-1479.73396406916</v>
      </c>
      <c r="K6" s="585">
        <v>0.89269780097499996</v>
      </c>
    </row>
    <row r="7" spans="1:11" ht="14.4" customHeight="1" thickBot="1" x14ac:dyDescent="0.35">
      <c r="A7" s="600" t="s">
        <v>301</v>
      </c>
      <c r="B7" s="581">
        <v>23863.876733128302</v>
      </c>
      <c r="C7" s="581">
        <v>23531.086790000001</v>
      </c>
      <c r="D7" s="582">
        <v>-332.789943128326</v>
      </c>
      <c r="E7" s="583">
        <v>0.98605465713499996</v>
      </c>
      <c r="F7" s="581">
        <v>21388.726328208701</v>
      </c>
      <c r="G7" s="582">
        <v>19606.3324675246</v>
      </c>
      <c r="H7" s="584">
        <v>1659.5190500000001</v>
      </c>
      <c r="I7" s="581">
        <v>16847.767629999998</v>
      </c>
      <c r="J7" s="582">
        <v>-2758.5648375246101</v>
      </c>
      <c r="K7" s="585">
        <v>0.78769382390800002</v>
      </c>
    </row>
    <row r="8" spans="1:11" ht="14.4" customHeight="1" thickBot="1" x14ac:dyDescent="0.35">
      <c r="A8" s="601" t="s">
        <v>302</v>
      </c>
      <c r="B8" s="581">
        <v>22577.664630572599</v>
      </c>
      <c r="C8" s="581">
        <v>22258.427790000002</v>
      </c>
      <c r="D8" s="582">
        <v>-319.23684057263699</v>
      </c>
      <c r="E8" s="583">
        <v>0.98586050214599996</v>
      </c>
      <c r="F8" s="581">
        <v>20081.093710006298</v>
      </c>
      <c r="G8" s="582">
        <v>18407.669234172499</v>
      </c>
      <c r="H8" s="584">
        <v>1540.0280499999999</v>
      </c>
      <c r="I8" s="581">
        <v>15687.30063</v>
      </c>
      <c r="J8" s="582">
        <v>-2720.36860417248</v>
      </c>
      <c r="K8" s="585">
        <v>0.78119752123700004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4.9406564584124654E-324</v>
      </c>
      <c r="I9" s="586">
        <v>2.5600000000000002E-3</v>
      </c>
      <c r="J9" s="587">
        <v>2.5600000000000002E-3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4.9406564584124654E-324</v>
      </c>
      <c r="I10" s="581">
        <v>2.5600000000000002E-3</v>
      </c>
      <c r="J10" s="582">
        <v>2.5600000000000002E-3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4.9406564584124654E-324</v>
      </c>
      <c r="C11" s="586">
        <v>9.9629999999999992</v>
      </c>
      <c r="D11" s="587">
        <v>9.9629999999999992</v>
      </c>
      <c r="E11" s="592" t="s">
        <v>304</v>
      </c>
      <c r="F11" s="586">
        <v>0</v>
      </c>
      <c r="G11" s="587">
        <v>0</v>
      </c>
      <c r="H11" s="589">
        <v>4.9406564584124654E-324</v>
      </c>
      <c r="I11" s="586">
        <v>67.52</v>
      </c>
      <c r="J11" s="587">
        <v>67.52</v>
      </c>
      <c r="K11" s="590" t="s">
        <v>298</v>
      </c>
    </row>
    <row r="12" spans="1:11" ht="14.4" customHeight="1" thickBot="1" x14ac:dyDescent="0.35">
      <c r="A12" s="603" t="s">
        <v>307</v>
      </c>
      <c r="B12" s="581">
        <v>4.9406564584124654E-324</v>
      </c>
      <c r="C12" s="581">
        <v>9.9629999999999992</v>
      </c>
      <c r="D12" s="582">
        <v>9.9629999999999992</v>
      </c>
      <c r="E12" s="593" t="s">
        <v>304</v>
      </c>
      <c r="F12" s="581">
        <v>0</v>
      </c>
      <c r="G12" s="582">
        <v>0</v>
      </c>
      <c r="H12" s="584">
        <v>4.9406564584124654E-324</v>
      </c>
      <c r="I12" s="581">
        <v>67.52</v>
      </c>
      <c r="J12" s="582">
        <v>67.52</v>
      </c>
      <c r="K12" s="591" t="s">
        <v>298</v>
      </c>
    </row>
    <row r="13" spans="1:11" ht="14.4" customHeight="1" thickBot="1" x14ac:dyDescent="0.35">
      <c r="A13" s="602" t="s">
        <v>308</v>
      </c>
      <c r="B13" s="586">
        <v>3207.1843568917102</v>
      </c>
      <c r="C13" s="586">
        <v>3165.07521</v>
      </c>
      <c r="D13" s="587">
        <v>-42.109146891709003</v>
      </c>
      <c r="E13" s="588">
        <v>0.98687036908199999</v>
      </c>
      <c r="F13" s="586">
        <v>3010.5380421380501</v>
      </c>
      <c r="G13" s="587">
        <v>2759.6598719598801</v>
      </c>
      <c r="H13" s="589">
        <v>169.06098</v>
      </c>
      <c r="I13" s="586">
        <v>1963.09356</v>
      </c>
      <c r="J13" s="587">
        <v>-796.56631195987802</v>
      </c>
      <c r="K13" s="594">
        <v>0.65207399226399998</v>
      </c>
    </row>
    <row r="14" spans="1:11" ht="14.4" customHeight="1" thickBot="1" x14ac:dyDescent="0.35">
      <c r="A14" s="603" t="s">
        <v>309</v>
      </c>
      <c r="B14" s="581">
        <v>2037.85113729862</v>
      </c>
      <c r="C14" s="581">
        <v>1982.86781</v>
      </c>
      <c r="D14" s="582">
        <v>-54.983327298618001</v>
      </c>
      <c r="E14" s="583">
        <v>0.97301896772899998</v>
      </c>
      <c r="F14" s="581">
        <v>1900.50664067967</v>
      </c>
      <c r="G14" s="582">
        <v>1742.1310872897</v>
      </c>
      <c r="H14" s="584">
        <v>103.13827999999999</v>
      </c>
      <c r="I14" s="581">
        <v>1243.0496800000001</v>
      </c>
      <c r="J14" s="582">
        <v>-499.08140728969602</v>
      </c>
      <c r="K14" s="585">
        <v>0.65406226602499995</v>
      </c>
    </row>
    <row r="15" spans="1:11" ht="14.4" customHeight="1" thickBot="1" x14ac:dyDescent="0.35">
      <c r="A15" s="603" t="s">
        <v>310</v>
      </c>
      <c r="B15" s="581">
        <v>78.999995243317997</v>
      </c>
      <c r="C15" s="581">
        <v>71.040800000000004</v>
      </c>
      <c r="D15" s="582">
        <v>-7.9591952433179998</v>
      </c>
      <c r="E15" s="583">
        <v>0.89925068705599998</v>
      </c>
      <c r="F15" s="581">
        <v>75.002063121545007</v>
      </c>
      <c r="G15" s="582">
        <v>68.751891194750002</v>
      </c>
      <c r="H15" s="584">
        <v>4.8169700000000004</v>
      </c>
      <c r="I15" s="581">
        <v>33.208539999999999</v>
      </c>
      <c r="J15" s="582">
        <v>-35.543351194750002</v>
      </c>
      <c r="K15" s="585">
        <v>0.44276835353400001</v>
      </c>
    </row>
    <row r="16" spans="1:11" ht="14.4" customHeight="1" thickBot="1" x14ac:dyDescent="0.35">
      <c r="A16" s="603" t="s">
        <v>311</v>
      </c>
      <c r="B16" s="581">
        <v>99.999953978885998</v>
      </c>
      <c r="C16" s="581">
        <v>34.969659999999998</v>
      </c>
      <c r="D16" s="582">
        <v>-65.030293978885993</v>
      </c>
      <c r="E16" s="583">
        <v>0.34969676093399998</v>
      </c>
      <c r="F16" s="581">
        <v>32.998986476454</v>
      </c>
      <c r="G16" s="582">
        <v>30.249070936749</v>
      </c>
      <c r="H16" s="584">
        <v>4.9406564584124654E-324</v>
      </c>
      <c r="I16" s="581">
        <v>34.754660000000001</v>
      </c>
      <c r="J16" s="582">
        <v>4.5055890632500004</v>
      </c>
      <c r="K16" s="585">
        <v>1.0532038620269999</v>
      </c>
    </row>
    <row r="17" spans="1:11" ht="14.4" customHeight="1" thickBot="1" x14ac:dyDescent="0.35">
      <c r="A17" s="603" t="s">
        <v>312</v>
      </c>
      <c r="B17" s="581">
        <v>4.9406564584124654E-324</v>
      </c>
      <c r="C17" s="581">
        <v>237.21099000000001</v>
      </c>
      <c r="D17" s="582">
        <v>237.21099000000001</v>
      </c>
      <c r="E17" s="593" t="s">
        <v>304</v>
      </c>
      <c r="F17" s="581">
        <v>149.99843960993999</v>
      </c>
      <c r="G17" s="582">
        <v>137.49856964244501</v>
      </c>
      <c r="H17" s="584">
        <v>4.9406564584124654E-324</v>
      </c>
      <c r="I17" s="581">
        <v>5.434722104253712E-323</v>
      </c>
      <c r="J17" s="582">
        <v>-137.49856964244501</v>
      </c>
      <c r="K17" s="585">
        <v>0</v>
      </c>
    </row>
    <row r="18" spans="1:11" ht="14.4" customHeight="1" thickBot="1" x14ac:dyDescent="0.35">
      <c r="A18" s="603" t="s">
        <v>313</v>
      </c>
      <c r="B18" s="581">
        <v>906.24994543363903</v>
      </c>
      <c r="C18" s="581">
        <v>808.35270000000003</v>
      </c>
      <c r="D18" s="582">
        <v>-97.897245433639</v>
      </c>
      <c r="E18" s="583">
        <v>0.89197544680999996</v>
      </c>
      <c r="F18" s="581">
        <v>808.01277678182305</v>
      </c>
      <c r="G18" s="582">
        <v>740.67837871667098</v>
      </c>
      <c r="H18" s="584">
        <v>59.177309999999999</v>
      </c>
      <c r="I18" s="581">
        <v>621.81804999999997</v>
      </c>
      <c r="J18" s="582">
        <v>-118.86032871667101</v>
      </c>
      <c r="K18" s="585">
        <v>0.76956462554500005</v>
      </c>
    </row>
    <row r="19" spans="1:11" ht="14.4" customHeight="1" thickBot="1" x14ac:dyDescent="0.35">
      <c r="A19" s="603" t="s">
        <v>314</v>
      </c>
      <c r="B19" s="581">
        <v>24.083328549914</v>
      </c>
      <c r="C19" s="581">
        <v>10.443849999999999</v>
      </c>
      <c r="D19" s="582">
        <v>-13.639478549913999</v>
      </c>
      <c r="E19" s="583">
        <v>0.43365475741199999</v>
      </c>
      <c r="F19" s="581">
        <v>22.993751816743</v>
      </c>
      <c r="G19" s="582">
        <v>21.077605832014001</v>
      </c>
      <c r="H19" s="584">
        <v>7.6920000000000002E-2</v>
      </c>
      <c r="I19" s="581">
        <v>18.413029999999999</v>
      </c>
      <c r="J19" s="582">
        <v>-2.6645758320140001</v>
      </c>
      <c r="K19" s="585">
        <v>0.80078406285100001</v>
      </c>
    </row>
    <row r="20" spans="1:11" ht="14.4" customHeight="1" thickBot="1" x14ac:dyDescent="0.35">
      <c r="A20" s="603" t="s">
        <v>315</v>
      </c>
      <c r="B20" s="581">
        <v>29.999998193665</v>
      </c>
      <c r="C20" s="581">
        <v>20.189399999999999</v>
      </c>
      <c r="D20" s="582">
        <v>-9.8105981936649993</v>
      </c>
      <c r="E20" s="583">
        <v>0.67298004052000004</v>
      </c>
      <c r="F20" s="581">
        <v>21.025383651874002</v>
      </c>
      <c r="G20" s="582">
        <v>19.273268347550999</v>
      </c>
      <c r="H20" s="584">
        <v>1.8514999999999999</v>
      </c>
      <c r="I20" s="581">
        <v>11.849600000000001</v>
      </c>
      <c r="J20" s="582">
        <v>-7.4236683475509997</v>
      </c>
      <c r="K20" s="585">
        <v>0.56358543540499995</v>
      </c>
    </row>
    <row r="21" spans="1:11" ht="14.4" customHeight="1" thickBot="1" x14ac:dyDescent="0.35">
      <c r="A21" s="602" t="s">
        <v>316</v>
      </c>
      <c r="B21" s="586">
        <v>1689.9998582431499</v>
      </c>
      <c r="C21" s="586">
        <v>1335.2370000000001</v>
      </c>
      <c r="D21" s="587">
        <v>-354.762858243148</v>
      </c>
      <c r="E21" s="588">
        <v>0.79008113136000002</v>
      </c>
      <c r="F21" s="586">
        <v>1335.0239793076801</v>
      </c>
      <c r="G21" s="587">
        <v>1223.77198103204</v>
      </c>
      <c r="H21" s="589">
        <v>96.843999999999994</v>
      </c>
      <c r="I21" s="586">
        <v>996.88900000000001</v>
      </c>
      <c r="J21" s="587">
        <v>-226.882981032038</v>
      </c>
      <c r="K21" s="594">
        <v>0.74671992072899995</v>
      </c>
    </row>
    <row r="22" spans="1:11" ht="14.4" customHeight="1" thickBot="1" x14ac:dyDescent="0.35">
      <c r="A22" s="603" t="s">
        <v>317</v>
      </c>
      <c r="B22" s="581">
        <v>1454.9999123927701</v>
      </c>
      <c r="C22" s="581">
        <v>1190.1559999999999</v>
      </c>
      <c r="D22" s="582">
        <v>-264.84391239276698</v>
      </c>
      <c r="E22" s="583">
        <v>0.81797668155299996</v>
      </c>
      <c r="F22" s="581">
        <v>1185.02128500344</v>
      </c>
      <c r="G22" s="582">
        <v>1086.2695112531601</v>
      </c>
      <c r="H22" s="584">
        <v>92.58</v>
      </c>
      <c r="I22" s="581">
        <v>901.79399999999998</v>
      </c>
      <c r="J22" s="582">
        <v>-184.47551125315701</v>
      </c>
      <c r="K22" s="585">
        <v>0.76099392594199999</v>
      </c>
    </row>
    <row r="23" spans="1:11" ht="14.4" customHeight="1" thickBot="1" x14ac:dyDescent="0.35">
      <c r="A23" s="603" t="s">
        <v>318</v>
      </c>
      <c r="B23" s="581">
        <v>234.99994585038101</v>
      </c>
      <c r="C23" s="581">
        <v>145.08099999999999</v>
      </c>
      <c r="D23" s="582">
        <v>-89.918945850379998</v>
      </c>
      <c r="E23" s="583">
        <v>0.61736609970199996</v>
      </c>
      <c r="F23" s="581">
        <v>150.00269430423299</v>
      </c>
      <c r="G23" s="582">
        <v>137.50246977888099</v>
      </c>
      <c r="H23" s="584">
        <v>4.2640000000000002</v>
      </c>
      <c r="I23" s="581">
        <v>95.094999999999999</v>
      </c>
      <c r="J23" s="582">
        <v>-42.407469778879999</v>
      </c>
      <c r="K23" s="585">
        <v>0.63395527954399999</v>
      </c>
    </row>
    <row r="24" spans="1:11" ht="14.4" customHeight="1" thickBot="1" x14ac:dyDescent="0.35">
      <c r="A24" s="602" t="s">
        <v>319</v>
      </c>
      <c r="B24" s="586">
        <v>16077.750671940001</v>
      </c>
      <c r="C24" s="586">
        <v>16234.66238</v>
      </c>
      <c r="D24" s="587">
        <v>156.91170806003001</v>
      </c>
      <c r="E24" s="588">
        <v>1.009759556001</v>
      </c>
      <c r="F24" s="586">
        <v>14496.1511653384</v>
      </c>
      <c r="G24" s="587">
        <v>13288.138568226899</v>
      </c>
      <c r="H24" s="589">
        <v>1157.91563</v>
      </c>
      <c r="I24" s="586">
        <v>11580.88235</v>
      </c>
      <c r="J24" s="587">
        <v>-1707.2562182269101</v>
      </c>
      <c r="K24" s="594">
        <v>0.79889359719700004</v>
      </c>
    </row>
    <row r="25" spans="1:11" ht="14.4" customHeight="1" thickBot="1" x14ac:dyDescent="0.35">
      <c r="A25" s="603" t="s">
        <v>320</v>
      </c>
      <c r="B25" s="581">
        <v>12546.202724578599</v>
      </c>
      <c r="C25" s="581">
        <v>12800.70126</v>
      </c>
      <c r="D25" s="582">
        <v>254.49853542142199</v>
      </c>
      <c r="E25" s="583">
        <v>1.0202849054009999</v>
      </c>
      <c r="F25" s="581">
        <v>10971.7246160094</v>
      </c>
      <c r="G25" s="582">
        <v>10057.414231342</v>
      </c>
      <c r="H25" s="584">
        <v>889.46843000000001</v>
      </c>
      <c r="I25" s="581">
        <v>8849.9337899999991</v>
      </c>
      <c r="J25" s="582">
        <v>-1207.4804413419599</v>
      </c>
      <c r="K25" s="585">
        <v>0.80661282521400002</v>
      </c>
    </row>
    <row r="26" spans="1:11" ht="14.4" customHeight="1" thickBot="1" x14ac:dyDescent="0.35">
      <c r="A26" s="603" t="s">
        <v>321</v>
      </c>
      <c r="B26" s="581">
        <v>4.9406564584124654E-324</v>
      </c>
      <c r="C26" s="581">
        <v>-82.613519999999994</v>
      </c>
      <c r="D26" s="582">
        <v>-82.613519999999994</v>
      </c>
      <c r="E26" s="593" t="s">
        <v>304</v>
      </c>
      <c r="F26" s="581">
        <v>0</v>
      </c>
      <c r="G26" s="582">
        <v>0</v>
      </c>
      <c r="H26" s="584">
        <v>4.9406564584124654E-324</v>
      </c>
      <c r="I26" s="581">
        <v>5.434722104253712E-323</v>
      </c>
      <c r="J26" s="582">
        <v>5.434722104253712E-323</v>
      </c>
      <c r="K26" s="591" t="s">
        <v>298</v>
      </c>
    </row>
    <row r="27" spans="1:11" ht="14.4" customHeight="1" thickBot="1" x14ac:dyDescent="0.35">
      <c r="A27" s="603" t="s">
        <v>322</v>
      </c>
      <c r="B27" s="581">
        <v>15.393879073116</v>
      </c>
      <c r="C27" s="581">
        <v>8.2958499999999997</v>
      </c>
      <c r="D27" s="582">
        <v>-7.0980290731159998</v>
      </c>
      <c r="E27" s="583">
        <v>0.53890575342199998</v>
      </c>
      <c r="F27" s="581">
        <v>14.624184562593999</v>
      </c>
      <c r="G27" s="582">
        <v>13.405502515710999</v>
      </c>
      <c r="H27" s="584">
        <v>0.27888000000000002</v>
      </c>
      <c r="I27" s="581">
        <v>6.1823499999999996</v>
      </c>
      <c r="J27" s="582">
        <v>-7.2231525157109999</v>
      </c>
      <c r="K27" s="585">
        <v>0.422748357252</v>
      </c>
    </row>
    <row r="28" spans="1:11" ht="14.4" customHeight="1" thickBot="1" x14ac:dyDescent="0.35">
      <c r="A28" s="603" t="s">
        <v>323</v>
      </c>
      <c r="B28" s="581">
        <v>0.99995993979099995</v>
      </c>
      <c r="C28" s="581">
        <v>0.96457000000000004</v>
      </c>
      <c r="D28" s="582">
        <v>-3.5389939790999997E-2</v>
      </c>
      <c r="E28" s="583">
        <v>0.96460864242300004</v>
      </c>
      <c r="F28" s="581">
        <v>0.94990943338099998</v>
      </c>
      <c r="G28" s="582">
        <v>0.87075031393299995</v>
      </c>
      <c r="H28" s="584">
        <v>4.9406564584124654E-324</v>
      </c>
      <c r="I28" s="581">
        <v>0.46500000000000002</v>
      </c>
      <c r="J28" s="582">
        <v>-0.40575031393299998</v>
      </c>
      <c r="K28" s="585">
        <v>0.48952035179199999</v>
      </c>
    </row>
    <row r="29" spans="1:11" ht="14.4" customHeight="1" thickBot="1" x14ac:dyDescent="0.35">
      <c r="A29" s="603" t="s">
        <v>324</v>
      </c>
      <c r="B29" s="581">
        <v>944.62856312281804</v>
      </c>
      <c r="C29" s="581">
        <v>930.06590000000006</v>
      </c>
      <c r="D29" s="582">
        <v>-14.562663122818</v>
      </c>
      <c r="E29" s="583">
        <v>0.98458371502599995</v>
      </c>
      <c r="F29" s="581">
        <v>932.36092647025202</v>
      </c>
      <c r="G29" s="582">
        <v>854.66418259773195</v>
      </c>
      <c r="H29" s="584">
        <v>79.188230000000004</v>
      </c>
      <c r="I29" s="581">
        <v>935.21338000000003</v>
      </c>
      <c r="J29" s="582">
        <v>80.549197402268007</v>
      </c>
      <c r="K29" s="585">
        <v>1.003059387677</v>
      </c>
    </row>
    <row r="30" spans="1:11" ht="14.4" customHeight="1" thickBot="1" x14ac:dyDescent="0.35">
      <c r="A30" s="603" t="s">
        <v>325</v>
      </c>
      <c r="B30" s="581">
        <v>4.9406564584124654E-324</v>
      </c>
      <c r="C30" s="581">
        <v>60.960720000000002</v>
      </c>
      <c r="D30" s="582">
        <v>60.960720000000002</v>
      </c>
      <c r="E30" s="593" t="s">
        <v>304</v>
      </c>
      <c r="F30" s="581">
        <v>59.745637032982003</v>
      </c>
      <c r="G30" s="582">
        <v>54.7668339469</v>
      </c>
      <c r="H30" s="584">
        <v>4.9406564584124654E-324</v>
      </c>
      <c r="I30" s="581">
        <v>30.596879999999999</v>
      </c>
      <c r="J30" s="582">
        <v>-24.169953946900002</v>
      </c>
      <c r="K30" s="585">
        <v>0.51211906876299995</v>
      </c>
    </row>
    <row r="31" spans="1:11" ht="14.4" customHeight="1" thickBot="1" x14ac:dyDescent="0.35">
      <c r="A31" s="603" t="s">
        <v>326</v>
      </c>
      <c r="B31" s="581">
        <v>2043.3165069695399</v>
      </c>
      <c r="C31" s="581">
        <v>1932.55168</v>
      </c>
      <c r="D31" s="582">
        <v>-110.76482696954299</v>
      </c>
      <c r="E31" s="583">
        <v>0.94579164481199995</v>
      </c>
      <c r="F31" s="581">
        <v>1834.83874716326</v>
      </c>
      <c r="G31" s="582">
        <v>1681.93551823299</v>
      </c>
      <c r="H31" s="584">
        <v>109.31475</v>
      </c>
      <c r="I31" s="581">
        <v>1235.58179</v>
      </c>
      <c r="J31" s="582">
        <v>-446.353728232989</v>
      </c>
      <c r="K31" s="585">
        <v>0.67340075083399997</v>
      </c>
    </row>
    <row r="32" spans="1:11" ht="14.4" customHeight="1" thickBot="1" x14ac:dyDescent="0.35">
      <c r="A32" s="603" t="s">
        <v>327</v>
      </c>
      <c r="B32" s="581">
        <v>94.766664293988995</v>
      </c>
      <c r="C32" s="581">
        <v>52.593089999999997</v>
      </c>
      <c r="D32" s="582">
        <v>-42.173574293988999</v>
      </c>
      <c r="E32" s="583">
        <v>0.55497458301199998</v>
      </c>
      <c r="F32" s="581">
        <v>90.029296329741001</v>
      </c>
      <c r="G32" s="582">
        <v>82.526854968929001</v>
      </c>
      <c r="H32" s="584">
        <v>4.2949999999999999</v>
      </c>
      <c r="I32" s="581">
        <v>71.414959999999994</v>
      </c>
      <c r="J32" s="582">
        <v>-11.111894968929001</v>
      </c>
      <c r="K32" s="585">
        <v>0.79324134377800004</v>
      </c>
    </row>
    <row r="33" spans="1:11" ht="14.4" customHeight="1" thickBot="1" x14ac:dyDescent="0.35">
      <c r="A33" s="603" t="s">
        <v>328</v>
      </c>
      <c r="B33" s="581">
        <v>87.499954731526003</v>
      </c>
      <c r="C33" s="581">
        <v>80.340329999999994</v>
      </c>
      <c r="D33" s="582">
        <v>-7.1596247315259998</v>
      </c>
      <c r="E33" s="583">
        <v>0.91817567502099995</v>
      </c>
      <c r="F33" s="581">
        <v>83.126934239221995</v>
      </c>
      <c r="G33" s="582">
        <v>76.199689719286994</v>
      </c>
      <c r="H33" s="584">
        <v>18.72223</v>
      </c>
      <c r="I33" s="581">
        <v>119.17713000000001</v>
      </c>
      <c r="J33" s="582">
        <v>42.977440280712003</v>
      </c>
      <c r="K33" s="585">
        <v>1.433676474306</v>
      </c>
    </row>
    <row r="34" spans="1:11" ht="14.4" customHeight="1" thickBot="1" x14ac:dyDescent="0.35">
      <c r="A34" s="603" t="s">
        <v>329</v>
      </c>
      <c r="B34" s="581">
        <v>84.583324907139001</v>
      </c>
      <c r="C34" s="581">
        <v>57.843150000000001</v>
      </c>
      <c r="D34" s="582">
        <v>-26.740174907139</v>
      </c>
      <c r="E34" s="583">
        <v>0.683859969603</v>
      </c>
      <c r="F34" s="581">
        <v>81.049030278000998</v>
      </c>
      <c r="G34" s="582">
        <v>74.294944421500006</v>
      </c>
      <c r="H34" s="584">
        <v>0.72199999999999998</v>
      </c>
      <c r="I34" s="581">
        <v>12.714</v>
      </c>
      <c r="J34" s="582">
        <v>-61.5809444215</v>
      </c>
      <c r="K34" s="585">
        <v>0.15686800886300001</v>
      </c>
    </row>
    <row r="35" spans="1:11" ht="14.4" customHeight="1" thickBot="1" x14ac:dyDescent="0.35">
      <c r="A35" s="603" t="s">
        <v>330</v>
      </c>
      <c r="B35" s="581">
        <v>4.9406564584124654E-324</v>
      </c>
      <c r="C35" s="581">
        <v>82.613519999999994</v>
      </c>
      <c r="D35" s="582">
        <v>82.613519999999994</v>
      </c>
      <c r="E35" s="593" t="s">
        <v>304</v>
      </c>
      <c r="F35" s="581">
        <v>78.904921475349994</v>
      </c>
      <c r="G35" s="582">
        <v>72.329511352403998</v>
      </c>
      <c r="H35" s="584">
        <v>4.9406564584124654E-324</v>
      </c>
      <c r="I35" s="581">
        <v>5.434722104253712E-323</v>
      </c>
      <c r="J35" s="582">
        <v>-72.329511352403998</v>
      </c>
      <c r="K35" s="585">
        <v>0</v>
      </c>
    </row>
    <row r="36" spans="1:11" ht="14.4" customHeight="1" thickBot="1" x14ac:dyDescent="0.35">
      <c r="A36" s="603" t="s">
        <v>331</v>
      </c>
      <c r="B36" s="581">
        <v>90.783284533832997</v>
      </c>
      <c r="C36" s="581">
        <v>87.885400000000004</v>
      </c>
      <c r="D36" s="582">
        <v>-2.8978845338329999</v>
      </c>
      <c r="E36" s="583">
        <v>0.96807909574100004</v>
      </c>
      <c r="F36" s="581">
        <v>86.255762001101999</v>
      </c>
      <c r="G36" s="582">
        <v>79.067781834342995</v>
      </c>
      <c r="H36" s="584">
        <v>8.218</v>
      </c>
      <c r="I36" s="581">
        <v>68.3155</v>
      </c>
      <c r="J36" s="582">
        <v>-10.752281834343</v>
      </c>
      <c r="K36" s="585">
        <v>0.79201085718899999</v>
      </c>
    </row>
    <row r="37" spans="1:11" ht="14.4" customHeight="1" thickBot="1" x14ac:dyDescent="0.35">
      <c r="A37" s="603" t="s">
        <v>332</v>
      </c>
      <c r="B37" s="581">
        <v>41.735217487074003</v>
      </c>
      <c r="C37" s="581">
        <v>27.39038</v>
      </c>
      <c r="D37" s="582">
        <v>-14.344837487074001</v>
      </c>
      <c r="E37" s="583">
        <v>0.65628937979000002</v>
      </c>
      <c r="F37" s="581">
        <v>36.455799803883998</v>
      </c>
      <c r="G37" s="582">
        <v>33.417816486893003</v>
      </c>
      <c r="H37" s="584">
        <v>3.7574299999999998</v>
      </c>
      <c r="I37" s="581">
        <v>31.616140000000001</v>
      </c>
      <c r="J37" s="582">
        <v>-1.801676486893</v>
      </c>
      <c r="K37" s="585">
        <v>0.86724582014600005</v>
      </c>
    </row>
    <row r="38" spans="1:11" ht="14.4" customHeight="1" thickBot="1" x14ac:dyDescent="0.35">
      <c r="A38" s="603" t="s">
        <v>333</v>
      </c>
      <c r="B38" s="581">
        <v>127.84059230257</v>
      </c>
      <c r="C38" s="581">
        <v>190.81100000000001</v>
      </c>
      <c r="D38" s="582">
        <v>62.970407697429998</v>
      </c>
      <c r="E38" s="583">
        <v>1.492569743015</v>
      </c>
      <c r="F38" s="581">
        <v>226.08540053925799</v>
      </c>
      <c r="G38" s="582">
        <v>207.24495049431999</v>
      </c>
      <c r="H38" s="584">
        <v>43.950679999999998</v>
      </c>
      <c r="I38" s="581">
        <v>219.67142999999999</v>
      </c>
      <c r="J38" s="582">
        <v>12.42647950568</v>
      </c>
      <c r="K38" s="585">
        <v>0.97163031967500002</v>
      </c>
    </row>
    <row r="39" spans="1:11" ht="14.4" customHeight="1" thickBot="1" x14ac:dyDescent="0.35">
      <c r="A39" s="603" t="s">
        <v>334</v>
      </c>
      <c r="B39" s="581">
        <v>4.9406564584124654E-324</v>
      </c>
      <c r="C39" s="581">
        <v>4.2590500000000002</v>
      </c>
      <c r="D39" s="582">
        <v>4.2590500000000002</v>
      </c>
      <c r="E39" s="593" t="s">
        <v>304</v>
      </c>
      <c r="F39" s="581">
        <v>0</v>
      </c>
      <c r="G39" s="582">
        <v>0</v>
      </c>
      <c r="H39" s="584">
        <v>4.9406564584124654E-324</v>
      </c>
      <c r="I39" s="581">
        <v>5.434722104253712E-323</v>
      </c>
      <c r="J39" s="582">
        <v>5.434722104253712E-323</v>
      </c>
      <c r="K39" s="591" t="s">
        <v>298</v>
      </c>
    </row>
    <row r="40" spans="1:11" ht="14.4" customHeight="1" thickBot="1" x14ac:dyDescent="0.35">
      <c r="A40" s="602" t="s">
        <v>335</v>
      </c>
      <c r="B40" s="586">
        <v>718.99999670817601</v>
      </c>
      <c r="C40" s="586">
        <v>702.94885999999997</v>
      </c>
      <c r="D40" s="587">
        <v>-16.051136708175001</v>
      </c>
      <c r="E40" s="588">
        <v>0.97767574856499995</v>
      </c>
      <c r="F40" s="586">
        <v>567.03083201674497</v>
      </c>
      <c r="G40" s="587">
        <v>519.77826268201602</v>
      </c>
      <c r="H40" s="589">
        <v>46.17915</v>
      </c>
      <c r="I40" s="586">
        <v>518.69377999999995</v>
      </c>
      <c r="J40" s="587">
        <v>-1.084482682015</v>
      </c>
      <c r="K40" s="594">
        <v>0.91475410279699998</v>
      </c>
    </row>
    <row r="41" spans="1:11" ht="14.4" customHeight="1" thickBot="1" x14ac:dyDescent="0.35">
      <c r="A41" s="603" t="s">
        <v>336</v>
      </c>
      <c r="B41" s="581">
        <v>632.99996188633804</v>
      </c>
      <c r="C41" s="581">
        <v>631.28481999999997</v>
      </c>
      <c r="D41" s="582">
        <v>-1.715141886337</v>
      </c>
      <c r="E41" s="583">
        <v>0.99729045499199998</v>
      </c>
      <c r="F41" s="581">
        <v>494.03335783967998</v>
      </c>
      <c r="G41" s="582">
        <v>452.86391135304001</v>
      </c>
      <c r="H41" s="584">
        <v>41.00309</v>
      </c>
      <c r="I41" s="581">
        <v>459.29811000000001</v>
      </c>
      <c r="J41" s="582">
        <v>6.4341986469589996</v>
      </c>
      <c r="K41" s="585">
        <v>0.92969048083799999</v>
      </c>
    </row>
    <row r="42" spans="1:11" ht="14.4" customHeight="1" thickBot="1" x14ac:dyDescent="0.35">
      <c r="A42" s="603" t="s">
        <v>337</v>
      </c>
      <c r="B42" s="581">
        <v>86.000034821838</v>
      </c>
      <c r="C42" s="581">
        <v>69.871480000000005</v>
      </c>
      <c r="D42" s="582">
        <v>-16.128554821838001</v>
      </c>
      <c r="E42" s="583">
        <v>0.81245874079799996</v>
      </c>
      <c r="F42" s="581">
        <v>72.997474177064007</v>
      </c>
      <c r="G42" s="582">
        <v>66.914351328975002</v>
      </c>
      <c r="H42" s="584">
        <v>5.1760599999999997</v>
      </c>
      <c r="I42" s="581">
        <v>55.942320000000002</v>
      </c>
      <c r="J42" s="582">
        <v>-10.972031328975</v>
      </c>
      <c r="K42" s="585">
        <v>0.76635966697000002</v>
      </c>
    </row>
    <row r="43" spans="1:11" ht="14.4" customHeight="1" thickBot="1" x14ac:dyDescent="0.35">
      <c r="A43" s="603" t="s">
        <v>338</v>
      </c>
      <c r="B43" s="581">
        <v>4.9406564584124654E-324</v>
      </c>
      <c r="C43" s="581">
        <v>1.7925599999999999</v>
      </c>
      <c r="D43" s="582">
        <v>1.7925599999999999</v>
      </c>
      <c r="E43" s="593" t="s">
        <v>304</v>
      </c>
      <c r="F43" s="581">
        <v>0</v>
      </c>
      <c r="G43" s="582">
        <v>0</v>
      </c>
      <c r="H43" s="584">
        <v>4.9406564584124654E-324</v>
      </c>
      <c r="I43" s="581">
        <v>3.4533499999999999</v>
      </c>
      <c r="J43" s="582">
        <v>3.4533499999999999</v>
      </c>
      <c r="K43" s="591" t="s">
        <v>298</v>
      </c>
    </row>
    <row r="44" spans="1:11" ht="14.4" customHeight="1" thickBot="1" x14ac:dyDescent="0.35">
      <c r="A44" s="602" t="s">
        <v>339</v>
      </c>
      <c r="B44" s="586">
        <v>617.99780278963499</v>
      </c>
      <c r="C44" s="586">
        <v>602.51949999999999</v>
      </c>
      <c r="D44" s="587">
        <v>-15.478302789635</v>
      </c>
      <c r="E44" s="588">
        <v>0.97495411355799999</v>
      </c>
      <c r="F44" s="586">
        <v>472.98395743921202</v>
      </c>
      <c r="G44" s="587">
        <v>433.56862765261099</v>
      </c>
      <c r="H44" s="589">
        <v>56.444569999999999</v>
      </c>
      <c r="I44" s="586">
        <v>432.45024000000001</v>
      </c>
      <c r="J44" s="587">
        <v>-1.1183876526109999</v>
      </c>
      <c r="K44" s="594">
        <v>0.914302130544</v>
      </c>
    </row>
    <row r="45" spans="1:11" ht="14.4" customHeight="1" thickBot="1" x14ac:dyDescent="0.35">
      <c r="A45" s="603" t="s">
        <v>340</v>
      </c>
      <c r="B45" s="581">
        <v>105.99995361761999</v>
      </c>
      <c r="C45" s="581">
        <v>97.593670000000003</v>
      </c>
      <c r="D45" s="582">
        <v>-8.4062836176189997</v>
      </c>
      <c r="E45" s="583">
        <v>0.920695402868</v>
      </c>
      <c r="F45" s="581">
        <v>95.961261030916006</v>
      </c>
      <c r="G45" s="582">
        <v>87.964489278339002</v>
      </c>
      <c r="H45" s="584">
        <v>11.394500000000001</v>
      </c>
      <c r="I45" s="581">
        <v>21.554539999999999</v>
      </c>
      <c r="J45" s="582">
        <v>-66.409949278338999</v>
      </c>
      <c r="K45" s="585">
        <v>0.224617098279</v>
      </c>
    </row>
    <row r="46" spans="1:11" ht="14.4" customHeight="1" thickBot="1" x14ac:dyDescent="0.35">
      <c r="A46" s="603" t="s">
        <v>341</v>
      </c>
      <c r="B46" s="581">
        <v>10.000079397883001</v>
      </c>
      <c r="C46" s="581">
        <v>7.9222700000000001</v>
      </c>
      <c r="D46" s="582">
        <v>-2.0778093978830001</v>
      </c>
      <c r="E46" s="583">
        <v>0.79222070993500004</v>
      </c>
      <c r="F46" s="581">
        <v>7.4413433595229996</v>
      </c>
      <c r="G46" s="582">
        <v>6.8212314128960001</v>
      </c>
      <c r="H46" s="584">
        <v>0.65078999999999998</v>
      </c>
      <c r="I46" s="581">
        <v>6.2261199999999999</v>
      </c>
      <c r="J46" s="582">
        <v>-0.595111412896</v>
      </c>
      <c r="K46" s="585">
        <v>0.83669301350400005</v>
      </c>
    </row>
    <row r="47" spans="1:11" ht="14.4" customHeight="1" thickBot="1" x14ac:dyDescent="0.35">
      <c r="A47" s="603" t="s">
        <v>342</v>
      </c>
      <c r="B47" s="581">
        <v>348.99993898630902</v>
      </c>
      <c r="C47" s="581">
        <v>362.70927999999998</v>
      </c>
      <c r="D47" s="582">
        <v>13.709341013691001</v>
      </c>
      <c r="E47" s="583">
        <v>1.039281786276</v>
      </c>
      <c r="F47" s="581">
        <v>242.13421542833601</v>
      </c>
      <c r="G47" s="582">
        <v>221.956364142642</v>
      </c>
      <c r="H47" s="584">
        <v>28.029499999999999</v>
      </c>
      <c r="I47" s="581">
        <v>244.24385000000001</v>
      </c>
      <c r="J47" s="582">
        <v>22.287485857358</v>
      </c>
      <c r="K47" s="585">
        <v>1.0087126661050001</v>
      </c>
    </row>
    <row r="48" spans="1:11" ht="14.4" customHeight="1" thickBot="1" x14ac:dyDescent="0.35">
      <c r="A48" s="603" t="s">
        <v>343</v>
      </c>
      <c r="B48" s="581">
        <v>91.999914460577997</v>
      </c>
      <c r="C48" s="581">
        <v>72.638850000000005</v>
      </c>
      <c r="D48" s="582">
        <v>-19.361064460578</v>
      </c>
      <c r="E48" s="583">
        <v>0.78955345149900003</v>
      </c>
      <c r="F48" s="581">
        <v>74.882507386365006</v>
      </c>
      <c r="G48" s="582">
        <v>68.642298437500997</v>
      </c>
      <c r="H48" s="584">
        <v>5.99627</v>
      </c>
      <c r="I48" s="581">
        <v>60.141359999999999</v>
      </c>
      <c r="J48" s="582">
        <v>-8.5009384375010004</v>
      </c>
      <c r="K48" s="585">
        <v>0.80314297823500003</v>
      </c>
    </row>
    <row r="49" spans="1:11" ht="14.4" customHeight="1" thickBot="1" x14ac:dyDescent="0.35">
      <c r="A49" s="603" t="s">
        <v>344</v>
      </c>
      <c r="B49" s="581">
        <v>6.666599598596</v>
      </c>
      <c r="C49" s="581">
        <v>5.8643299999999998</v>
      </c>
      <c r="D49" s="582">
        <v>-0.802269598596</v>
      </c>
      <c r="E49" s="583">
        <v>0.87965834954800004</v>
      </c>
      <c r="F49" s="581">
        <v>5.7189761253020004</v>
      </c>
      <c r="G49" s="582">
        <v>5.2423947815269996</v>
      </c>
      <c r="H49" s="584">
        <v>6.7000000000000004E-2</v>
      </c>
      <c r="I49" s="581">
        <v>3.8199800000000002</v>
      </c>
      <c r="J49" s="582">
        <v>-1.4224147815270001</v>
      </c>
      <c r="K49" s="585">
        <v>0.66794823344300003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4.9406564584124654E-324</v>
      </c>
      <c r="I50" s="581">
        <v>5.7000000000000002E-2</v>
      </c>
      <c r="J50" s="582">
        <v>5.7000000000000002E-2</v>
      </c>
      <c r="K50" s="591" t="s">
        <v>304</v>
      </c>
    </row>
    <row r="51" spans="1:11" ht="14.4" customHeight="1" thickBot="1" x14ac:dyDescent="0.35">
      <c r="A51" s="603" t="s">
        <v>346</v>
      </c>
      <c r="B51" s="581">
        <v>5.3313596789920004</v>
      </c>
      <c r="C51" s="581">
        <v>8.6960599999999992</v>
      </c>
      <c r="D51" s="582">
        <v>3.3647003210070001</v>
      </c>
      <c r="E51" s="583">
        <v>1.6311148606729999</v>
      </c>
      <c r="F51" s="581">
        <v>5.1106103606820001</v>
      </c>
      <c r="G51" s="582">
        <v>4.6847261639579996</v>
      </c>
      <c r="H51" s="584">
        <v>1.13253</v>
      </c>
      <c r="I51" s="581">
        <v>8.8256099999999993</v>
      </c>
      <c r="J51" s="582">
        <v>4.1408838360409996</v>
      </c>
      <c r="K51" s="585">
        <v>1.7269189738849999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0.21584</v>
      </c>
      <c r="D52" s="582">
        <v>0.21584</v>
      </c>
      <c r="E52" s="593" t="s">
        <v>304</v>
      </c>
      <c r="F52" s="581">
        <v>8.3867331278999993E-2</v>
      </c>
      <c r="G52" s="582">
        <v>7.6878387005999999E-2</v>
      </c>
      <c r="H52" s="584">
        <v>4.9406564584124654E-324</v>
      </c>
      <c r="I52" s="581">
        <v>5.434722104253712E-323</v>
      </c>
      <c r="J52" s="582">
        <v>-7.6878387005999999E-2</v>
      </c>
      <c r="K52" s="585">
        <v>6.4722599605203297E-322</v>
      </c>
    </row>
    <row r="53" spans="1:11" ht="14.4" customHeight="1" thickBot="1" x14ac:dyDescent="0.35">
      <c r="A53" s="603" t="s">
        <v>348</v>
      </c>
      <c r="B53" s="581">
        <v>48.999957049655002</v>
      </c>
      <c r="C53" s="581">
        <v>46.879199999999997</v>
      </c>
      <c r="D53" s="582">
        <v>-2.1207570496549999</v>
      </c>
      <c r="E53" s="583">
        <v>0.956719205947</v>
      </c>
      <c r="F53" s="581">
        <v>41.651176416806003</v>
      </c>
      <c r="G53" s="582">
        <v>38.180245048739003</v>
      </c>
      <c r="H53" s="584">
        <v>3.62188</v>
      </c>
      <c r="I53" s="581">
        <v>38.983930000000001</v>
      </c>
      <c r="J53" s="582">
        <v>0.80368495125999995</v>
      </c>
      <c r="K53" s="585">
        <v>0.93596227894899997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4.9406564584124654E-324</v>
      </c>
      <c r="I54" s="581">
        <v>0.80159999999999998</v>
      </c>
      <c r="J54" s="582">
        <v>0.80159999999999998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4.9406564584124654E-324</v>
      </c>
      <c r="I55" s="581">
        <v>0.23830000000000001</v>
      </c>
      <c r="J55" s="582">
        <v>0.23830000000000001</v>
      </c>
      <c r="K55" s="591" t="s">
        <v>304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4.9406564584124654E-324</v>
      </c>
      <c r="D56" s="582">
        <v>0</v>
      </c>
      <c r="E56" s="583">
        <v>1</v>
      </c>
      <c r="F56" s="581">
        <v>4.9406564584124654E-324</v>
      </c>
      <c r="G56" s="582">
        <v>0</v>
      </c>
      <c r="H56" s="584">
        <v>5.5521000000000003</v>
      </c>
      <c r="I56" s="581">
        <v>47.557949999999998</v>
      </c>
      <c r="J56" s="582">
        <v>47.557949999999998</v>
      </c>
      <c r="K56" s="591" t="s">
        <v>304</v>
      </c>
    </row>
    <row r="57" spans="1:11" ht="14.4" customHeight="1" thickBot="1" x14ac:dyDescent="0.35">
      <c r="A57" s="602" t="s">
        <v>352</v>
      </c>
      <c r="B57" s="586">
        <v>38.502837681698999</v>
      </c>
      <c r="C57" s="586">
        <v>63.910380000000004</v>
      </c>
      <c r="D57" s="587">
        <v>25.407542318299999</v>
      </c>
      <c r="E57" s="588">
        <v>1.6598875264290001</v>
      </c>
      <c r="F57" s="586">
        <v>67.667687554615995</v>
      </c>
      <c r="G57" s="587">
        <v>62.028713591732</v>
      </c>
      <c r="H57" s="589">
        <v>1.8070900000000001</v>
      </c>
      <c r="I57" s="586">
        <v>17.120239999999999</v>
      </c>
      <c r="J57" s="587">
        <v>-44.908473591731997</v>
      </c>
      <c r="K57" s="594">
        <v>0.25300465582100001</v>
      </c>
    </row>
    <row r="58" spans="1:11" ht="14.4" customHeight="1" thickBot="1" x14ac:dyDescent="0.35">
      <c r="A58" s="603" t="s">
        <v>353</v>
      </c>
      <c r="B58" s="581">
        <v>1.9999198795819999</v>
      </c>
      <c r="C58" s="581">
        <v>0.59</v>
      </c>
      <c r="D58" s="582">
        <v>-1.409919879582</v>
      </c>
      <c r="E58" s="583">
        <v>0.295011818235</v>
      </c>
      <c r="F58" s="581">
        <v>2.9991813749170002</v>
      </c>
      <c r="G58" s="582">
        <v>2.749249593674</v>
      </c>
      <c r="H58" s="584">
        <v>4.9406564584124654E-324</v>
      </c>
      <c r="I58" s="581">
        <v>2.4060000000000002E-2</v>
      </c>
      <c r="J58" s="582">
        <v>-2.725189593674</v>
      </c>
      <c r="K58" s="585">
        <v>8.0221890550000001E-3</v>
      </c>
    </row>
    <row r="59" spans="1:11" ht="14.4" customHeight="1" thickBot="1" x14ac:dyDescent="0.35">
      <c r="A59" s="603" t="s">
        <v>354</v>
      </c>
      <c r="B59" s="581">
        <v>4.9406564584124654E-324</v>
      </c>
      <c r="C59" s="581">
        <v>1.3380000000000001</v>
      </c>
      <c r="D59" s="582">
        <v>1.3380000000000001</v>
      </c>
      <c r="E59" s="593" t="s">
        <v>304</v>
      </c>
      <c r="F59" s="581">
        <v>1.314944717181</v>
      </c>
      <c r="G59" s="582">
        <v>1.205365990749</v>
      </c>
      <c r="H59" s="584">
        <v>0.44600000000000001</v>
      </c>
      <c r="I59" s="581">
        <v>0.78300000000000003</v>
      </c>
      <c r="J59" s="582">
        <v>-0.422365990749</v>
      </c>
      <c r="K59" s="585">
        <v>0.59546229569099995</v>
      </c>
    </row>
    <row r="60" spans="1:11" ht="14.4" customHeight="1" thickBot="1" x14ac:dyDescent="0.35">
      <c r="A60" s="603" t="s">
        <v>355</v>
      </c>
      <c r="B60" s="581">
        <v>32.307718054714002</v>
      </c>
      <c r="C60" s="581">
        <v>56.931339999999999</v>
      </c>
      <c r="D60" s="582">
        <v>24.623621945284999</v>
      </c>
      <c r="E60" s="583">
        <v>1.7621591194890001</v>
      </c>
      <c r="F60" s="581">
        <v>58.077237367956002</v>
      </c>
      <c r="G60" s="582">
        <v>53.237467587292997</v>
      </c>
      <c r="H60" s="584">
        <v>4.9406564584124654E-324</v>
      </c>
      <c r="I60" s="581">
        <v>10.693</v>
      </c>
      <c r="J60" s="582">
        <v>-42.544467587292999</v>
      </c>
      <c r="K60" s="585">
        <v>0.18411688442099999</v>
      </c>
    </row>
    <row r="61" spans="1:11" ht="14.4" customHeight="1" thickBot="1" x14ac:dyDescent="0.35">
      <c r="A61" s="603" t="s">
        <v>356</v>
      </c>
      <c r="B61" s="581">
        <v>4.9406564584124654E-324</v>
      </c>
      <c r="C61" s="581">
        <v>4.9406564584124654E-324</v>
      </c>
      <c r="D61" s="582">
        <v>0</v>
      </c>
      <c r="E61" s="583">
        <v>1</v>
      </c>
      <c r="F61" s="581">
        <v>4.9406564584124654E-324</v>
      </c>
      <c r="G61" s="582">
        <v>0</v>
      </c>
      <c r="H61" s="584">
        <v>0.78649999999999998</v>
      </c>
      <c r="I61" s="581">
        <v>1.573</v>
      </c>
      <c r="J61" s="582">
        <v>1.573</v>
      </c>
      <c r="K61" s="591" t="s">
        <v>304</v>
      </c>
    </row>
    <row r="62" spans="1:11" ht="14.4" customHeight="1" thickBot="1" x14ac:dyDescent="0.35">
      <c r="A62" s="603" t="s">
        <v>357</v>
      </c>
      <c r="B62" s="581">
        <v>4.1951997474020004</v>
      </c>
      <c r="C62" s="581">
        <v>5.0510400000000004</v>
      </c>
      <c r="D62" s="582">
        <v>0.85584025259700003</v>
      </c>
      <c r="E62" s="583">
        <v>1.2040046491530001</v>
      </c>
      <c r="F62" s="581">
        <v>5.2763240945619998</v>
      </c>
      <c r="G62" s="582">
        <v>4.8366304200150001</v>
      </c>
      <c r="H62" s="584">
        <v>0.57459000000000005</v>
      </c>
      <c r="I62" s="581">
        <v>4.04718</v>
      </c>
      <c r="J62" s="582">
        <v>-0.78945042001499999</v>
      </c>
      <c r="K62" s="585">
        <v>0.76704537618699997</v>
      </c>
    </row>
    <row r="63" spans="1:11" ht="14.4" customHeight="1" thickBot="1" x14ac:dyDescent="0.35">
      <c r="A63" s="602" t="s">
        <v>358</v>
      </c>
      <c r="B63" s="586">
        <v>227.22910631827199</v>
      </c>
      <c r="C63" s="586">
        <v>133.98246</v>
      </c>
      <c r="D63" s="587">
        <v>-93.246646318271004</v>
      </c>
      <c r="E63" s="588">
        <v>0.58963599413300005</v>
      </c>
      <c r="F63" s="586">
        <v>131.69804621159599</v>
      </c>
      <c r="G63" s="587">
        <v>120.72320902729599</v>
      </c>
      <c r="H63" s="589">
        <v>11.776630000000001</v>
      </c>
      <c r="I63" s="586">
        <v>94.809899999999999</v>
      </c>
      <c r="J63" s="587">
        <v>-25.913309027295998</v>
      </c>
      <c r="K63" s="594">
        <v>0.71990361837000005</v>
      </c>
    </row>
    <row r="64" spans="1:11" ht="14.4" customHeight="1" thickBot="1" x14ac:dyDescent="0.35">
      <c r="A64" s="603" t="s">
        <v>359</v>
      </c>
      <c r="B64" s="581">
        <v>39.999957591555997</v>
      </c>
      <c r="C64" s="581">
        <v>23.93674</v>
      </c>
      <c r="D64" s="582">
        <v>-16.063217591556</v>
      </c>
      <c r="E64" s="583">
        <v>0.59841913444999995</v>
      </c>
      <c r="F64" s="581">
        <v>22.462470874594</v>
      </c>
      <c r="G64" s="582">
        <v>20.590598301711001</v>
      </c>
      <c r="H64" s="584">
        <v>0.61950000000000005</v>
      </c>
      <c r="I64" s="581">
        <v>26.123860000000001</v>
      </c>
      <c r="J64" s="582">
        <v>5.5332616982880003</v>
      </c>
      <c r="K64" s="585">
        <v>1.16300028371</v>
      </c>
    </row>
    <row r="65" spans="1:11" ht="14.4" customHeight="1" thickBot="1" x14ac:dyDescent="0.35">
      <c r="A65" s="603" t="s">
        <v>360</v>
      </c>
      <c r="B65" s="581">
        <v>5.9999996387329997</v>
      </c>
      <c r="C65" s="581">
        <v>3.82986</v>
      </c>
      <c r="D65" s="582">
        <v>-2.1701396387330001</v>
      </c>
      <c r="E65" s="583">
        <v>0.63831003843300005</v>
      </c>
      <c r="F65" s="581">
        <v>3.884005522317</v>
      </c>
      <c r="G65" s="582">
        <v>3.5603383954569998</v>
      </c>
      <c r="H65" s="584">
        <v>4.9406564584124654E-324</v>
      </c>
      <c r="I65" s="581">
        <v>5.1137399999989999</v>
      </c>
      <c r="J65" s="582">
        <v>1.553401604542</v>
      </c>
      <c r="K65" s="585">
        <v>1.316615017825</v>
      </c>
    </row>
    <row r="66" spans="1:11" ht="14.4" customHeight="1" thickBot="1" x14ac:dyDescent="0.35">
      <c r="A66" s="603" t="s">
        <v>361</v>
      </c>
      <c r="B66" s="581">
        <v>181.22914908798299</v>
      </c>
      <c r="C66" s="581">
        <v>106.21586000000001</v>
      </c>
      <c r="D66" s="582">
        <v>-75.013289087982002</v>
      </c>
      <c r="E66" s="583">
        <v>0.58608596097499999</v>
      </c>
      <c r="F66" s="581">
        <v>105.351569814684</v>
      </c>
      <c r="G66" s="582">
        <v>96.572272330127007</v>
      </c>
      <c r="H66" s="584">
        <v>11.15713</v>
      </c>
      <c r="I66" s="581">
        <v>63.572299999999998</v>
      </c>
      <c r="J66" s="582">
        <v>-32.999972330127001</v>
      </c>
      <c r="K66" s="585">
        <v>0.60343002113599997</v>
      </c>
    </row>
    <row r="67" spans="1:11" ht="14.4" customHeight="1" thickBot="1" x14ac:dyDescent="0.35">
      <c r="A67" s="602" t="s">
        <v>362</v>
      </c>
      <c r="B67" s="586">
        <v>4.9406564584124654E-324</v>
      </c>
      <c r="C67" s="586">
        <v>10.129</v>
      </c>
      <c r="D67" s="587">
        <v>10.129</v>
      </c>
      <c r="E67" s="592" t="s">
        <v>304</v>
      </c>
      <c r="F67" s="586">
        <v>0</v>
      </c>
      <c r="G67" s="587">
        <v>0</v>
      </c>
      <c r="H67" s="589">
        <v>4.9406564584124654E-324</v>
      </c>
      <c r="I67" s="586">
        <v>15.839</v>
      </c>
      <c r="J67" s="587">
        <v>15.839</v>
      </c>
      <c r="K67" s="590" t="s">
        <v>298</v>
      </c>
    </row>
    <row r="68" spans="1:11" ht="14.4" customHeight="1" thickBot="1" x14ac:dyDescent="0.35">
      <c r="A68" s="603" t="s">
        <v>363</v>
      </c>
      <c r="B68" s="581">
        <v>4.9406564584124654E-324</v>
      </c>
      <c r="C68" s="581">
        <v>10.129</v>
      </c>
      <c r="D68" s="582">
        <v>10.129</v>
      </c>
      <c r="E68" s="593" t="s">
        <v>304</v>
      </c>
      <c r="F68" s="581">
        <v>0</v>
      </c>
      <c r="G68" s="582">
        <v>0</v>
      </c>
      <c r="H68" s="584">
        <v>4.9406564584124654E-324</v>
      </c>
      <c r="I68" s="581">
        <v>15.839</v>
      </c>
      <c r="J68" s="582">
        <v>15.839</v>
      </c>
      <c r="K68" s="591" t="s">
        <v>298</v>
      </c>
    </row>
    <row r="69" spans="1:11" ht="14.4" customHeight="1" thickBot="1" x14ac:dyDescent="0.35">
      <c r="A69" s="601" t="s">
        <v>58</v>
      </c>
      <c r="B69" s="581">
        <v>1286.2121025556801</v>
      </c>
      <c r="C69" s="581">
        <v>1272.6590000000001</v>
      </c>
      <c r="D69" s="582">
        <v>-13.553102555677</v>
      </c>
      <c r="E69" s="583">
        <v>0.98946277792799997</v>
      </c>
      <c r="F69" s="581">
        <v>1307.6326182023199</v>
      </c>
      <c r="G69" s="582">
        <v>1198.66323335212</v>
      </c>
      <c r="H69" s="584">
        <v>119.491</v>
      </c>
      <c r="I69" s="581">
        <v>1160.4670000000001</v>
      </c>
      <c r="J69" s="582">
        <v>-38.196233352123997</v>
      </c>
      <c r="K69" s="585">
        <v>0.88745644903999998</v>
      </c>
    </row>
    <row r="70" spans="1:11" ht="14.4" customHeight="1" thickBot="1" x14ac:dyDescent="0.35">
      <c r="A70" s="602" t="s">
        <v>364</v>
      </c>
      <c r="B70" s="586">
        <v>1286.2121025556801</v>
      </c>
      <c r="C70" s="586">
        <v>1272.6590000000001</v>
      </c>
      <c r="D70" s="587">
        <v>-13.553102555677</v>
      </c>
      <c r="E70" s="588">
        <v>0.98946277792799997</v>
      </c>
      <c r="F70" s="586">
        <v>1307.6326182023199</v>
      </c>
      <c r="G70" s="587">
        <v>1198.66323335212</v>
      </c>
      <c r="H70" s="589">
        <v>119.491</v>
      </c>
      <c r="I70" s="586">
        <v>1160.4670000000001</v>
      </c>
      <c r="J70" s="587">
        <v>-38.196233352123997</v>
      </c>
      <c r="K70" s="594">
        <v>0.88745644903999998</v>
      </c>
    </row>
    <row r="71" spans="1:11" ht="14.4" customHeight="1" thickBot="1" x14ac:dyDescent="0.35">
      <c r="A71" s="603" t="s">
        <v>365</v>
      </c>
      <c r="B71" s="581">
        <v>601.21196380032995</v>
      </c>
      <c r="C71" s="581">
        <v>651.851</v>
      </c>
      <c r="D71" s="582">
        <v>50.639036199669</v>
      </c>
      <c r="E71" s="583">
        <v>1.0842282576669999</v>
      </c>
      <c r="F71" s="581">
        <v>640.58678086255804</v>
      </c>
      <c r="G71" s="582">
        <v>587.20454912401101</v>
      </c>
      <c r="H71" s="584">
        <v>53.261000000000003</v>
      </c>
      <c r="I71" s="581">
        <v>596.72</v>
      </c>
      <c r="J71" s="582">
        <v>9.5154508759879999</v>
      </c>
      <c r="K71" s="585">
        <v>0.93152093959299997</v>
      </c>
    </row>
    <row r="72" spans="1:11" ht="14.4" customHeight="1" thickBot="1" x14ac:dyDescent="0.35">
      <c r="A72" s="603" t="s">
        <v>366</v>
      </c>
      <c r="B72" s="581">
        <v>155.00015066726101</v>
      </c>
      <c r="C72" s="581">
        <v>138.97499999999999</v>
      </c>
      <c r="D72" s="582">
        <v>-16.025150667260998</v>
      </c>
      <c r="E72" s="583">
        <v>0.89661203167600001</v>
      </c>
      <c r="F72" s="581">
        <v>155.00666189147299</v>
      </c>
      <c r="G72" s="582">
        <v>142.08944006718301</v>
      </c>
      <c r="H72" s="584">
        <v>12.129</v>
      </c>
      <c r="I72" s="581">
        <v>142.52500000000001</v>
      </c>
      <c r="J72" s="582">
        <v>0.43555993281599997</v>
      </c>
      <c r="K72" s="585">
        <v>0.91947660997799996</v>
      </c>
    </row>
    <row r="73" spans="1:11" ht="14.4" customHeight="1" thickBot="1" x14ac:dyDescent="0.35">
      <c r="A73" s="603" t="s">
        <v>367</v>
      </c>
      <c r="B73" s="581">
        <v>529.99998808808596</v>
      </c>
      <c r="C73" s="581">
        <v>481.83300000000003</v>
      </c>
      <c r="D73" s="582">
        <v>-48.166988088084999</v>
      </c>
      <c r="E73" s="583">
        <v>0.90911888835700005</v>
      </c>
      <c r="F73" s="581">
        <v>512.03917544828698</v>
      </c>
      <c r="G73" s="582">
        <v>469.36924416092899</v>
      </c>
      <c r="H73" s="584">
        <v>54.100999999999999</v>
      </c>
      <c r="I73" s="581">
        <v>421.22199999999998</v>
      </c>
      <c r="J73" s="582">
        <v>-48.147244160928999</v>
      </c>
      <c r="K73" s="585">
        <v>0.82263627510699999</v>
      </c>
    </row>
    <row r="74" spans="1:11" ht="14.4" customHeight="1" thickBot="1" x14ac:dyDescent="0.35">
      <c r="A74" s="604" t="s">
        <v>368</v>
      </c>
      <c r="B74" s="586">
        <v>1381.30989682973</v>
      </c>
      <c r="C74" s="586">
        <v>1827.2281499999999</v>
      </c>
      <c r="D74" s="587">
        <v>445.91825317027298</v>
      </c>
      <c r="E74" s="588">
        <v>1.322822745419</v>
      </c>
      <c r="F74" s="586">
        <v>1315.95309389061</v>
      </c>
      <c r="G74" s="587">
        <v>1206.2903360664</v>
      </c>
      <c r="H74" s="589">
        <v>108.34152</v>
      </c>
      <c r="I74" s="586">
        <v>1153.1360999999999</v>
      </c>
      <c r="J74" s="587">
        <v>-53.154236066396003</v>
      </c>
      <c r="K74" s="594">
        <v>0.87627447008000003</v>
      </c>
    </row>
    <row r="75" spans="1:11" ht="14.4" customHeight="1" thickBot="1" x14ac:dyDescent="0.35">
      <c r="A75" s="601" t="s">
        <v>61</v>
      </c>
      <c r="B75" s="581">
        <v>261.59284424919099</v>
      </c>
      <c r="C75" s="581">
        <v>637.29841999999996</v>
      </c>
      <c r="D75" s="582">
        <v>375.70557575080801</v>
      </c>
      <c r="E75" s="583">
        <v>2.4362226796719999</v>
      </c>
      <c r="F75" s="581">
        <v>202.935504853672</v>
      </c>
      <c r="G75" s="582">
        <v>186.024212782533</v>
      </c>
      <c r="H75" s="584">
        <v>5.9302599999999996</v>
      </c>
      <c r="I75" s="581">
        <v>161.33779999999999</v>
      </c>
      <c r="J75" s="582">
        <v>-24.686412782533001</v>
      </c>
      <c r="K75" s="585">
        <v>0.79502007357600002</v>
      </c>
    </row>
    <row r="76" spans="1:11" ht="14.4" customHeight="1" thickBot="1" x14ac:dyDescent="0.35">
      <c r="A76" s="602" t="s">
        <v>369</v>
      </c>
      <c r="B76" s="586">
        <v>261.59284424919099</v>
      </c>
      <c r="C76" s="586">
        <v>637.29841999999996</v>
      </c>
      <c r="D76" s="587">
        <v>375.70557575080801</v>
      </c>
      <c r="E76" s="588">
        <v>2.4362226796719999</v>
      </c>
      <c r="F76" s="586">
        <v>202.935504853672</v>
      </c>
      <c r="G76" s="587">
        <v>186.024212782533</v>
      </c>
      <c r="H76" s="589">
        <v>5.9302599999999996</v>
      </c>
      <c r="I76" s="586">
        <v>161.33779999999999</v>
      </c>
      <c r="J76" s="587">
        <v>-24.686412782533001</v>
      </c>
      <c r="K76" s="594">
        <v>0.79502007357600002</v>
      </c>
    </row>
    <row r="77" spans="1:11" ht="14.4" customHeight="1" thickBot="1" x14ac:dyDescent="0.35">
      <c r="A77" s="603" t="s">
        <v>370</v>
      </c>
      <c r="B77" s="581">
        <v>170.14496975537401</v>
      </c>
      <c r="C77" s="581">
        <v>110.4295</v>
      </c>
      <c r="D77" s="582">
        <v>-59.715469755374002</v>
      </c>
      <c r="E77" s="583">
        <v>0.64903182361900003</v>
      </c>
      <c r="F77" s="581">
        <v>94.919624188512003</v>
      </c>
      <c r="G77" s="582">
        <v>87.009655506135999</v>
      </c>
      <c r="H77" s="584">
        <v>3.0554999999999999</v>
      </c>
      <c r="I77" s="581">
        <v>98.794520000000006</v>
      </c>
      <c r="J77" s="582">
        <v>11.784864493863999</v>
      </c>
      <c r="K77" s="585">
        <v>1.040822915646</v>
      </c>
    </row>
    <row r="78" spans="1:11" ht="14.4" customHeight="1" thickBot="1" x14ac:dyDescent="0.35">
      <c r="A78" s="603" t="s">
        <v>371</v>
      </c>
      <c r="B78" s="581">
        <v>4.9406564584124654E-324</v>
      </c>
      <c r="C78" s="581">
        <v>4.9406564584124654E-324</v>
      </c>
      <c r="D78" s="582">
        <v>0</v>
      </c>
      <c r="E78" s="583">
        <v>1</v>
      </c>
      <c r="F78" s="581">
        <v>4.9406564584124654E-324</v>
      </c>
      <c r="G78" s="582">
        <v>0</v>
      </c>
      <c r="H78" s="584">
        <v>4.9406564584124654E-324</v>
      </c>
      <c r="I78" s="581">
        <v>0.64700000000000002</v>
      </c>
      <c r="J78" s="582">
        <v>0.64700000000000002</v>
      </c>
      <c r="K78" s="591" t="s">
        <v>304</v>
      </c>
    </row>
    <row r="79" spans="1:11" ht="14.4" customHeight="1" thickBot="1" x14ac:dyDescent="0.35">
      <c r="A79" s="603" t="s">
        <v>372</v>
      </c>
      <c r="B79" s="581">
        <v>5.4478396719789997</v>
      </c>
      <c r="C79" s="581">
        <v>34.933199999999999</v>
      </c>
      <c r="D79" s="582">
        <v>29.485360328020001</v>
      </c>
      <c r="E79" s="583">
        <v>6.4123032437380001</v>
      </c>
      <c r="F79" s="581">
        <v>29.645110047071</v>
      </c>
      <c r="G79" s="582">
        <v>27.174684209814998</v>
      </c>
      <c r="H79" s="584">
        <v>4.9406564584124654E-324</v>
      </c>
      <c r="I79" s="581">
        <v>20.47512</v>
      </c>
      <c r="J79" s="582">
        <v>-6.6995642098149997</v>
      </c>
      <c r="K79" s="585">
        <v>0.69067444740399997</v>
      </c>
    </row>
    <row r="80" spans="1:11" ht="14.4" customHeight="1" thickBot="1" x14ac:dyDescent="0.35">
      <c r="A80" s="603" t="s">
        <v>373</v>
      </c>
      <c r="B80" s="581">
        <v>50.000036989439003</v>
      </c>
      <c r="C80" s="581">
        <v>447.37139000000002</v>
      </c>
      <c r="D80" s="582">
        <v>397.37135301055997</v>
      </c>
      <c r="E80" s="583">
        <v>8.9474211807980009</v>
      </c>
      <c r="F80" s="581">
        <v>42.373425963183003</v>
      </c>
      <c r="G80" s="582">
        <v>38.842307132918002</v>
      </c>
      <c r="H80" s="584">
        <v>4.9406564584124654E-324</v>
      </c>
      <c r="I80" s="581">
        <v>17.84375</v>
      </c>
      <c r="J80" s="582">
        <v>-20.998557132917998</v>
      </c>
      <c r="K80" s="585">
        <v>0.42110708762299998</v>
      </c>
    </row>
    <row r="81" spans="1:11" ht="14.4" customHeight="1" thickBot="1" x14ac:dyDescent="0.35">
      <c r="A81" s="603" t="s">
        <v>374</v>
      </c>
      <c r="B81" s="581">
        <v>35.999997832398002</v>
      </c>
      <c r="C81" s="581">
        <v>44.564329999999998</v>
      </c>
      <c r="D81" s="582">
        <v>8.564332167601</v>
      </c>
      <c r="E81" s="583">
        <v>1.23789813009</v>
      </c>
      <c r="F81" s="581">
        <v>35.997344654905</v>
      </c>
      <c r="G81" s="582">
        <v>32.997565933662997</v>
      </c>
      <c r="H81" s="584">
        <v>2.8747600000000002</v>
      </c>
      <c r="I81" s="581">
        <v>19.794910000000002</v>
      </c>
      <c r="J81" s="582">
        <v>-13.202655933662999</v>
      </c>
      <c r="K81" s="585">
        <v>0.54989917144599998</v>
      </c>
    </row>
    <row r="82" spans="1:11" ht="14.4" customHeight="1" thickBot="1" x14ac:dyDescent="0.35">
      <c r="A82" s="603" t="s">
        <v>375</v>
      </c>
      <c r="B82" s="581">
        <v>4.9406564584124654E-324</v>
      </c>
      <c r="C82" s="581">
        <v>4.9406564584124654E-324</v>
      </c>
      <c r="D82" s="582">
        <v>0</v>
      </c>
      <c r="E82" s="583">
        <v>1</v>
      </c>
      <c r="F82" s="581">
        <v>4.9406564584124654E-324</v>
      </c>
      <c r="G82" s="582">
        <v>0</v>
      </c>
      <c r="H82" s="584">
        <v>4.9406564584124654E-324</v>
      </c>
      <c r="I82" s="581">
        <v>3.7825000000000002</v>
      </c>
      <c r="J82" s="582">
        <v>3.7825000000000002</v>
      </c>
      <c r="K82" s="591" t="s">
        <v>304</v>
      </c>
    </row>
    <row r="83" spans="1:11" ht="14.4" customHeight="1" thickBot="1" x14ac:dyDescent="0.35">
      <c r="A83" s="605" t="s">
        <v>62</v>
      </c>
      <c r="B83" s="586">
        <v>76.000075423946996</v>
      </c>
      <c r="C83" s="586">
        <v>6.5229999999999997</v>
      </c>
      <c r="D83" s="587">
        <v>-69.477075423946999</v>
      </c>
      <c r="E83" s="588">
        <v>8.5828862189999994E-2</v>
      </c>
      <c r="F83" s="586">
        <v>0</v>
      </c>
      <c r="G83" s="587">
        <v>0</v>
      </c>
      <c r="H83" s="589">
        <v>2.64</v>
      </c>
      <c r="I83" s="586">
        <v>22.771000000000001</v>
      </c>
      <c r="J83" s="587">
        <v>22.771000000000001</v>
      </c>
      <c r="K83" s="590" t="s">
        <v>298</v>
      </c>
    </row>
    <row r="84" spans="1:11" ht="14.4" customHeight="1" thickBot="1" x14ac:dyDescent="0.35">
      <c r="A84" s="602" t="s">
        <v>376</v>
      </c>
      <c r="B84" s="586">
        <v>76.000075423946996</v>
      </c>
      <c r="C84" s="586">
        <v>6.5229999999999997</v>
      </c>
      <c r="D84" s="587">
        <v>-69.477075423946999</v>
      </c>
      <c r="E84" s="588">
        <v>8.5828862189999994E-2</v>
      </c>
      <c r="F84" s="586">
        <v>0</v>
      </c>
      <c r="G84" s="587">
        <v>0</v>
      </c>
      <c r="H84" s="589">
        <v>2.64</v>
      </c>
      <c r="I84" s="586">
        <v>22.771000000000001</v>
      </c>
      <c r="J84" s="587">
        <v>22.771000000000001</v>
      </c>
      <c r="K84" s="590" t="s">
        <v>298</v>
      </c>
    </row>
    <row r="85" spans="1:11" ht="14.4" customHeight="1" thickBot="1" x14ac:dyDescent="0.35">
      <c r="A85" s="603" t="s">
        <v>377</v>
      </c>
      <c r="B85" s="581">
        <v>76.000075423946996</v>
      </c>
      <c r="C85" s="581">
        <v>6.1230000000000002</v>
      </c>
      <c r="D85" s="582">
        <v>-69.877075423947005</v>
      </c>
      <c r="E85" s="583">
        <v>8.0565709518000003E-2</v>
      </c>
      <c r="F85" s="581">
        <v>0</v>
      </c>
      <c r="G85" s="582">
        <v>0</v>
      </c>
      <c r="H85" s="584">
        <v>2.64</v>
      </c>
      <c r="I85" s="581">
        <v>11.025</v>
      </c>
      <c r="J85" s="582">
        <v>11.025</v>
      </c>
      <c r="K85" s="591" t="s">
        <v>298</v>
      </c>
    </row>
    <row r="86" spans="1:11" ht="14.4" customHeight="1" thickBot="1" x14ac:dyDescent="0.35">
      <c r="A86" s="603" t="s">
        <v>378</v>
      </c>
      <c r="B86" s="581">
        <v>4.9406564584124654E-324</v>
      </c>
      <c r="C86" s="581">
        <v>0.4</v>
      </c>
      <c r="D86" s="582">
        <v>0.4</v>
      </c>
      <c r="E86" s="593" t="s">
        <v>304</v>
      </c>
      <c r="F86" s="581">
        <v>0</v>
      </c>
      <c r="G86" s="582">
        <v>0</v>
      </c>
      <c r="H86" s="584">
        <v>4.9406564584124654E-324</v>
      </c>
      <c r="I86" s="581">
        <v>11.746</v>
      </c>
      <c r="J86" s="582">
        <v>11.746</v>
      </c>
      <c r="K86" s="591" t="s">
        <v>298</v>
      </c>
    </row>
    <row r="87" spans="1:11" ht="14.4" customHeight="1" thickBot="1" x14ac:dyDescent="0.35">
      <c r="A87" s="601" t="s">
        <v>63</v>
      </c>
      <c r="B87" s="581">
        <v>1043.71697715659</v>
      </c>
      <c r="C87" s="581">
        <v>1183.4067299999999</v>
      </c>
      <c r="D87" s="582">
        <v>139.68975284340999</v>
      </c>
      <c r="E87" s="583">
        <v>1.1338387282189999</v>
      </c>
      <c r="F87" s="581">
        <v>1113.0175890369401</v>
      </c>
      <c r="G87" s="582">
        <v>1020.26612328386</v>
      </c>
      <c r="H87" s="584">
        <v>99.771259999999998</v>
      </c>
      <c r="I87" s="581">
        <v>969.02729999999997</v>
      </c>
      <c r="J87" s="582">
        <v>-51.238823283862999</v>
      </c>
      <c r="K87" s="585">
        <v>0.87063071558299998</v>
      </c>
    </row>
    <row r="88" spans="1:11" ht="14.4" customHeight="1" thickBot="1" x14ac:dyDescent="0.35">
      <c r="A88" s="602" t="s">
        <v>379</v>
      </c>
      <c r="B88" s="586">
        <v>3.999959759157</v>
      </c>
      <c r="C88" s="586">
        <v>2.1183000000000001</v>
      </c>
      <c r="D88" s="587">
        <v>-1.8816597591569999</v>
      </c>
      <c r="E88" s="588">
        <v>0.52958032768899999</v>
      </c>
      <c r="F88" s="586">
        <v>2.031986701228</v>
      </c>
      <c r="G88" s="587">
        <v>1.862654476126</v>
      </c>
      <c r="H88" s="589">
        <v>4.9406564584124654E-324</v>
      </c>
      <c r="I88" s="586">
        <v>0.75600000000000001</v>
      </c>
      <c r="J88" s="587">
        <v>-1.106654476126</v>
      </c>
      <c r="K88" s="594">
        <v>0.37204967903699998</v>
      </c>
    </row>
    <row r="89" spans="1:11" ht="14.4" customHeight="1" thickBot="1" x14ac:dyDescent="0.35">
      <c r="A89" s="603" t="s">
        <v>380</v>
      </c>
      <c r="B89" s="581">
        <v>3.999959759157</v>
      </c>
      <c r="C89" s="581">
        <v>2.1183000000000001</v>
      </c>
      <c r="D89" s="582">
        <v>-1.8816597591569999</v>
      </c>
      <c r="E89" s="583">
        <v>0.52958032768899999</v>
      </c>
      <c r="F89" s="581">
        <v>2.031986701228</v>
      </c>
      <c r="G89" s="582">
        <v>1.862654476126</v>
      </c>
      <c r="H89" s="584">
        <v>4.9406564584124654E-324</v>
      </c>
      <c r="I89" s="581">
        <v>0.75600000000000001</v>
      </c>
      <c r="J89" s="582">
        <v>-1.106654476126</v>
      </c>
      <c r="K89" s="585">
        <v>0.37204967903699998</v>
      </c>
    </row>
    <row r="90" spans="1:11" ht="14.4" customHeight="1" thickBot="1" x14ac:dyDescent="0.35">
      <c r="A90" s="602" t="s">
        <v>381</v>
      </c>
      <c r="B90" s="586">
        <v>46.243797215607003</v>
      </c>
      <c r="C90" s="586">
        <v>33.80753</v>
      </c>
      <c r="D90" s="587">
        <v>-12.436267215607</v>
      </c>
      <c r="E90" s="588">
        <v>0.73107166875499996</v>
      </c>
      <c r="F90" s="586">
        <v>32.537631749992002</v>
      </c>
      <c r="G90" s="587">
        <v>29.826162437491998</v>
      </c>
      <c r="H90" s="589">
        <v>2.7590300000000001</v>
      </c>
      <c r="I90" s="586">
        <v>31.915099999999999</v>
      </c>
      <c r="J90" s="587">
        <v>2.0889375625070001</v>
      </c>
      <c r="K90" s="594">
        <v>0.98086733064099996</v>
      </c>
    </row>
    <row r="91" spans="1:11" ht="14.4" customHeight="1" thickBot="1" x14ac:dyDescent="0.35">
      <c r="A91" s="603" t="s">
        <v>382</v>
      </c>
      <c r="B91" s="581">
        <v>20.243878781092</v>
      </c>
      <c r="C91" s="581">
        <v>15.4154</v>
      </c>
      <c r="D91" s="582">
        <v>-4.8284787810919996</v>
      </c>
      <c r="E91" s="583">
        <v>0.76148450436199999</v>
      </c>
      <c r="F91" s="581">
        <v>17.799972872169999</v>
      </c>
      <c r="G91" s="582">
        <v>16.31664179949</v>
      </c>
      <c r="H91" s="584">
        <v>1.6484000000000001</v>
      </c>
      <c r="I91" s="581">
        <v>18.891500000000001</v>
      </c>
      <c r="J91" s="582">
        <v>2.57485820051</v>
      </c>
      <c r="K91" s="585">
        <v>1.061321842211</v>
      </c>
    </row>
    <row r="92" spans="1:11" ht="14.4" customHeight="1" thickBot="1" x14ac:dyDescent="0.35">
      <c r="A92" s="603" t="s">
        <v>383</v>
      </c>
      <c r="B92" s="581">
        <v>25.999918434514001</v>
      </c>
      <c r="C92" s="581">
        <v>18.392130000000002</v>
      </c>
      <c r="D92" s="582">
        <v>-7.6077884345140001</v>
      </c>
      <c r="E92" s="583">
        <v>0.70739183456700006</v>
      </c>
      <c r="F92" s="581">
        <v>14.737658877821</v>
      </c>
      <c r="G92" s="582">
        <v>13.509520638003</v>
      </c>
      <c r="H92" s="584">
        <v>1.11063</v>
      </c>
      <c r="I92" s="581">
        <v>13.0236</v>
      </c>
      <c r="J92" s="582">
        <v>-0.48592063800200003</v>
      </c>
      <c r="K92" s="585">
        <v>0.88369530791600004</v>
      </c>
    </row>
    <row r="93" spans="1:11" ht="14.4" customHeight="1" thickBot="1" x14ac:dyDescent="0.35">
      <c r="A93" s="602" t="s">
        <v>384</v>
      </c>
      <c r="B93" s="586">
        <v>44.186997339449</v>
      </c>
      <c r="C93" s="586">
        <v>44.669400000000003</v>
      </c>
      <c r="D93" s="587">
        <v>0.48240266054999997</v>
      </c>
      <c r="E93" s="588">
        <v>1.0109172989699999</v>
      </c>
      <c r="F93" s="586">
        <v>43.929962216759002</v>
      </c>
      <c r="G93" s="587">
        <v>40.269132032028999</v>
      </c>
      <c r="H93" s="589">
        <v>4.9406564584124654E-324</v>
      </c>
      <c r="I93" s="586">
        <v>48.1372</v>
      </c>
      <c r="J93" s="587">
        <v>7.8680679679700001</v>
      </c>
      <c r="K93" s="594">
        <v>1.095771486496</v>
      </c>
    </row>
    <row r="94" spans="1:11" ht="14.4" customHeight="1" thickBot="1" x14ac:dyDescent="0.35">
      <c r="A94" s="603" t="s">
        <v>385</v>
      </c>
      <c r="B94" s="581">
        <v>27.187078363034001</v>
      </c>
      <c r="C94" s="581">
        <v>27</v>
      </c>
      <c r="D94" s="582">
        <v>-0.18707836303399999</v>
      </c>
      <c r="E94" s="583">
        <v>0.993118850045</v>
      </c>
      <c r="F94" s="581">
        <v>26.764639217675999</v>
      </c>
      <c r="G94" s="582">
        <v>24.534252616202998</v>
      </c>
      <c r="H94" s="584">
        <v>4.9406564584124654E-324</v>
      </c>
      <c r="I94" s="581">
        <v>27</v>
      </c>
      <c r="J94" s="582">
        <v>2.4657473837959998</v>
      </c>
      <c r="K94" s="585">
        <v>1.008793721462</v>
      </c>
    </row>
    <row r="95" spans="1:11" ht="14.4" customHeight="1" thickBot="1" x14ac:dyDescent="0.35">
      <c r="A95" s="603" t="s">
        <v>386</v>
      </c>
      <c r="B95" s="581">
        <v>16.999918976415</v>
      </c>
      <c r="C95" s="581">
        <v>17.6694</v>
      </c>
      <c r="D95" s="582">
        <v>0.66948102358399997</v>
      </c>
      <c r="E95" s="583">
        <v>1.0393814243770001</v>
      </c>
      <c r="F95" s="581">
        <v>17.165322999082999</v>
      </c>
      <c r="G95" s="582">
        <v>15.734879415826001</v>
      </c>
      <c r="H95" s="584">
        <v>4.9406564584124654E-324</v>
      </c>
      <c r="I95" s="581">
        <v>21.1372</v>
      </c>
      <c r="J95" s="582">
        <v>5.4023205841730002</v>
      </c>
      <c r="K95" s="585">
        <v>1.2313895870830001</v>
      </c>
    </row>
    <row r="96" spans="1:11" ht="14.4" customHeight="1" thickBot="1" x14ac:dyDescent="0.35">
      <c r="A96" s="602" t="s">
        <v>387</v>
      </c>
      <c r="B96" s="586">
        <v>678.11647916981997</v>
      </c>
      <c r="C96" s="586">
        <v>712.91809000000001</v>
      </c>
      <c r="D96" s="587">
        <v>34.801610830179001</v>
      </c>
      <c r="E96" s="588">
        <v>1.05132099263</v>
      </c>
      <c r="F96" s="586">
        <v>693.62602563518897</v>
      </c>
      <c r="G96" s="587">
        <v>635.82385683225596</v>
      </c>
      <c r="H96" s="589">
        <v>58.143079999999998</v>
      </c>
      <c r="I96" s="586">
        <v>648.03971000000001</v>
      </c>
      <c r="J96" s="587">
        <v>12.215853167742999</v>
      </c>
      <c r="K96" s="594">
        <v>0.93427825088600003</v>
      </c>
    </row>
    <row r="97" spans="1:11" ht="14.4" customHeight="1" thickBot="1" x14ac:dyDescent="0.35">
      <c r="A97" s="603" t="s">
        <v>388</v>
      </c>
      <c r="B97" s="581">
        <v>524.00000844935198</v>
      </c>
      <c r="C97" s="581">
        <v>557.32689000000005</v>
      </c>
      <c r="D97" s="582">
        <v>33.326881550647997</v>
      </c>
      <c r="E97" s="583">
        <v>1.063600917964</v>
      </c>
      <c r="F97" s="581">
        <v>538.00054629584895</v>
      </c>
      <c r="G97" s="582">
        <v>493.16716743786202</v>
      </c>
      <c r="H97" s="584">
        <v>44.526539999999997</v>
      </c>
      <c r="I97" s="581">
        <v>497.63371000000001</v>
      </c>
      <c r="J97" s="582">
        <v>4.4665425621379997</v>
      </c>
      <c r="K97" s="585">
        <v>0.92496878195700005</v>
      </c>
    </row>
    <row r="98" spans="1:11" ht="14.4" customHeight="1" thickBot="1" x14ac:dyDescent="0.35">
      <c r="A98" s="603" t="s">
        <v>389</v>
      </c>
      <c r="B98" s="581">
        <v>0.74423995518800001</v>
      </c>
      <c r="C98" s="581">
        <v>0.42</v>
      </c>
      <c r="D98" s="582">
        <v>-0.32423995518799997</v>
      </c>
      <c r="E98" s="583">
        <v>0.56433411975699999</v>
      </c>
      <c r="F98" s="581">
        <v>0.41665773525499999</v>
      </c>
      <c r="G98" s="582">
        <v>0.38193625731699998</v>
      </c>
      <c r="H98" s="584">
        <v>4.9406564584124654E-324</v>
      </c>
      <c r="I98" s="581">
        <v>0.60599999999999998</v>
      </c>
      <c r="J98" s="582">
        <v>0.22406374268199999</v>
      </c>
      <c r="K98" s="585">
        <v>1.4544311762960001</v>
      </c>
    </row>
    <row r="99" spans="1:11" ht="14.4" customHeight="1" thickBot="1" x14ac:dyDescent="0.35">
      <c r="A99" s="603" t="s">
        <v>390</v>
      </c>
      <c r="B99" s="581">
        <v>153.37223076527999</v>
      </c>
      <c r="C99" s="581">
        <v>155.1712</v>
      </c>
      <c r="D99" s="582">
        <v>1.7989692347190001</v>
      </c>
      <c r="E99" s="583">
        <v>1.0117294325420001</v>
      </c>
      <c r="F99" s="581">
        <v>155.20882160408399</v>
      </c>
      <c r="G99" s="582">
        <v>142.274753137077</v>
      </c>
      <c r="H99" s="584">
        <v>13.616540000000001</v>
      </c>
      <c r="I99" s="581">
        <v>149.80000000000001</v>
      </c>
      <c r="J99" s="582">
        <v>7.5252468629219997</v>
      </c>
      <c r="K99" s="585">
        <v>0.96515132614099997</v>
      </c>
    </row>
    <row r="100" spans="1:11" ht="14.4" customHeight="1" thickBot="1" x14ac:dyDescent="0.35">
      <c r="A100" s="602" t="s">
        <v>391</v>
      </c>
      <c r="B100" s="586">
        <v>271.169743672555</v>
      </c>
      <c r="C100" s="586">
        <v>360.00801000000001</v>
      </c>
      <c r="D100" s="587">
        <v>88.838266327444998</v>
      </c>
      <c r="E100" s="588">
        <v>1.3276112781760001</v>
      </c>
      <c r="F100" s="586">
        <v>334.86005570896498</v>
      </c>
      <c r="G100" s="587">
        <v>306.95505106655099</v>
      </c>
      <c r="H100" s="589">
        <v>38.869149999999998</v>
      </c>
      <c r="I100" s="586">
        <v>239.30929</v>
      </c>
      <c r="J100" s="587">
        <v>-67.645761066551003</v>
      </c>
      <c r="K100" s="594">
        <v>0.71465463234500004</v>
      </c>
    </row>
    <row r="101" spans="1:11" ht="14.4" customHeight="1" thickBot="1" x14ac:dyDescent="0.35">
      <c r="A101" s="603" t="s">
        <v>392</v>
      </c>
      <c r="B101" s="581">
        <v>5.0000396989410003</v>
      </c>
      <c r="C101" s="581">
        <v>12.98</v>
      </c>
      <c r="D101" s="582">
        <v>7.979960301058</v>
      </c>
      <c r="E101" s="583">
        <v>2.5959793884729998</v>
      </c>
      <c r="F101" s="581">
        <v>3.0039203381820001</v>
      </c>
      <c r="G101" s="582">
        <v>2.7535936433330002</v>
      </c>
      <c r="H101" s="584">
        <v>4.9406564584124654E-324</v>
      </c>
      <c r="I101" s="581">
        <v>1.0549999999999999</v>
      </c>
      <c r="J101" s="582">
        <v>-1.698593643333</v>
      </c>
      <c r="K101" s="585">
        <v>0.35120771565999997</v>
      </c>
    </row>
    <row r="102" spans="1:11" ht="14.4" customHeight="1" thickBot="1" x14ac:dyDescent="0.35">
      <c r="A102" s="603" t="s">
        <v>393</v>
      </c>
      <c r="B102" s="581">
        <v>168.38698986122401</v>
      </c>
      <c r="C102" s="581">
        <v>207.66426999999999</v>
      </c>
      <c r="D102" s="582">
        <v>39.277280138776</v>
      </c>
      <c r="E102" s="583">
        <v>1.2332560263179999</v>
      </c>
      <c r="F102" s="581">
        <v>191.441270834725</v>
      </c>
      <c r="G102" s="582">
        <v>175.48783159849799</v>
      </c>
      <c r="H102" s="584">
        <v>37.860819999999997</v>
      </c>
      <c r="I102" s="581">
        <v>125.07652</v>
      </c>
      <c r="J102" s="582">
        <v>-50.411311598497001</v>
      </c>
      <c r="K102" s="585">
        <v>0.65334146317800001</v>
      </c>
    </row>
    <row r="103" spans="1:11" ht="14.4" customHeight="1" thickBot="1" x14ac:dyDescent="0.35">
      <c r="A103" s="603" t="s">
        <v>394</v>
      </c>
      <c r="B103" s="581">
        <v>13.000079217250001</v>
      </c>
      <c r="C103" s="581">
        <v>13</v>
      </c>
      <c r="D103" s="582">
        <v>-7.9217250146257397E-5</v>
      </c>
      <c r="E103" s="583">
        <v>0.99999390640200003</v>
      </c>
      <c r="F103" s="581">
        <v>12.993297940901</v>
      </c>
      <c r="G103" s="582">
        <v>11.910523112492999</v>
      </c>
      <c r="H103" s="584">
        <v>4.9406564584124654E-324</v>
      </c>
      <c r="I103" s="581">
        <v>12.727</v>
      </c>
      <c r="J103" s="582">
        <v>0.816476887506</v>
      </c>
      <c r="K103" s="585">
        <v>0.97950497694100003</v>
      </c>
    </row>
    <row r="104" spans="1:11" ht="14.4" customHeight="1" thickBot="1" x14ac:dyDescent="0.35">
      <c r="A104" s="603" t="s">
        <v>395</v>
      </c>
      <c r="B104" s="581">
        <v>4.9406564584124654E-324</v>
      </c>
      <c r="C104" s="581">
        <v>1.7835000000000001</v>
      </c>
      <c r="D104" s="582">
        <v>1.7835000000000001</v>
      </c>
      <c r="E104" s="593" t="s">
        <v>304</v>
      </c>
      <c r="F104" s="581">
        <v>2.089240297536</v>
      </c>
      <c r="G104" s="582">
        <v>1.915136939408</v>
      </c>
      <c r="H104" s="584">
        <v>4.9406564584124654E-324</v>
      </c>
      <c r="I104" s="581">
        <v>0.19359000000000001</v>
      </c>
      <c r="J104" s="582">
        <v>-1.7215469394080001</v>
      </c>
      <c r="K104" s="585">
        <v>9.2660475785000002E-2</v>
      </c>
    </row>
    <row r="105" spans="1:11" ht="14.4" customHeight="1" thickBot="1" x14ac:dyDescent="0.35">
      <c r="A105" s="603" t="s">
        <v>396</v>
      </c>
      <c r="B105" s="581">
        <v>84.782634895138997</v>
      </c>
      <c r="C105" s="581">
        <v>124.58024</v>
      </c>
      <c r="D105" s="582">
        <v>39.797605104859997</v>
      </c>
      <c r="E105" s="583">
        <v>1.469407504898</v>
      </c>
      <c r="F105" s="581">
        <v>125.33232629762</v>
      </c>
      <c r="G105" s="582">
        <v>114.88796577281801</v>
      </c>
      <c r="H105" s="584">
        <v>1.0083299999999999</v>
      </c>
      <c r="I105" s="581">
        <v>100.25718000000001</v>
      </c>
      <c r="J105" s="582">
        <v>-14.630785772817999</v>
      </c>
      <c r="K105" s="585">
        <v>0.79993073584100005</v>
      </c>
    </row>
    <row r="106" spans="1:11" ht="14.4" customHeight="1" thickBot="1" x14ac:dyDescent="0.35">
      <c r="A106" s="602" t="s">
        <v>397</v>
      </c>
      <c r="B106" s="586">
        <v>4.9406564584124654E-324</v>
      </c>
      <c r="C106" s="586">
        <v>0.1</v>
      </c>
      <c r="D106" s="587">
        <v>0.1</v>
      </c>
      <c r="E106" s="592" t="s">
        <v>304</v>
      </c>
      <c r="F106" s="586">
        <v>0</v>
      </c>
      <c r="G106" s="587">
        <v>0</v>
      </c>
      <c r="H106" s="589">
        <v>4.9406564584124654E-324</v>
      </c>
      <c r="I106" s="586">
        <v>0.05</v>
      </c>
      <c r="J106" s="587">
        <v>0.05</v>
      </c>
      <c r="K106" s="590" t="s">
        <v>298</v>
      </c>
    </row>
    <row r="107" spans="1:11" ht="14.4" customHeight="1" thickBot="1" x14ac:dyDescent="0.35">
      <c r="A107" s="603" t="s">
        <v>398</v>
      </c>
      <c r="B107" s="581">
        <v>4.9406564584124654E-324</v>
      </c>
      <c r="C107" s="581">
        <v>0.1</v>
      </c>
      <c r="D107" s="582">
        <v>0.1</v>
      </c>
      <c r="E107" s="593" t="s">
        <v>304</v>
      </c>
      <c r="F107" s="581">
        <v>0</v>
      </c>
      <c r="G107" s="582">
        <v>0</v>
      </c>
      <c r="H107" s="584">
        <v>4.9406564584124654E-324</v>
      </c>
      <c r="I107" s="581">
        <v>0.05</v>
      </c>
      <c r="J107" s="582">
        <v>0.05</v>
      </c>
      <c r="K107" s="591" t="s">
        <v>298</v>
      </c>
    </row>
    <row r="108" spans="1:11" ht="14.4" customHeight="1" thickBot="1" x14ac:dyDescent="0.35">
      <c r="A108" s="602" t="s">
        <v>399</v>
      </c>
      <c r="B108" s="586">
        <v>4.9406564584124654E-324</v>
      </c>
      <c r="C108" s="586">
        <v>29.785399999999999</v>
      </c>
      <c r="D108" s="587">
        <v>29.785399999999999</v>
      </c>
      <c r="E108" s="592" t="s">
        <v>304</v>
      </c>
      <c r="F108" s="586">
        <v>6.0319270248069996</v>
      </c>
      <c r="G108" s="587">
        <v>5.5292664394060003</v>
      </c>
      <c r="H108" s="589">
        <v>4.9406564584124654E-324</v>
      </c>
      <c r="I108" s="586">
        <v>0.82</v>
      </c>
      <c r="J108" s="587">
        <v>-4.709266439406</v>
      </c>
      <c r="K108" s="594">
        <v>0.13594328920500001</v>
      </c>
    </row>
    <row r="109" spans="1:11" ht="14.4" customHeight="1" thickBot="1" x14ac:dyDescent="0.35">
      <c r="A109" s="603" t="s">
        <v>400</v>
      </c>
      <c r="B109" s="581">
        <v>4.9406564584124654E-324</v>
      </c>
      <c r="C109" s="581">
        <v>6.0053999999999998</v>
      </c>
      <c r="D109" s="582">
        <v>6.0053999999999998</v>
      </c>
      <c r="E109" s="593" t="s">
        <v>304</v>
      </c>
      <c r="F109" s="581">
        <v>6.0319270248069996</v>
      </c>
      <c r="G109" s="582">
        <v>5.5292664394060003</v>
      </c>
      <c r="H109" s="584">
        <v>4.9406564584124654E-324</v>
      </c>
      <c r="I109" s="581">
        <v>5.434722104253712E-323</v>
      </c>
      <c r="J109" s="582">
        <v>-5.5292664394060003</v>
      </c>
      <c r="K109" s="585">
        <v>9.8813129168249309E-324</v>
      </c>
    </row>
    <row r="110" spans="1:11" ht="14.4" customHeight="1" thickBot="1" x14ac:dyDescent="0.35">
      <c r="A110" s="603" t="s">
        <v>401</v>
      </c>
      <c r="B110" s="581">
        <v>4.9406564584124654E-324</v>
      </c>
      <c r="C110" s="581">
        <v>23.78</v>
      </c>
      <c r="D110" s="582">
        <v>23.78</v>
      </c>
      <c r="E110" s="593" t="s">
        <v>304</v>
      </c>
      <c r="F110" s="581">
        <v>0</v>
      </c>
      <c r="G110" s="582">
        <v>0</v>
      </c>
      <c r="H110" s="584">
        <v>4.9406564584124654E-324</v>
      </c>
      <c r="I110" s="581">
        <v>0.82</v>
      </c>
      <c r="J110" s="582">
        <v>0.82</v>
      </c>
      <c r="K110" s="591" t="s">
        <v>298</v>
      </c>
    </row>
    <row r="111" spans="1:11" ht="14.4" customHeight="1" thickBot="1" x14ac:dyDescent="0.35">
      <c r="A111" s="600" t="s">
        <v>64</v>
      </c>
      <c r="B111" s="581">
        <v>37824.997562513003</v>
      </c>
      <c r="C111" s="581">
        <v>39595.886680000003</v>
      </c>
      <c r="D111" s="582">
        <v>1770.88911748702</v>
      </c>
      <c r="E111" s="583">
        <v>1.0468179572130001</v>
      </c>
      <c r="F111" s="581">
        <v>37804.989804158096</v>
      </c>
      <c r="G111" s="582">
        <v>34654.573987144897</v>
      </c>
      <c r="H111" s="584">
        <v>3653.1726699999999</v>
      </c>
      <c r="I111" s="581">
        <v>35673.109880000004</v>
      </c>
      <c r="J111" s="582">
        <v>1018.53589285512</v>
      </c>
      <c r="K111" s="585">
        <v>0.943608504189</v>
      </c>
    </row>
    <row r="112" spans="1:11" ht="14.4" customHeight="1" thickBot="1" x14ac:dyDescent="0.35">
      <c r="A112" s="605" t="s">
        <v>402</v>
      </c>
      <c r="B112" s="586">
        <v>28012.998233304901</v>
      </c>
      <c r="C112" s="586">
        <v>29547.962</v>
      </c>
      <c r="D112" s="587">
        <v>1534.9637666951301</v>
      </c>
      <c r="E112" s="588">
        <v>1.0547946975860001</v>
      </c>
      <c r="F112" s="586">
        <v>28024.999999998501</v>
      </c>
      <c r="G112" s="587">
        <v>25689.583333331899</v>
      </c>
      <c r="H112" s="589">
        <v>2747.0770000000002</v>
      </c>
      <c r="I112" s="586">
        <v>26485.474999999999</v>
      </c>
      <c r="J112" s="587">
        <v>795.89166666807796</v>
      </c>
      <c r="K112" s="594">
        <v>0.94506601248800004</v>
      </c>
    </row>
    <row r="113" spans="1:11" ht="14.4" customHeight="1" thickBot="1" x14ac:dyDescent="0.35">
      <c r="A113" s="602" t="s">
        <v>403</v>
      </c>
      <c r="B113" s="586">
        <v>27925.998358543198</v>
      </c>
      <c r="C113" s="586">
        <v>29375.953000000001</v>
      </c>
      <c r="D113" s="587">
        <v>1449.9546414567701</v>
      </c>
      <c r="E113" s="588">
        <v>1.051921318007</v>
      </c>
      <c r="F113" s="586">
        <v>27938.999999998501</v>
      </c>
      <c r="G113" s="587">
        <v>25610.749999998599</v>
      </c>
      <c r="H113" s="589">
        <v>2713.277</v>
      </c>
      <c r="I113" s="586">
        <v>26337.605</v>
      </c>
      <c r="J113" s="587">
        <v>726.85500000139996</v>
      </c>
      <c r="K113" s="594">
        <v>0.94268245105399995</v>
      </c>
    </row>
    <row r="114" spans="1:11" ht="14.4" customHeight="1" thickBot="1" x14ac:dyDescent="0.35">
      <c r="A114" s="603" t="s">
        <v>404</v>
      </c>
      <c r="B114" s="581">
        <v>27925.998358543198</v>
      </c>
      <c r="C114" s="581">
        <v>29375.953000000001</v>
      </c>
      <c r="D114" s="582">
        <v>1449.9546414567701</v>
      </c>
      <c r="E114" s="583">
        <v>1.051921318007</v>
      </c>
      <c r="F114" s="581">
        <v>27938.999999998501</v>
      </c>
      <c r="G114" s="582">
        <v>25610.749999998599</v>
      </c>
      <c r="H114" s="584">
        <v>2713.277</v>
      </c>
      <c r="I114" s="581">
        <v>26337.605</v>
      </c>
      <c r="J114" s="582">
        <v>726.85500000139996</v>
      </c>
      <c r="K114" s="585">
        <v>0.94268245105399995</v>
      </c>
    </row>
    <row r="115" spans="1:11" ht="14.4" customHeight="1" thickBot="1" x14ac:dyDescent="0.35">
      <c r="A115" s="602" t="s">
        <v>405</v>
      </c>
      <c r="B115" s="586">
        <v>4.9406564584124654E-324</v>
      </c>
      <c r="C115" s="586">
        <v>49.305</v>
      </c>
      <c r="D115" s="587">
        <v>49.305</v>
      </c>
      <c r="E115" s="592" t="s">
        <v>304</v>
      </c>
      <c r="F115" s="586">
        <v>0</v>
      </c>
      <c r="G115" s="587">
        <v>0</v>
      </c>
      <c r="H115" s="589">
        <v>13.182</v>
      </c>
      <c r="I115" s="586">
        <v>50.183</v>
      </c>
      <c r="J115" s="587">
        <v>50.183</v>
      </c>
      <c r="K115" s="590" t="s">
        <v>298</v>
      </c>
    </row>
    <row r="116" spans="1:11" ht="14.4" customHeight="1" thickBot="1" x14ac:dyDescent="0.35">
      <c r="A116" s="603" t="s">
        <v>406</v>
      </c>
      <c r="B116" s="581">
        <v>4.9406564584124654E-324</v>
      </c>
      <c r="C116" s="581">
        <v>49.305</v>
      </c>
      <c r="D116" s="582">
        <v>49.305</v>
      </c>
      <c r="E116" s="593" t="s">
        <v>304</v>
      </c>
      <c r="F116" s="581">
        <v>0</v>
      </c>
      <c r="G116" s="582">
        <v>0</v>
      </c>
      <c r="H116" s="584">
        <v>13.182</v>
      </c>
      <c r="I116" s="581">
        <v>50.183</v>
      </c>
      <c r="J116" s="582">
        <v>50.183</v>
      </c>
      <c r="K116" s="591" t="s">
        <v>298</v>
      </c>
    </row>
    <row r="117" spans="1:11" ht="14.4" customHeight="1" thickBot="1" x14ac:dyDescent="0.35">
      <c r="A117" s="602" t="s">
        <v>407</v>
      </c>
      <c r="B117" s="586">
        <v>4.9406564584124654E-324</v>
      </c>
      <c r="C117" s="586">
        <v>-1.34</v>
      </c>
      <c r="D117" s="587">
        <v>-1.34</v>
      </c>
      <c r="E117" s="592" t="s">
        <v>304</v>
      </c>
      <c r="F117" s="586">
        <v>0</v>
      </c>
      <c r="G117" s="587">
        <v>0</v>
      </c>
      <c r="H117" s="589">
        <v>4.9406564584124654E-324</v>
      </c>
      <c r="I117" s="586">
        <v>5.434722104253712E-323</v>
      </c>
      <c r="J117" s="587">
        <v>5.434722104253712E-323</v>
      </c>
      <c r="K117" s="590" t="s">
        <v>298</v>
      </c>
    </row>
    <row r="118" spans="1:11" ht="14.4" customHeight="1" thickBot="1" x14ac:dyDescent="0.35">
      <c r="A118" s="603" t="s">
        <v>408</v>
      </c>
      <c r="B118" s="581">
        <v>4.9406564584124654E-324</v>
      </c>
      <c r="C118" s="581">
        <v>-1.34</v>
      </c>
      <c r="D118" s="582">
        <v>-1.34</v>
      </c>
      <c r="E118" s="593" t="s">
        <v>304</v>
      </c>
      <c r="F118" s="581">
        <v>0</v>
      </c>
      <c r="G118" s="582">
        <v>0</v>
      </c>
      <c r="H118" s="584">
        <v>4.9406564584124654E-324</v>
      </c>
      <c r="I118" s="581">
        <v>5.434722104253712E-323</v>
      </c>
      <c r="J118" s="582">
        <v>5.434722104253712E-323</v>
      </c>
      <c r="K118" s="591" t="s">
        <v>298</v>
      </c>
    </row>
    <row r="119" spans="1:11" ht="14.4" customHeight="1" thickBot="1" x14ac:dyDescent="0.35">
      <c r="A119" s="602" t="s">
        <v>409</v>
      </c>
      <c r="B119" s="586">
        <v>4.9406564584124654E-324</v>
      </c>
      <c r="C119" s="586">
        <v>85.5</v>
      </c>
      <c r="D119" s="587">
        <v>85.5</v>
      </c>
      <c r="E119" s="592" t="s">
        <v>304</v>
      </c>
      <c r="F119" s="586">
        <v>85.999999999994998</v>
      </c>
      <c r="G119" s="587">
        <v>78.833333333328994</v>
      </c>
      <c r="H119" s="589">
        <v>9.3000000000000007</v>
      </c>
      <c r="I119" s="586">
        <v>44.4</v>
      </c>
      <c r="J119" s="587">
        <v>-34.433333333329003</v>
      </c>
      <c r="K119" s="594">
        <v>0.516279069767</v>
      </c>
    </row>
    <row r="120" spans="1:11" ht="14.4" customHeight="1" thickBot="1" x14ac:dyDescent="0.35">
      <c r="A120" s="603" t="s">
        <v>410</v>
      </c>
      <c r="B120" s="581">
        <v>4.9406564584124654E-324</v>
      </c>
      <c r="C120" s="581">
        <v>85.5</v>
      </c>
      <c r="D120" s="582">
        <v>85.5</v>
      </c>
      <c r="E120" s="593" t="s">
        <v>304</v>
      </c>
      <c r="F120" s="581">
        <v>85.999999999994998</v>
      </c>
      <c r="G120" s="582">
        <v>78.833333333328994</v>
      </c>
      <c r="H120" s="584">
        <v>9.3000000000000007</v>
      </c>
      <c r="I120" s="581">
        <v>44.4</v>
      </c>
      <c r="J120" s="582">
        <v>-34.433333333329003</v>
      </c>
      <c r="K120" s="585">
        <v>0.516279069767</v>
      </c>
    </row>
    <row r="121" spans="1:11" ht="14.4" customHeight="1" thickBot="1" x14ac:dyDescent="0.35">
      <c r="A121" s="602" t="s">
        <v>411</v>
      </c>
      <c r="B121" s="586">
        <v>86.999874761635994</v>
      </c>
      <c r="C121" s="586">
        <v>38.543999999999997</v>
      </c>
      <c r="D121" s="587">
        <v>-48.455874761635997</v>
      </c>
      <c r="E121" s="588">
        <v>0.443035120517</v>
      </c>
      <c r="F121" s="586">
        <v>0</v>
      </c>
      <c r="G121" s="587">
        <v>0</v>
      </c>
      <c r="H121" s="589">
        <v>11.318</v>
      </c>
      <c r="I121" s="586">
        <v>53.286999999999999</v>
      </c>
      <c r="J121" s="587">
        <v>53.286999999999999</v>
      </c>
      <c r="K121" s="590" t="s">
        <v>298</v>
      </c>
    </row>
    <row r="122" spans="1:11" ht="14.4" customHeight="1" thickBot="1" x14ac:dyDescent="0.35">
      <c r="A122" s="603" t="s">
        <v>412</v>
      </c>
      <c r="B122" s="581">
        <v>86.999874761635994</v>
      </c>
      <c r="C122" s="581">
        <v>38.543999999999997</v>
      </c>
      <c r="D122" s="582">
        <v>-48.455874761635997</v>
      </c>
      <c r="E122" s="583">
        <v>0.443035120517</v>
      </c>
      <c r="F122" s="581">
        <v>0</v>
      </c>
      <c r="G122" s="582">
        <v>0</v>
      </c>
      <c r="H122" s="584">
        <v>11.318</v>
      </c>
      <c r="I122" s="581">
        <v>53.286999999999999</v>
      </c>
      <c r="J122" s="582">
        <v>53.286999999999999</v>
      </c>
      <c r="K122" s="591" t="s">
        <v>298</v>
      </c>
    </row>
    <row r="123" spans="1:11" ht="14.4" customHeight="1" thickBot="1" x14ac:dyDescent="0.35">
      <c r="A123" s="601" t="s">
        <v>413</v>
      </c>
      <c r="B123" s="581">
        <v>9528.9993862478896</v>
      </c>
      <c r="C123" s="581">
        <v>9753.7890499999994</v>
      </c>
      <c r="D123" s="582">
        <v>224.78966375211499</v>
      </c>
      <c r="E123" s="583">
        <v>1.0235900596309999</v>
      </c>
      <c r="F123" s="581">
        <v>9499.9898041596098</v>
      </c>
      <c r="G123" s="582">
        <v>8708.3239871463102</v>
      </c>
      <c r="H123" s="584">
        <v>878.85023000000001</v>
      </c>
      <c r="I123" s="581">
        <v>8923.7232199999999</v>
      </c>
      <c r="J123" s="582">
        <v>215.39923285369301</v>
      </c>
      <c r="K123" s="585">
        <v>0.93934029445900002</v>
      </c>
    </row>
    <row r="124" spans="1:11" ht="14.4" customHeight="1" thickBot="1" x14ac:dyDescent="0.35">
      <c r="A124" s="602" t="s">
        <v>414</v>
      </c>
      <c r="B124" s="586">
        <v>2522.9997280872599</v>
      </c>
      <c r="C124" s="586">
        <v>2655.1921499999999</v>
      </c>
      <c r="D124" s="587">
        <v>132.19242191274</v>
      </c>
      <c r="E124" s="588">
        <v>1.0523949410060001</v>
      </c>
      <c r="F124" s="586">
        <v>2514.9999806422502</v>
      </c>
      <c r="G124" s="587">
        <v>2305.4166489220702</v>
      </c>
      <c r="H124" s="589">
        <v>246.21573000000001</v>
      </c>
      <c r="I124" s="586">
        <v>2377.6786499999998</v>
      </c>
      <c r="J124" s="587">
        <v>72.262001077932993</v>
      </c>
      <c r="K124" s="594">
        <v>0.94539907288299996</v>
      </c>
    </row>
    <row r="125" spans="1:11" ht="14.4" customHeight="1" thickBot="1" x14ac:dyDescent="0.35">
      <c r="A125" s="603" t="s">
        <v>415</v>
      </c>
      <c r="B125" s="581">
        <v>2522.9997280872599</v>
      </c>
      <c r="C125" s="581">
        <v>2655.1921499999999</v>
      </c>
      <c r="D125" s="582">
        <v>132.19242191274</v>
      </c>
      <c r="E125" s="583">
        <v>1.0523949410060001</v>
      </c>
      <c r="F125" s="581">
        <v>2514.9999806422502</v>
      </c>
      <c r="G125" s="582">
        <v>2305.4166489220702</v>
      </c>
      <c r="H125" s="584">
        <v>246.21573000000001</v>
      </c>
      <c r="I125" s="581">
        <v>2377.6786499999998</v>
      </c>
      <c r="J125" s="582">
        <v>72.262001077932993</v>
      </c>
      <c r="K125" s="585">
        <v>0.94539907288299996</v>
      </c>
    </row>
    <row r="126" spans="1:11" ht="14.4" customHeight="1" thickBot="1" x14ac:dyDescent="0.35">
      <c r="A126" s="602" t="s">
        <v>416</v>
      </c>
      <c r="B126" s="586">
        <v>7005.9996581606301</v>
      </c>
      <c r="C126" s="586">
        <v>7098.7178999999996</v>
      </c>
      <c r="D126" s="587">
        <v>92.718241839371004</v>
      </c>
      <c r="E126" s="588">
        <v>1.0132341202340001</v>
      </c>
      <c r="F126" s="586">
        <v>6984.9898235173496</v>
      </c>
      <c r="G126" s="587">
        <v>6402.9073382242404</v>
      </c>
      <c r="H126" s="589">
        <v>632.6345</v>
      </c>
      <c r="I126" s="586">
        <v>6546.04457</v>
      </c>
      <c r="J126" s="587">
        <v>143.13723177576</v>
      </c>
      <c r="K126" s="594">
        <v>0.93715878410499998</v>
      </c>
    </row>
    <row r="127" spans="1:11" ht="14.4" customHeight="1" thickBot="1" x14ac:dyDescent="0.35">
      <c r="A127" s="603" t="s">
        <v>417</v>
      </c>
      <c r="B127" s="581">
        <v>7005.9996581606301</v>
      </c>
      <c r="C127" s="581">
        <v>7098.7178999999996</v>
      </c>
      <c r="D127" s="582">
        <v>92.718241839371004</v>
      </c>
      <c r="E127" s="583">
        <v>1.0132341202340001</v>
      </c>
      <c r="F127" s="581">
        <v>6984.9898235173496</v>
      </c>
      <c r="G127" s="582">
        <v>6402.9073382242404</v>
      </c>
      <c r="H127" s="584">
        <v>632.6345</v>
      </c>
      <c r="I127" s="581">
        <v>6546.04457</v>
      </c>
      <c r="J127" s="582">
        <v>143.13723177576</v>
      </c>
      <c r="K127" s="585">
        <v>0.93715878410499998</v>
      </c>
    </row>
    <row r="128" spans="1:11" ht="14.4" customHeight="1" thickBot="1" x14ac:dyDescent="0.35">
      <c r="A128" s="602" t="s">
        <v>418</v>
      </c>
      <c r="B128" s="586">
        <v>4.9406564584124654E-324</v>
      </c>
      <c r="C128" s="586">
        <v>-0.121</v>
      </c>
      <c r="D128" s="587">
        <v>-0.121</v>
      </c>
      <c r="E128" s="592" t="s">
        <v>304</v>
      </c>
      <c r="F128" s="586">
        <v>0</v>
      </c>
      <c r="G128" s="587">
        <v>0</v>
      </c>
      <c r="H128" s="589">
        <v>4.9406564584124654E-324</v>
      </c>
      <c r="I128" s="586">
        <v>5.434722104253712E-323</v>
      </c>
      <c r="J128" s="587">
        <v>5.434722104253712E-323</v>
      </c>
      <c r="K128" s="590" t="s">
        <v>298</v>
      </c>
    </row>
    <row r="129" spans="1:11" ht="14.4" customHeight="1" thickBot="1" x14ac:dyDescent="0.35">
      <c r="A129" s="603" t="s">
        <v>419</v>
      </c>
      <c r="B129" s="581">
        <v>4.9406564584124654E-324</v>
      </c>
      <c r="C129" s="581">
        <v>-0.121</v>
      </c>
      <c r="D129" s="582">
        <v>-0.121</v>
      </c>
      <c r="E129" s="593" t="s">
        <v>304</v>
      </c>
      <c r="F129" s="581">
        <v>0</v>
      </c>
      <c r="G129" s="582">
        <v>0</v>
      </c>
      <c r="H129" s="584">
        <v>4.9406564584124654E-324</v>
      </c>
      <c r="I129" s="581">
        <v>5.434722104253712E-323</v>
      </c>
      <c r="J129" s="582">
        <v>5.434722104253712E-323</v>
      </c>
      <c r="K129" s="591" t="s">
        <v>298</v>
      </c>
    </row>
    <row r="130" spans="1:11" ht="14.4" customHeight="1" thickBot="1" x14ac:dyDescent="0.35">
      <c r="A130" s="601" t="s">
        <v>420</v>
      </c>
      <c r="B130" s="581">
        <v>282.99994296024499</v>
      </c>
      <c r="C130" s="581">
        <v>294.13562999999999</v>
      </c>
      <c r="D130" s="582">
        <v>11.135687039754</v>
      </c>
      <c r="E130" s="583">
        <v>1.039348725385</v>
      </c>
      <c r="F130" s="581">
        <v>279.99999999998499</v>
      </c>
      <c r="G130" s="582">
        <v>256.66666666665299</v>
      </c>
      <c r="H130" s="584">
        <v>27.245439999999999</v>
      </c>
      <c r="I130" s="581">
        <v>263.91165999999998</v>
      </c>
      <c r="J130" s="582">
        <v>7.2449933333469998</v>
      </c>
      <c r="K130" s="585">
        <v>0.94254164285700004</v>
      </c>
    </row>
    <row r="131" spans="1:11" ht="14.4" customHeight="1" thickBot="1" x14ac:dyDescent="0.35">
      <c r="A131" s="602" t="s">
        <v>421</v>
      </c>
      <c r="B131" s="586">
        <v>282.99994296024499</v>
      </c>
      <c r="C131" s="586">
        <v>294.13562999999999</v>
      </c>
      <c r="D131" s="587">
        <v>11.135687039754</v>
      </c>
      <c r="E131" s="588">
        <v>1.039348725385</v>
      </c>
      <c r="F131" s="586">
        <v>279.99999999998499</v>
      </c>
      <c r="G131" s="587">
        <v>256.66666666665299</v>
      </c>
      <c r="H131" s="589">
        <v>27.245439999999999</v>
      </c>
      <c r="I131" s="586">
        <v>263.91165999999998</v>
      </c>
      <c r="J131" s="587">
        <v>7.2449933333469998</v>
      </c>
      <c r="K131" s="594">
        <v>0.94254164285700004</v>
      </c>
    </row>
    <row r="132" spans="1:11" ht="14.4" customHeight="1" thickBot="1" x14ac:dyDescent="0.35">
      <c r="A132" s="603" t="s">
        <v>422</v>
      </c>
      <c r="B132" s="581">
        <v>282.99994296024499</v>
      </c>
      <c r="C132" s="581">
        <v>294.13562999999999</v>
      </c>
      <c r="D132" s="582">
        <v>11.135687039754</v>
      </c>
      <c r="E132" s="583">
        <v>1.039348725385</v>
      </c>
      <c r="F132" s="581">
        <v>279.99999999998499</v>
      </c>
      <c r="G132" s="582">
        <v>256.66666666665299</v>
      </c>
      <c r="H132" s="584">
        <v>27.245439999999999</v>
      </c>
      <c r="I132" s="581">
        <v>263.91165999999998</v>
      </c>
      <c r="J132" s="582">
        <v>7.2449933333469998</v>
      </c>
      <c r="K132" s="585">
        <v>0.94254164285700004</v>
      </c>
    </row>
    <row r="133" spans="1:11" ht="14.4" customHeight="1" thickBot="1" x14ac:dyDescent="0.35">
      <c r="A133" s="600" t="s">
        <v>423</v>
      </c>
      <c r="B133" s="581">
        <v>4.6154397220990004</v>
      </c>
      <c r="C133" s="581">
        <v>95.048500000000004</v>
      </c>
      <c r="D133" s="582">
        <v>90.433060277901006</v>
      </c>
      <c r="E133" s="583">
        <v>20.593595783495999</v>
      </c>
      <c r="F133" s="581">
        <v>0</v>
      </c>
      <c r="G133" s="582">
        <v>0</v>
      </c>
      <c r="H133" s="584">
        <v>10.5</v>
      </c>
      <c r="I133" s="581">
        <v>177.845</v>
      </c>
      <c r="J133" s="582">
        <v>177.845</v>
      </c>
      <c r="K133" s="591" t="s">
        <v>298</v>
      </c>
    </row>
    <row r="134" spans="1:11" ht="14.4" customHeight="1" thickBot="1" x14ac:dyDescent="0.35">
      <c r="A134" s="601" t="s">
        <v>424</v>
      </c>
      <c r="B134" s="581">
        <v>4.9406564584124654E-324</v>
      </c>
      <c r="C134" s="581">
        <v>4.9406564584124654E-324</v>
      </c>
      <c r="D134" s="582">
        <v>0</v>
      </c>
      <c r="E134" s="583">
        <v>1</v>
      </c>
      <c r="F134" s="581">
        <v>4.9406564584124654E-324</v>
      </c>
      <c r="G134" s="582">
        <v>0</v>
      </c>
      <c r="H134" s="584">
        <v>4.9406564584124654E-324</v>
      </c>
      <c r="I134" s="581">
        <v>63.49</v>
      </c>
      <c r="J134" s="582">
        <v>63.49</v>
      </c>
      <c r="K134" s="591" t="s">
        <v>304</v>
      </c>
    </row>
    <row r="135" spans="1:11" ht="14.4" customHeight="1" thickBot="1" x14ac:dyDescent="0.35">
      <c r="A135" s="602" t="s">
        <v>425</v>
      </c>
      <c r="B135" s="586">
        <v>4.9406564584124654E-324</v>
      </c>
      <c r="C135" s="586">
        <v>4.9406564584124654E-324</v>
      </c>
      <c r="D135" s="587">
        <v>0</v>
      </c>
      <c r="E135" s="588">
        <v>1</v>
      </c>
      <c r="F135" s="586">
        <v>4.9406564584124654E-324</v>
      </c>
      <c r="G135" s="587">
        <v>0</v>
      </c>
      <c r="H135" s="589">
        <v>4.9406564584124654E-324</v>
      </c>
      <c r="I135" s="586">
        <v>63.49</v>
      </c>
      <c r="J135" s="587">
        <v>63.49</v>
      </c>
      <c r="K135" s="590" t="s">
        <v>304</v>
      </c>
    </row>
    <row r="136" spans="1:11" ht="14.4" customHeight="1" thickBot="1" x14ac:dyDescent="0.35">
      <c r="A136" s="603" t="s">
        <v>426</v>
      </c>
      <c r="B136" s="581">
        <v>4.9406564584124654E-324</v>
      </c>
      <c r="C136" s="581">
        <v>4.9406564584124654E-324</v>
      </c>
      <c r="D136" s="582">
        <v>0</v>
      </c>
      <c r="E136" s="583">
        <v>1</v>
      </c>
      <c r="F136" s="581">
        <v>4.9406564584124654E-324</v>
      </c>
      <c r="G136" s="582">
        <v>0</v>
      </c>
      <c r="H136" s="584">
        <v>4.9406564584124654E-324</v>
      </c>
      <c r="I136" s="581">
        <v>63.49</v>
      </c>
      <c r="J136" s="582">
        <v>63.49</v>
      </c>
      <c r="K136" s="591" t="s">
        <v>304</v>
      </c>
    </row>
    <row r="137" spans="1:11" ht="14.4" customHeight="1" thickBot="1" x14ac:dyDescent="0.35">
      <c r="A137" s="601" t="s">
        <v>427</v>
      </c>
      <c r="B137" s="581">
        <v>4.6154397220990004</v>
      </c>
      <c r="C137" s="581">
        <v>95.048500000000004</v>
      </c>
      <c r="D137" s="582">
        <v>90.433060277901006</v>
      </c>
      <c r="E137" s="583">
        <v>20.593595783495999</v>
      </c>
      <c r="F137" s="581">
        <v>0</v>
      </c>
      <c r="G137" s="582">
        <v>0</v>
      </c>
      <c r="H137" s="584">
        <v>10.5</v>
      </c>
      <c r="I137" s="581">
        <v>114.355</v>
      </c>
      <c r="J137" s="582">
        <v>114.355</v>
      </c>
      <c r="K137" s="591" t="s">
        <v>298</v>
      </c>
    </row>
    <row r="138" spans="1:11" ht="14.4" customHeight="1" thickBot="1" x14ac:dyDescent="0.35">
      <c r="A138" s="602" t="s">
        <v>428</v>
      </c>
      <c r="B138" s="586">
        <v>4.9406564584124654E-324</v>
      </c>
      <c r="C138" s="586">
        <v>88.048500000000004</v>
      </c>
      <c r="D138" s="587">
        <v>88.048500000000004</v>
      </c>
      <c r="E138" s="592" t="s">
        <v>304</v>
      </c>
      <c r="F138" s="586">
        <v>0</v>
      </c>
      <c r="G138" s="587">
        <v>0</v>
      </c>
      <c r="H138" s="589">
        <v>10.5</v>
      </c>
      <c r="I138" s="586">
        <v>86.183000000000007</v>
      </c>
      <c r="J138" s="587">
        <v>86.183000000000007</v>
      </c>
      <c r="K138" s="590" t="s">
        <v>298</v>
      </c>
    </row>
    <row r="139" spans="1:11" ht="14.4" customHeight="1" thickBot="1" x14ac:dyDescent="0.35">
      <c r="A139" s="603" t="s">
        <v>429</v>
      </c>
      <c r="B139" s="581">
        <v>4.9406564584124654E-324</v>
      </c>
      <c r="C139" s="581">
        <v>1.3785000000000001</v>
      </c>
      <c r="D139" s="582">
        <v>1.3785000000000001</v>
      </c>
      <c r="E139" s="593" t="s">
        <v>304</v>
      </c>
      <c r="F139" s="581">
        <v>0</v>
      </c>
      <c r="G139" s="582">
        <v>0</v>
      </c>
      <c r="H139" s="584">
        <v>4.9406564584124654E-324</v>
      </c>
      <c r="I139" s="581">
        <v>5.434722104253712E-323</v>
      </c>
      <c r="J139" s="582">
        <v>5.434722104253712E-323</v>
      </c>
      <c r="K139" s="591" t="s">
        <v>298</v>
      </c>
    </row>
    <row r="140" spans="1:11" ht="14.4" customHeight="1" thickBot="1" x14ac:dyDescent="0.35">
      <c r="A140" s="603" t="s">
        <v>430</v>
      </c>
      <c r="B140" s="581">
        <v>4.9406564584124654E-324</v>
      </c>
      <c r="C140" s="581">
        <v>4.9406564584124654E-324</v>
      </c>
      <c r="D140" s="582">
        <v>0</v>
      </c>
      <c r="E140" s="583">
        <v>1</v>
      </c>
      <c r="F140" s="581">
        <v>4.9406564584124654E-324</v>
      </c>
      <c r="G140" s="582">
        <v>0</v>
      </c>
      <c r="H140" s="584">
        <v>4.9406564584124654E-324</v>
      </c>
      <c r="I140" s="581">
        <v>-3.4820000000000002</v>
      </c>
      <c r="J140" s="582">
        <v>-3.4820000000000002</v>
      </c>
      <c r="K140" s="591" t="s">
        <v>304</v>
      </c>
    </row>
    <row r="141" spans="1:11" ht="14.4" customHeight="1" thickBot="1" x14ac:dyDescent="0.35">
      <c r="A141" s="603" t="s">
        <v>431</v>
      </c>
      <c r="B141" s="581">
        <v>4.9406564584124654E-324</v>
      </c>
      <c r="C141" s="581">
        <v>55.91</v>
      </c>
      <c r="D141" s="582">
        <v>55.91</v>
      </c>
      <c r="E141" s="593" t="s">
        <v>304</v>
      </c>
      <c r="F141" s="581">
        <v>0</v>
      </c>
      <c r="G141" s="582">
        <v>0</v>
      </c>
      <c r="H141" s="584">
        <v>10.5</v>
      </c>
      <c r="I141" s="581">
        <v>58.164999999999999</v>
      </c>
      <c r="J141" s="582">
        <v>58.164999999999999</v>
      </c>
      <c r="K141" s="591" t="s">
        <v>298</v>
      </c>
    </row>
    <row r="142" spans="1:11" ht="14.4" customHeight="1" thickBot="1" x14ac:dyDescent="0.35">
      <c r="A142" s="603" t="s">
        <v>432</v>
      </c>
      <c r="B142" s="581">
        <v>4.9406564584124654E-324</v>
      </c>
      <c r="C142" s="581">
        <v>30.01</v>
      </c>
      <c r="D142" s="582">
        <v>30.01</v>
      </c>
      <c r="E142" s="593" t="s">
        <v>304</v>
      </c>
      <c r="F142" s="581">
        <v>0</v>
      </c>
      <c r="G142" s="582">
        <v>0</v>
      </c>
      <c r="H142" s="584">
        <v>4.9406564584124654E-324</v>
      </c>
      <c r="I142" s="581">
        <v>31.2</v>
      </c>
      <c r="J142" s="582">
        <v>31.2</v>
      </c>
      <c r="K142" s="591" t="s">
        <v>298</v>
      </c>
    </row>
    <row r="143" spans="1:11" ht="14.4" customHeight="1" thickBot="1" x14ac:dyDescent="0.35">
      <c r="A143" s="603" t="s">
        <v>433</v>
      </c>
      <c r="B143" s="581">
        <v>4.9406564584124654E-324</v>
      </c>
      <c r="C143" s="581">
        <v>0.75</v>
      </c>
      <c r="D143" s="582">
        <v>0.75</v>
      </c>
      <c r="E143" s="593" t="s">
        <v>304</v>
      </c>
      <c r="F143" s="581">
        <v>0</v>
      </c>
      <c r="G143" s="582">
        <v>0</v>
      </c>
      <c r="H143" s="584">
        <v>4.9406564584124654E-324</v>
      </c>
      <c r="I143" s="581">
        <v>0.3</v>
      </c>
      <c r="J143" s="582">
        <v>0.3</v>
      </c>
      <c r="K143" s="591" t="s">
        <v>298</v>
      </c>
    </row>
    <row r="144" spans="1:11" ht="14.4" customHeight="1" thickBot="1" x14ac:dyDescent="0.35">
      <c r="A144" s="606" t="s">
        <v>434</v>
      </c>
      <c r="B144" s="581">
        <v>4.9406564584124654E-324</v>
      </c>
      <c r="C144" s="581">
        <v>7</v>
      </c>
      <c r="D144" s="582">
        <v>7</v>
      </c>
      <c r="E144" s="593" t="s">
        <v>304</v>
      </c>
      <c r="F144" s="581">
        <v>0</v>
      </c>
      <c r="G144" s="582">
        <v>0</v>
      </c>
      <c r="H144" s="584">
        <v>4.9406564584124654E-324</v>
      </c>
      <c r="I144" s="581">
        <v>28.172000000000001</v>
      </c>
      <c r="J144" s="582">
        <v>28.172000000000001</v>
      </c>
      <c r="K144" s="591" t="s">
        <v>298</v>
      </c>
    </row>
    <row r="145" spans="1:11" ht="14.4" customHeight="1" thickBot="1" x14ac:dyDescent="0.35">
      <c r="A145" s="603" t="s">
        <v>435</v>
      </c>
      <c r="B145" s="581">
        <v>4.9406564584124654E-324</v>
      </c>
      <c r="C145" s="581">
        <v>7</v>
      </c>
      <c r="D145" s="582">
        <v>7</v>
      </c>
      <c r="E145" s="593" t="s">
        <v>304</v>
      </c>
      <c r="F145" s="581">
        <v>0</v>
      </c>
      <c r="G145" s="582">
        <v>0</v>
      </c>
      <c r="H145" s="584">
        <v>4.9406564584124654E-324</v>
      </c>
      <c r="I145" s="581">
        <v>28.172000000000001</v>
      </c>
      <c r="J145" s="582">
        <v>28.172000000000001</v>
      </c>
      <c r="K145" s="591" t="s">
        <v>298</v>
      </c>
    </row>
    <row r="146" spans="1:11" ht="14.4" customHeight="1" thickBot="1" x14ac:dyDescent="0.35">
      <c r="A146" s="600" t="s">
        <v>436</v>
      </c>
      <c r="B146" s="581">
        <v>1906.0000052375301</v>
      </c>
      <c r="C146" s="581">
        <v>1971.1785500000001</v>
      </c>
      <c r="D146" s="582">
        <v>65.178544762471006</v>
      </c>
      <c r="E146" s="583">
        <v>1.034196508175</v>
      </c>
      <c r="F146" s="581">
        <v>1225.99999999993</v>
      </c>
      <c r="G146" s="582">
        <v>1123.83333333327</v>
      </c>
      <c r="H146" s="584">
        <v>157.93134000000001</v>
      </c>
      <c r="I146" s="581">
        <v>1258.52979</v>
      </c>
      <c r="J146" s="582">
        <v>134.69645666672801</v>
      </c>
      <c r="K146" s="585">
        <v>1.026533270799</v>
      </c>
    </row>
    <row r="147" spans="1:11" ht="14.4" customHeight="1" thickBot="1" x14ac:dyDescent="0.35">
      <c r="A147" s="601" t="s">
        <v>437</v>
      </c>
      <c r="B147" s="581">
        <v>1818.9999704759</v>
      </c>
      <c r="C147" s="581">
        <v>1820.184</v>
      </c>
      <c r="D147" s="582">
        <v>1.1840295240980001</v>
      </c>
      <c r="E147" s="583">
        <v>1.0006509233330001</v>
      </c>
      <c r="F147" s="581">
        <v>1225.99999999993</v>
      </c>
      <c r="G147" s="582">
        <v>1123.83333333327</v>
      </c>
      <c r="H147" s="584">
        <v>87.207999999999998</v>
      </c>
      <c r="I147" s="581">
        <v>1004.225</v>
      </c>
      <c r="J147" s="582">
        <v>-119.608333333272</v>
      </c>
      <c r="K147" s="585">
        <v>0.81910685154899998</v>
      </c>
    </row>
    <row r="148" spans="1:11" ht="14.4" customHeight="1" thickBot="1" x14ac:dyDescent="0.35">
      <c r="A148" s="602" t="s">
        <v>438</v>
      </c>
      <c r="B148" s="586">
        <v>1818.9999704759</v>
      </c>
      <c r="C148" s="586">
        <v>1820.184</v>
      </c>
      <c r="D148" s="587">
        <v>1.1840295240980001</v>
      </c>
      <c r="E148" s="588">
        <v>1.0006509233330001</v>
      </c>
      <c r="F148" s="586">
        <v>1225.99999999993</v>
      </c>
      <c r="G148" s="587">
        <v>1123.83333333327</v>
      </c>
      <c r="H148" s="589">
        <v>87.207999999999998</v>
      </c>
      <c r="I148" s="586">
        <v>1002.721</v>
      </c>
      <c r="J148" s="587">
        <v>-121.11233333327201</v>
      </c>
      <c r="K148" s="594">
        <v>0.81788009787899996</v>
      </c>
    </row>
    <row r="149" spans="1:11" ht="14.4" customHeight="1" thickBot="1" x14ac:dyDescent="0.35">
      <c r="A149" s="603" t="s">
        <v>439</v>
      </c>
      <c r="B149" s="581">
        <v>120.99995271445199</v>
      </c>
      <c r="C149" s="581">
        <v>121.473</v>
      </c>
      <c r="D149" s="582">
        <v>0.47304728554699998</v>
      </c>
      <c r="E149" s="583">
        <v>1.003909483226</v>
      </c>
      <c r="F149" s="581">
        <v>80.999999999994998</v>
      </c>
      <c r="G149" s="582">
        <v>74.249999999994998</v>
      </c>
      <c r="H149" s="584">
        <v>5.2039999999999997</v>
      </c>
      <c r="I149" s="581">
        <v>62.19</v>
      </c>
      <c r="J149" s="582">
        <v>-12.059999999995</v>
      </c>
      <c r="K149" s="585">
        <v>0.76777777777699996</v>
      </c>
    </row>
    <row r="150" spans="1:11" ht="14.4" customHeight="1" thickBot="1" x14ac:dyDescent="0.35">
      <c r="A150" s="603" t="s">
        <v>440</v>
      </c>
      <c r="B150" s="581">
        <v>175.00006946304299</v>
      </c>
      <c r="C150" s="581">
        <v>175.267</v>
      </c>
      <c r="D150" s="582">
        <v>0.26693053695699998</v>
      </c>
      <c r="E150" s="583">
        <v>1.001525316748</v>
      </c>
      <c r="F150" s="581">
        <v>140.99999999999201</v>
      </c>
      <c r="G150" s="582">
        <v>129.24999999999301</v>
      </c>
      <c r="H150" s="584">
        <v>11.731999999999999</v>
      </c>
      <c r="I150" s="581">
        <v>129.05199999999999</v>
      </c>
      <c r="J150" s="582">
        <v>-0.19799999999199999</v>
      </c>
      <c r="K150" s="585">
        <v>0.91526241134700004</v>
      </c>
    </row>
    <row r="151" spans="1:11" ht="14.4" customHeight="1" thickBot="1" x14ac:dyDescent="0.35">
      <c r="A151" s="603" t="s">
        <v>441</v>
      </c>
      <c r="B151" s="581">
        <v>5.9999996387329997</v>
      </c>
      <c r="C151" s="581">
        <v>5.8319999999999999</v>
      </c>
      <c r="D151" s="582">
        <v>-0.167999638733</v>
      </c>
      <c r="E151" s="583">
        <v>0.97200005852500004</v>
      </c>
      <c r="F151" s="581">
        <v>5.9999999999989999</v>
      </c>
      <c r="G151" s="582">
        <v>5.4999999999989999</v>
      </c>
      <c r="H151" s="584">
        <v>0.69599999999999995</v>
      </c>
      <c r="I151" s="581">
        <v>5.6050000000000004</v>
      </c>
      <c r="J151" s="582">
        <v>0.105</v>
      </c>
      <c r="K151" s="585">
        <v>0.93416666666600001</v>
      </c>
    </row>
    <row r="152" spans="1:11" ht="14.4" customHeight="1" thickBot="1" x14ac:dyDescent="0.35">
      <c r="A152" s="603" t="s">
        <v>442</v>
      </c>
      <c r="B152" s="581">
        <v>1111.9998530452001</v>
      </c>
      <c r="C152" s="581">
        <v>1104.95</v>
      </c>
      <c r="D152" s="582">
        <v>-7.0498530451979997</v>
      </c>
      <c r="E152" s="583">
        <v>0.99366020325799997</v>
      </c>
      <c r="F152" s="581">
        <v>697.99999999996203</v>
      </c>
      <c r="G152" s="582">
        <v>639.83333333329801</v>
      </c>
      <c r="H152" s="584">
        <v>44.392000000000003</v>
      </c>
      <c r="I152" s="581">
        <v>530.28800000000001</v>
      </c>
      <c r="J152" s="582">
        <v>-109.545333333298</v>
      </c>
      <c r="K152" s="585">
        <v>0.75972492836600003</v>
      </c>
    </row>
    <row r="153" spans="1:11" ht="14.4" customHeight="1" thickBot="1" x14ac:dyDescent="0.35">
      <c r="A153" s="603" t="s">
        <v>443</v>
      </c>
      <c r="B153" s="581">
        <v>299.00002199686202</v>
      </c>
      <c r="C153" s="581">
        <v>305.85300000000001</v>
      </c>
      <c r="D153" s="582">
        <v>6.8529780031380003</v>
      </c>
      <c r="E153" s="583">
        <v>1.0229196571870001</v>
      </c>
      <c r="F153" s="581">
        <v>283.99999999998403</v>
      </c>
      <c r="G153" s="582">
        <v>260.33333333331899</v>
      </c>
      <c r="H153" s="584">
        <v>23.693999999999999</v>
      </c>
      <c r="I153" s="581">
        <v>260.64600000000002</v>
      </c>
      <c r="J153" s="582">
        <v>0.31266666667999998</v>
      </c>
      <c r="K153" s="585">
        <v>0.91776760563299997</v>
      </c>
    </row>
    <row r="154" spans="1:11" ht="14.4" customHeight="1" thickBot="1" x14ac:dyDescent="0.35">
      <c r="A154" s="603" t="s">
        <v>444</v>
      </c>
      <c r="B154" s="581">
        <v>106.000073617613</v>
      </c>
      <c r="C154" s="581">
        <v>106.809</v>
      </c>
      <c r="D154" s="582">
        <v>0.80892638238699999</v>
      </c>
      <c r="E154" s="583">
        <v>1.0076313756649999</v>
      </c>
      <c r="F154" s="581">
        <v>15.999999999999</v>
      </c>
      <c r="G154" s="582">
        <v>14.666666666665</v>
      </c>
      <c r="H154" s="584">
        <v>1.49</v>
      </c>
      <c r="I154" s="581">
        <v>14.94</v>
      </c>
      <c r="J154" s="582">
        <v>0.27333333333400001</v>
      </c>
      <c r="K154" s="585">
        <v>0.93374999999999997</v>
      </c>
    </row>
    <row r="155" spans="1:11" ht="14.4" customHeight="1" thickBot="1" x14ac:dyDescent="0.35">
      <c r="A155" s="602" t="s">
        <v>445</v>
      </c>
      <c r="B155" s="586">
        <v>4.9406564584124654E-324</v>
      </c>
      <c r="C155" s="586">
        <v>4.9406564584124654E-324</v>
      </c>
      <c r="D155" s="587">
        <v>0</v>
      </c>
      <c r="E155" s="588">
        <v>1</v>
      </c>
      <c r="F155" s="586">
        <v>4.9406564584124654E-324</v>
      </c>
      <c r="G155" s="587">
        <v>0</v>
      </c>
      <c r="H155" s="589">
        <v>4.9406564584124654E-324</v>
      </c>
      <c r="I155" s="586">
        <v>1.504</v>
      </c>
      <c r="J155" s="587">
        <v>1.504</v>
      </c>
      <c r="K155" s="590" t="s">
        <v>304</v>
      </c>
    </row>
    <row r="156" spans="1:11" ht="14.4" customHeight="1" thickBot="1" x14ac:dyDescent="0.35">
      <c r="A156" s="603" t="s">
        <v>446</v>
      </c>
      <c r="B156" s="581">
        <v>4.9406564584124654E-324</v>
      </c>
      <c r="C156" s="581">
        <v>4.9406564584124654E-324</v>
      </c>
      <c r="D156" s="582">
        <v>0</v>
      </c>
      <c r="E156" s="583">
        <v>1</v>
      </c>
      <c r="F156" s="581">
        <v>4.9406564584124654E-324</v>
      </c>
      <c r="G156" s="582">
        <v>0</v>
      </c>
      <c r="H156" s="584">
        <v>4.9406564584124654E-324</v>
      </c>
      <c r="I156" s="581">
        <v>1.504</v>
      </c>
      <c r="J156" s="582">
        <v>1.504</v>
      </c>
      <c r="K156" s="591" t="s">
        <v>304</v>
      </c>
    </row>
    <row r="157" spans="1:11" ht="14.4" customHeight="1" thickBot="1" x14ac:dyDescent="0.35">
      <c r="A157" s="601" t="s">
        <v>447</v>
      </c>
      <c r="B157" s="581">
        <v>87.000034761627006</v>
      </c>
      <c r="C157" s="581">
        <v>150.99455</v>
      </c>
      <c r="D157" s="582">
        <v>63.994515238372998</v>
      </c>
      <c r="E157" s="583">
        <v>1.7355688467670001</v>
      </c>
      <c r="F157" s="581">
        <v>0</v>
      </c>
      <c r="G157" s="582">
        <v>0</v>
      </c>
      <c r="H157" s="584">
        <v>70.723339999999993</v>
      </c>
      <c r="I157" s="581">
        <v>254.30479</v>
      </c>
      <c r="J157" s="582">
        <v>254.30479</v>
      </c>
      <c r="K157" s="591" t="s">
        <v>298</v>
      </c>
    </row>
    <row r="158" spans="1:11" ht="14.4" customHeight="1" thickBot="1" x14ac:dyDescent="0.35">
      <c r="A158" s="602" t="s">
        <v>448</v>
      </c>
      <c r="B158" s="586">
        <v>87.000034761627006</v>
      </c>
      <c r="C158" s="586">
        <v>119.77355</v>
      </c>
      <c r="D158" s="587">
        <v>32.773515238373001</v>
      </c>
      <c r="E158" s="588">
        <v>1.3767069211880001</v>
      </c>
      <c r="F158" s="586">
        <v>0</v>
      </c>
      <c r="G158" s="587">
        <v>0</v>
      </c>
      <c r="H158" s="589">
        <v>55.592289999999998</v>
      </c>
      <c r="I158" s="586">
        <v>221.41674</v>
      </c>
      <c r="J158" s="587">
        <v>221.41674</v>
      </c>
      <c r="K158" s="590" t="s">
        <v>298</v>
      </c>
    </row>
    <row r="159" spans="1:11" ht="14.4" customHeight="1" thickBot="1" x14ac:dyDescent="0.35">
      <c r="A159" s="603" t="s">
        <v>449</v>
      </c>
      <c r="B159" s="581">
        <v>33.999997952820003</v>
      </c>
      <c r="C159" s="581">
        <v>4.9406564584124654E-324</v>
      </c>
      <c r="D159" s="582">
        <v>-33.999997952820003</v>
      </c>
      <c r="E159" s="583">
        <v>0</v>
      </c>
      <c r="F159" s="581">
        <v>0</v>
      </c>
      <c r="G159" s="582">
        <v>0</v>
      </c>
      <c r="H159" s="584">
        <v>4.9406564584124654E-324</v>
      </c>
      <c r="I159" s="581">
        <v>17.908000000000001</v>
      </c>
      <c r="J159" s="582">
        <v>17.908000000000001</v>
      </c>
      <c r="K159" s="591" t="s">
        <v>298</v>
      </c>
    </row>
    <row r="160" spans="1:11" ht="14.4" customHeight="1" thickBot="1" x14ac:dyDescent="0.35">
      <c r="A160" s="603" t="s">
        <v>450</v>
      </c>
      <c r="B160" s="581">
        <v>53.000036808806001</v>
      </c>
      <c r="C160" s="581">
        <v>105.0467</v>
      </c>
      <c r="D160" s="582">
        <v>52.046663191192998</v>
      </c>
      <c r="E160" s="583">
        <v>1.9820118310279999</v>
      </c>
      <c r="F160" s="581">
        <v>0</v>
      </c>
      <c r="G160" s="582">
        <v>0</v>
      </c>
      <c r="H160" s="584">
        <v>55.592289999999998</v>
      </c>
      <c r="I160" s="581">
        <v>203.50873999999999</v>
      </c>
      <c r="J160" s="582">
        <v>203.50873999999999</v>
      </c>
      <c r="K160" s="591" t="s">
        <v>298</v>
      </c>
    </row>
    <row r="161" spans="1:11" ht="14.4" customHeight="1" thickBot="1" x14ac:dyDescent="0.35">
      <c r="A161" s="603" t="s">
        <v>451</v>
      </c>
      <c r="B161" s="581">
        <v>4.9406564584124654E-324</v>
      </c>
      <c r="C161" s="581">
        <v>14.726850000000001</v>
      </c>
      <c r="D161" s="582">
        <v>14.726850000000001</v>
      </c>
      <c r="E161" s="593" t="s">
        <v>304</v>
      </c>
      <c r="F161" s="581">
        <v>0</v>
      </c>
      <c r="G161" s="582">
        <v>0</v>
      </c>
      <c r="H161" s="584">
        <v>4.9406564584124654E-324</v>
      </c>
      <c r="I161" s="581">
        <v>5.434722104253712E-323</v>
      </c>
      <c r="J161" s="582">
        <v>5.434722104253712E-323</v>
      </c>
      <c r="K161" s="591" t="s">
        <v>298</v>
      </c>
    </row>
    <row r="162" spans="1:11" ht="14.4" customHeight="1" thickBot="1" x14ac:dyDescent="0.35">
      <c r="A162" s="602" t="s">
        <v>452</v>
      </c>
      <c r="B162" s="586">
        <v>4.9406564584124654E-324</v>
      </c>
      <c r="C162" s="586">
        <v>10.8</v>
      </c>
      <c r="D162" s="587">
        <v>10.8</v>
      </c>
      <c r="E162" s="592" t="s">
        <v>304</v>
      </c>
      <c r="F162" s="586">
        <v>0</v>
      </c>
      <c r="G162" s="587">
        <v>0</v>
      </c>
      <c r="H162" s="589">
        <v>15.13105</v>
      </c>
      <c r="I162" s="586">
        <v>18.640049999999999</v>
      </c>
      <c r="J162" s="587">
        <v>18.640049999999999</v>
      </c>
      <c r="K162" s="590" t="s">
        <v>298</v>
      </c>
    </row>
    <row r="163" spans="1:11" ht="14.4" customHeight="1" thickBot="1" x14ac:dyDescent="0.35">
      <c r="A163" s="603" t="s">
        <v>453</v>
      </c>
      <c r="B163" s="581">
        <v>4.9406564584124654E-324</v>
      </c>
      <c r="C163" s="581">
        <v>4.9406564584124654E-324</v>
      </c>
      <c r="D163" s="582">
        <v>0</v>
      </c>
      <c r="E163" s="583">
        <v>1</v>
      </c>
      <c r="F163" s="581">
        <v>4.9406564584124654E-324</v>
      </c>
      <c r="G163" s="582">
        <v>0</v>
      </c>
      <c r="H163" s="584">
        <v>11.62205</v>
      </c>
      <c r="I163" s="581">
        <v>11.62205</v>
      </c>
      <c r="J163" s="582">
        <v>11.62205</v>
      </c>
      <c r="K163" s="591" t="s">
        <v>304</v>
      </c>
    </row>
    <row r="164" spans="1:11" ht="14.4" customHeight="1" thickBot="1" x14ac:dyDescent="0.35">
      <c r="A164" s="603" t="s">
        <v>454</v>
      </c>
      <c r="B164" s="581">
        <v>4.9406564584124654E-324</v>
      </c>
      <c r="C164" s="581">
        <v>10.8</v>
      </c>
      <c r="D164" s="582">
        <v>10.8</v>
      </c>
      <c r="E164" s="593" t="s">
        <v>304</v>
      </c>
      <c r="F164" s="581">
        <v>0</v>
      </c>
      <c r="G164" s="582">
        <v>0</v>
      </c>
      <c r="H164" s="584">
        <v>3.5089999999999999</v>
      </c>
      <c r="I164" s="581">
        <v>7.0179999999999998</v>
      </c>
      <c r="J164" s="582">
        <v>7.0179999999999998</v>
      </c>
      <c r="K164" s="591" t="s">
        <v>298</v>
      </c>
    </row>
    <row r="165" spans="1:11" ht="14.4" customHeight="1" thickBot="1" x14ac:dyDescent="0.35">
      <c r="A165" s="602" t="s">
        <v>455</v>
      </c>
      <c r="B165" s="586">
        <v>4.9406564584124654E-324</v>
      </c>
      <c r="C165" s="586">
        <v>20.420999999999999</v>
      </c>
      <c r="D165" s="587">
        <v>20.420999999999999</v>
      </c>
      <c r="E165" s="592" t="s">
        <v>304</v>
      </c>
      <c r="F165" s="586">
        <v>0</v>
      </c>
      <c r="G165" s="587">
        <v>0</v>
      </c>
      <c r="H165" s="589">
        <v>4.9406564584124654E-324</v>
      </c>
      <c r="I165" s="586">
        <v>14.247999999999999</v>
      </c>
      <c r="J165" s="587">
        <v>14.247999999999999</v>
      </c>
      <c r="K165" s="590" t="s">
        <v>298</v>
      </c>
    </row>
    <row r="166" spans="1:11" ht="14.4" customHeight="1" thickBot="1" x14ac:dyDescent="0.35">
      <c r="A166" s="603" t="s">
        <v>456</v>
      </c>
      <c r="B166" s="581">
        <v>4.9406564584124654E-324</v>
      </c>
      <c r="C166" s="581">
        <v>3.0070000000000001</v>
      </c>
      <c r="D166" s="582">
        <v>3.0070000000000001</v>
      </c>
      <c r="E166" s="593" t="s">
        <v>304</v>
      </c>
      <c r="F166" s="581">
        <v>0</v>
      </c>
      <c r="G166" s="582">
        <v>0</v>
      </c>
      <c r="H166" s="584">
        <v>4.9406564584124654E-324</v>
      </c>
      <c r="I166" s="581">
        <v>14.247999999999999</v>
      </c>
      <c r="J166" s="582">
        <v>14.247999999999999</v>
      </c>
      <c r="K166" s="591" t="s">
        <v>298</v>
      </c>
    </row>
    <row r="167" spans="1:11" ht="14.4" customHeight="1" thickBot="1" x14ac:dyDescent="0.35">
      <c r="A167" s="603" t="s">
        <v>457</v>
      </c>
      <c r="B167" s="581">
        <v>4.9406564584124654E-324</v>
      </c>
      <c r="C167" s="581">
        <v>17.414000000000001</v>
      </c>
      <c r="D167" s="582">
        <v>17.414000000000001</v>
      </c>
      <c r="E167" s="593" t="s">
        <v>304</v>
      </c>
      <c r="F167" s="581">
        <v>0</v>
      </c>
      <c r="G167" s="582">
        <v>0</v>
      </c>
      <c r="H167" s="584">
        <v>4.9406564584124654E-324</v>
      </c>
      <c r="I167" s="581">
        <v>5.434722104253712E-323</v>
      </c>
      <c r="J167" s="582">
        <v>5.434722104253712E-323</v>
      </c>
      <c r="K167" s="591" t="s">
        <v>298</v>
      </c>
    </row>
    <row r="168" spans="1:11" ht="14.4" customHeight="1" thickBot="1" x14ac:dyDescent="0.35">
      <c r="A168" s="600" t="s">
        <v>458</v>
      </c>
      <c r="B168" s="581">
        <v>4.9406564584124654E-324</v>
      </c>
      <c r="C168" s="581">
        <v>1.1339999999999999</v>
      </c>
      <c r="D168" s="582">
        <v>1.1339999999999999</v>
      </c>
      <c r="E168" s="593" t="s">
        <v>304</v>
      </c>
      <c r="F168" s="581">
        <v>0</v>
      </c>
      <c r="G168" s="582">
        <v>0</v>
      </c>
      <c r="H168" s="584">
        <v>4.9406564584124654E-324</v>
      </c>
      <c r="I168" s="581">
        <v>0.90776000000000001</v>
      </c>
      <c r="J168" s="582">
        <v>0.90776000000000001</v>
      </c>
      <c r="K168" s="591" t="s">
        <v>298</v>
      </c>
    </row>
    <row r="169" spans="1:11" ht="14.4" customHeight="1" thickBot="1" x14ac:dyDescent="0.35">
      <c r="A169" s="601" t="s">
        <v>459</v>
      </c>
      <c r="B169" s="581">
        <v>4.9406564584124654E-324</v>
      </c>
      <c r="C169" s="581">
        <v>1.1339999999999999</v>
      </c>
      <c r="D169" s="582">
        <v>1.1339999999999999</v>
      </c>
      <c r="E169" s="593" t="s">
        <v>304</v>
      </c>
      <c r="F169" s="581">
        <v>0</v>
      </c>
      <c r="G169" s="582">
        <v>0</v>
      </c>
      <c r="H169" s="584">
        <v>4.9406564584124654E-324</v>
      </c>
      <c r="I169" s="581">
        <v>0.90776000000000001</v>
      </c>
      <c r="J169" s="582">
        <v>0.90776000000000001</v>
      </c>
      <c r="K169" s="591" t="s">
        <v>298</v>
      </c>
    </row>
    <row r="170" spans="1:11" ht="14.4" customHeight="1" thickBot="1" x14ac:dyDescent="0.35">
      <c r="A170" s="602" t="s">
        <v>460</v>
      </c>
      <c r="B170" s="586">
        <v>4.9406564584124654E-324</v>
      </c>
      <c r="C170" s="586">
        <v>1.1339999999999999</v>
      </c>
      <c r="D170" s="587">
        <v>1.1339999999999999</v>
      </c>
      <c r="E170" s="592" t="s">
        <v>304</v>
      </c>
      <c r="F170" s="586">
        <v>0</v>
      </c>
      <c r="G170" s="587">
        <v>0</v>
      </c>
      <c r="H170" s="589">
        <v>4.9406564584124654E-324</v>
      </c>
      <c r="I170" s="586">
        <v>0.90776000000000001</v>
      </c>
      <c r="J170" s="587">
        <v>0.90776000000000001</v>
      </c>
      <c r="K170" s="590" t="s">
        <v>298</v>
      </c>
    </row>
    <row r="171" spans="1:11" ht="14.4" customHeight="1" thickBot="1" x14ac:dyDescent="0.35">
      <c r="A171" s="603" t="s">
        <v>461</v>
      </c>
      <c r="B171" s="581">
        <v>4.9406564584124654E-324</v>
      </c>
      <c r="C171" s="581">
        <v>1.1339999999999999</v>
      </c>
      <c r="D171" s="582">
        <v>1.1339999999999999</v>
      </c>
      <c r="E171" s="593" t="s">
        <v>304</v>
      </c>
      <c r="F171" s="581">
        <v>0</v>
      </c>
      <c r="G171" s="582">
        <v>0</v>
      </c>
      <c r="H171" s="584">
        <v>4.9406564584124654E-324</v>
      </c>
      <c r="I171" s="581">
        <v>0.90776000000000001</v>
      </c>
      <c r="J171" s="582">
        <v>0.90776000000000001</v>
      </c>
      <c r="K171" s="591" t="s">
        <v>298</v>
      </c>
    </row>
    <row r="172" spans="1:11" ht="14.4" customHeight="1" thickBot="1" x14ac:dyDescent="0.35">
      <c r="A172" s="599" t="s">
        <v>462</v>
      </c>
      <c r="B172" s="581">
        <v>53544.491310898302</v>
      </c>
      <c r="C172" s="581">
        <v>50422.562526900801</v>
      </c>
      <c r="D172" s="582">
        <v>-3121.92878399756</v>
      </c>
      <c r="E172" s="583">
        <v>0.94169467843300003</v>
      </c>
      <c r="F172" s="581">
        <v>52198.461340542897</v>
      </c>
      <c r="G172" s="582">
        <v>47848.589562164401</v>
      </c>
      <c r="H172" s="584">
        <v>3220.3827099999999</v>
      </c>
      <c r="I172" s="581">
        <v>43674.016150000003</v>
      </c>
      <c r="J172" s="582">
        <v>-4174.57341216437</v>
      </c>
      <c r="K172" s="585">
        <v>0.83669163857200002</v>
      </c>
    </row>
    <row r="173" spans="1:11" ht="14.4" customHeight="1" thickBot="1" x14ac:dyDescent="0.35">
      <c r="A173" s="600" t="s">
        <v>463</v>
      </c>
      <c r="B173" s="581">
        <v>53199.637650862598</v>
      </c>
      <c r="C173" s="581">
        <v>49942.442549210202</v>
      </c>
      <c r="D173" s="582">
        <v>-3257.1951016524199</v>
      </c>
      <c r="E173" s="583">
        <v>0.93877411114999998</v>
      </c>
      <c r="F173" s="581">
        <v>51817.888109989297</v>
      </c>
      <c r="G173" s="582">
        <v>47499.730767490197</v>
      </c>
      <c r="H173" s="584">
        <v>3203.9517500000002</v>
      </c>
      <c r="I173" s="581">
        <v>43379.637239999996</v>
      </c>
      <c r="J173" s="582">
        <v>-4120.0935274902304</v>
      </c>
      <c r="K173" s="585">
        <v>0.83715563914699997</v>
      </c>
    </row>
    <row r="174" spans="1:11" ht="14.4" customHeight="1" thickBot="1" x14ac:dyDescent="0.35">
      <c r="A174" s="601" t="s">
        <v>464</v>
      </c>
      <c r="B174" s="581">
        <v>53199.637650862598</v>
      </c>
      <c r="C174" s="581">
        <v>49942.442549210202</v>
      </c>
      <c r="D174" s="582">
        <v>-3257.1951016524199</v>
      </c>
      <c r="E174" s="583">
        <v>0.93877411114999998</v>
      </c>
      <c r="F174" s="581">
        <v>51817.888109989297</v>
      </c>
      <c r="G174" s="582">
        <v>47499.730767490197</v>
      </c>
      <c r="H174" s="584">
        <v>3203.9517500000002</v>
      </c>
      <c r="I174" s="581">
        <v>43379.637239999996</v>
      </c>
      <c r="J174" s="582">
        <v>-4120.0935274902304</v>
      </c>
      <c r="K174" s="585">
        <v>0.83715563914699997</v>
      </c>
    </row>
    <row r="175" spans="1:11" ht="14.4" customHeight="1" thickBot="1" x14ac:dyDescent="0.35">
      <c r="A175" s="602" t="s">
        <v>465</v>
      </c>
      <c r="B175" s="586">
        <v>269.63461566558698</v>
      </c>
      <c r="C175" s="586">
        <v>201.46219416713399</v>
      </c>
      <c r="D175" s="587">
        <v>-68.172421498453005</v>
      </c>
      <c r="E175" s="588">
        <v>0.74716739788700004</v>
      </c>
      <c r="F175" s="586">
        <v>204.84913706868801</v>
      </c>
      <c r="G175" s="587">
        <v>187.77837564629701</v>
      </c>
      <c r="H175" s="589">
        <v>20.883970000000001</v>
      </c>
      <c r="I175" s="586">
        <v>269.20544999999998</v>
      </c>
      <c r="J175" s="587">
        <v>81.427074353701997</v>
      </c>
      <c r="K175" s="594">
        <v>1.3141644326749999</v>
      </c>
    </row>
    <row r="176" spans="1:11" ht="14.4" customHeight="1" thickBot="1" x14ac:dyDescent="0.35">
      <c r="A176" s="603" t="s">
        <v>466</v>
      </c>
      <c r="B176" s="581">
        <v>5.1748803006569997</v>
      </c>
      <c r="C176" s="581">
        <v>2.9102897612769998</v>
      </c>
      <c r="D176" s="582">
        <v>-2.2645905393789998</v>
      </c>
      <c r="E176" s="583">
        <v>0.56238784130099995</v>
      </c>
      <c r="F176" s="581">
        <v>2.9768965355980002</v>
      </c>
      <c r="G176" s="582">
        <v>2.728821824298</v>
      </c>
      <c r="H176" s="584">
        <v>11.292770000000001</v>
      </c>
      <c r="I176" s="581">
        <v>28.343240000000002</v>
      </c>
      <c r="J176" s="582">
        <v>25.614418175701001</v>
      </c>
      <c r="K176" s="585">
        <v>9.5210698998329999</v>
      </c>
    </row>
    <row r="177" spans="1:11" ht="14.4" customHeight="1" thickBot="1" x14ac:dyDescent="0.35">
      <c r="A177" s="603" t="s">
        <v>467</v>
      </c>
      <c r="B177" s="581">
        <v>19.573151137185999</v>
      </c>
      <c r="C177" s="581">
        <v>12.556559076831</v>
      </c>
      <c r="D177" s="582">
        <v>-7.0165920603540002</v>
      </c>
      <c r="E177" s="583">
        <v>0.64151954832500002</v>
      </c>
      <c r="F177" s="581">
        <v>12.132386139678999</v>
      </c>
      <c r="G177" s="582">
        <v>11.121353961372</v>
      </c>
      <c r="H177" s="584">
        <v>3.0030000000000001</v>
      </c>
      <c r="I177" s="581">
        <v>14.910589999999999</v>
      </c>
      <c r="J177" s="582">
        <v>3.7892360386270001</v>
      </c>
      <c r="K177" s="585">
        <v>1.228990721885</v>
      </c>
    </row>
    <row r="178" spans="1:11" ht="14.4" customHeight="1" thickBot="1" x14ac:dyDescent="0.35">
      <c r="A178" s="603" t="s">
        <v>468</v>
      </c>
      <c r="B178" s="581">
        <v>78.695614572161006</v>
      </c>
      <c r="C178" s="581">
        <v>4.2463996344470001</v>
      </c>
      <c r="D178" s="582">
        <v>-74.449214937712995</v>
      </c>
      <c r="E178" s="583">
        <v>5.3959800143000003E-2</v>
      </c>
      <c r="F178" s="581">
        <v>3.5165788487960001</v>
      </c>
      <c r="G178" s="582">
        <v>3.2235306113959998</v>
      </c>
      <c r="H178" s="584">
        <v>0.44219999999999998</v>
      </c>
      <c r="I178" s="581">
        <v>85.833259999999996</v>
      </c>
      <c r="J178" s="582">
        <v>82.609729388603</v>
      </c>
      <c r="K178" s="585">
        <v>24.408171603881001</v>
      </c>
    </row>
    <row r="179" spans="1:11" ht="14.4" customHeight="1" thickBot="1" x14ac:dyDescent="0.35">
      <c r="A179" s="603" t="s">
        <v>469</v>
      </c>
      <c r="B179" s="581">
        <v>165.93409964065799</v>
      </c>
      <c r="C179" s="581">
        <v>159.29949739802399</v>
      </c>
      <c r="D179" s="582">
        <v>-6.6346022426340001</v>
      </c>
      <c r="E179" s="583">
        <v>0.96001664361299999</v>
      </c>
      <c r="F179" s="581">
        <v>163.21076625038401</v>
      </c>
      <c r="G179" s="582">
        <v>149.609869062852</v>
      </c>
      <c r="H179" s="584">
        <v>6.1459999999999999</v>
      </c>
      <c r="I179" s="581">
        <v>124.39736000000001</v>
      </c>
      <c r="J179" s="582">
        <v>-25.212509062852</v>
      </c>
      <c r="K179" s="585">
        <v>0.76218844416800002</v>
      </c>
    </row>
    <row r="180" spans="1:11" ht="14.4" customHeight="1" thickBot="1" x14ac:dyDescent="0.35">
      <c r="A180" s="603" t="s">
        <v>470</v>
      </c>
      <c r="B180" s="581">
        <v>4.9406564584124654E-324</v>
      </c>
      <c r="C180" s="581">
        <v>22.449448296551999</v>
      </c>
      <c r="D180" s="582">
        <v>22.449448296551999</v>
      </c>
      <c r="E180" s="593" t="s">
        <v>304</v>
      </c>
      <c r="F180" s="581">
        <v>23.012509294229002</v>
      </c>
      <c r="G180" s="582">
        <v>21.094800186377</v>
      </c>
      <c r="H180" s="584">
        <v>4.9406564584124654E-324</v>
      </c>
      <c r="I180" s="581">
        <v>15.721</v>
      </c>
      <c r="J180" s="582">
        <v>-5.3738001863770002</v>
      </c>
      <c r="K180" s="585">
        <v>0.68315018579599995</v>
      </c>
    </row>
    <row r="181" spans="1:11" ht="14.4" customHeight="1" thickBot="1" x14ac:dyDescent="0.35">
      <c r="A181" s="602" t="s">
        <v>471</v>
      </c>
      <c r="B181" s="586">
        <v>399.00002318162899</v>
      </c>
      <c r="C181" s="586">
        <v>534.00286261694703</v>
      </c>
      <c r="D181" s="587">
        <v>135.00283943531801</v>
      </c>
      <c r="E181" s="588">
        <v>1.338352961382</v>
      </c>
      <c r="F181" s="586">
        <v>186.00256586937601</v>
      </c>
      <c r="G181" s="587">
        <v>170.502352046928</v>
      </c>
      <c r="H181" s="589">
        <v>3.7153499999999999</v>
      </c>
      <c r="I181" s="586">
        <v>130.88893999999999</v>
      </c>
      <c r="J181" s="587">
        <v>-39.613412046927003</v>
      </c>
      <c r="K181" s="594">
        <v>0.70369427103399995</v>
      </c>
    </row>
    <row r="182" spans="1:11" ht="14.4" customHeight="1" thickBot="1" x14ac:dyDescent="0.35">
      <c r="A182" s="603" t="s">
        <v>472</v>
      </c>
      <c r="B182" s="581">
        <v>399.00002318162899</v>
      </c>
      <c r="C182" s="581">
        <v>533.23616267456396</v>
      </c>
      <c r="D182" s="582">
        <v>134.236139492935</v>
      </c>
      <c r="E182" s="583">
        <v>1.336431407754</v>
      </c>
      <c r="F182" s="581">
        <v>184.00256644797801</v>
      </c>
      <c r="G182" s="582">
        <v>168.66901924397999</v>
      </c>
      <c r="H182" s="584">
        <v>3.7153499999999999</v>
      </c>
      <c r="I182" s="581">
        <v>117.09083</v>
      </c>
      <c r="J182" s="582">
        <v>-51.578189243978997</v>
      </c>
      <c r="K182" s="585">
        <v>0.636354330596</v>
      </c>
    </row>
    <row r="183" spans="1:11" ht="14.4" customHeight="1" thickBot="1" x14ac:dyDescent="0.35">
      <c r="A183" s="603" t="s">
        <v>473</v>
      </c>
      <c r="B183" s="581">
        <v>4.9406564584124654E-324</v>
      </c>
      <c r="C183" s="581">
        <v>0.76669994238299999</v>
      </c>
      <c r="D183" s="582">
        <v>0.76669994238299999</v>
      </c>
      <c r="E183" s="593" t="s">
        <v>304</v>
      </c>
      <c r="F183" s="581">
        <v>1.9999994213979999</v>
      </c>
      <c r="G183" s="582">
        <v>1.8333328029480001</v>
      </c>
      <c r="H183" s="584">
        <v>4.9406564584124654E-324</v>
      </c>
      <c r="I183" s="581">
        <v>13.798109999999999</v>
      </c>
      <c r="J183" s="582">
        <v>11.964777197050999</v>
      </c>
      <c r="K183" s="585">
        <v>6.8990569959029999</v>
      </c>
    </row>
    <row r="184" spans="1:11" ht="14.4" customHeight="1" thickBot="1" x14ac:dyDescent="0.35">
      <c r="A184" s="602" t="s">
        <v>474</v>
      </c>
      <c r="B184" s="586">
        <v>0.99996005809599997</v>
      </c>
      <c r="C184" s="586">
        <v>63.490604186092</v>
      </c>
      <c r="D184" s="587">
        <v>62.490644127994997</v>
      </c>
      <c r="E184" s="588">
        <v>63.493140222939999</v>
      </c>
      <c r="F184" s="586">
        <v>268.03657816465602</v>
      </c>
      <c r="G184" s="587">
        <v>245.700196650935</v>
      </c>
      <c r="H184" s="589">
        <v>8.1590199999999999</v>
      </c>
      <c r="I184" s="586">
        <v>43.342089999999999</v>
      </c>
      <c r="J184" s="587">
        <v>-202.35810665093501</v>
      </c>
      <c r="K184" s="594">
        <v>0.16170214638899999</v>
      </c>
    </row>
    <row r="185" spans="1:11" ht="14.4" customHeight="1" thickBot="1" x14ac:dyDescent="0.35">
      <c r="A185" s="603" t="s">
        <v>475</v>
      </c>
      <c r="B185" s="581">
        <v>0.99996005809599997</v>
      </c>
      <c r="C185" s="581">
        <v>0.23999997802199999</v>
      </c>
      <c r="D185" s="582">
        <v>-0.75996008007399996</v>
      </c>
      <c r="E185" s="583">
        <v>0.240009564461</v>
      </c>
      <c r="F185" s="581">
        <v>70.997598229898003</v>
      </c>
      <c r="G185" s="582">
        <v>65.081131710739996</v>
      </c>
      <c r="H185" s="584">
        <v>0.10440000000000001</v>
      </c>
      <c r="I185" s="581">
        <v>20.869879999999998</v>
      </c>
      <c r="J185" s="582">
        <v>-44.211251710740001</v>
      </c>
      <c r="K185" s="585">
        <v>0.29395191556200001</v>
      </c>
    </row>
    <row r="186" spans="1:11" ht="14.4" customHeight="1" thickBot="1" x14ac:dyDescent="0.35">
      <c r="A186" s="603" t="s">
        <v>476</v>
      </c>
      <c r="B186" s="581">
        <v>4.9406564584124654E-324</v>
      </c>
      <c r="C186" s="581">
        <v>63.250604208068999</v>
      </c>
      <c r="D186" s="582">
        <v>63.250604208068999</v>
      </c>
      <c r="E186" s="593" t="s">
        <v>304</v>
      </c>
      <c r="F186" s="581">
        <v>197.03897993475701</v>
      </c>
      <c r="G186" s="582">
        <v>180.61906494019399</v>
      </c>
      <c r="H186" s="584">
        <v>8.0546199999999999</v>
      </c>
      <c r="I186" s="581">
        <v>22.47221</v>
      </c>
      <c r="J186" s="582">
        <v>-158.146854940194</v>
      </c>
      <c r="K186" s="585">
        <v>0.114049565255</v>
      </c>
    </row>
    <row r="187" spans="1:11" ht="14.4" customHeight="1" thickBot="1" x14ac:dyDescent="0.35">
      <c r="A187" s="602" t="s">
        <v>477</v>
      </c>
      <c r="B187" s="586">
        <v>4.9406564584124654E-324</v>
      </c>
      <c r="C187" s="586">
        <v>-3.8730896828799999</v>
      </c>
      <c r="D187" s="587">
        <v>-3.8730896828799999</v>
      </c>
      <c r="E187" s="592" t="s">
        <v>304</v>
      </c>
      <c r="F187" s="586">
        <v>0</v>
      </c>
      <c r="G187" s="587">
        <v>0</v>
      </c>
      <c r="H187" s="589">
        <v>4.9406564584124654E-324</v>
      </c>
      <c r="I187" s="586">
        <v>-50.23066</v>
      </c>
      <c r="J187" s="587">
        <v>-50.23066</v>
      </c>
      <c r="K187" s="590" t="s">
        <v>298</v>
      </c>
    </row>
    <row r="188" spans="1:11" ht="14.4" customHeight="1" thickBot="1" x14ac:dyDescent="0.35">
      <c r="A188" s="603" t="s">
        <v>478</v>
      </c>
      <c r="B188" s="581">
        <v>4.9406564584124654E-324</v>
      </c>
      <c r="C188" s="581">
        <v>-1.2299999249110001</v>
      </c>
      <c r="D188" s="582">
        <v>-1.2299999249110001</v>
      </c>
      <c r="E188" s="593" t="s">
        <v>304</v>
      </c>
      <c r="F188" s="581">
        <v>0</v>
      </c>
      <c r="G188" s="582">
        <v>0</v>
      </c>
      <c r="H188" s="584">
        <v>4.9406564584124654E-324</v>
      </c>
      <c r="I188" s="581">
        <v>-50.141359999999999</v>
      </c>
      <c r="J188" s="582">
        <v>-50.141359999999999</v>
      </c>
      <c r="K188" s="591" t="s">
        <v>298</v>
      </c>
    </row>
    <row r="189" spans="1:11" ht="14.4" customHeight="1" thickBot="1" x14ac:dyDescent="0.35">
      <c r="A189" s="603" t="s">
        <v>479</v>
      </c>
      <c r="B189" s="581">
        <v>4.9406564584124654E-324</v>
      </c>
      <c r="C189" s="581">
        <v>-2.6430897579689998</v>
      </c>
      <c r="D189" s="582">
        <v>-2.6430897579689998</v>
      </c>
      <c r="E189" s="593" t="s">
        <v>304</v>
      </c>
      <c r="F189" s="581">
        <v>0</v>
      </c>
      <c r="G189" s="582">
        <v>0</v>
      </c>
      <c r="H189" s="584">
        <v>4.9406564584124654E-324</v>
      </c>
      <c r="I189" s="581">
        <v>-8.9300000000000004E-2</v>
      </c>
      <c r="J189" s="582">
        <v>-8.9300000000000004E-2</v>
      </c>
      <c r="K189" s="591" t="s">
        <v>298</v>
      </c>
    </row>
    <row r="190" spans="1:11" ht="14.4" customHeight="1" thickBot="1" x14ac:dyDescent="0.35">
      <c r="A190" s="602" t="s">
        <v>480</v>
      </c>
      <c r="B190" s="586">
        <v>4.9406564584124654E-324</v>
      </c>
      <c r="C190" s="586">
        <v>0.330299969754</v>
      </c>
      <c r="D190" s="587">
        <v>0.330299969754</v>
      </c>
      <c r="E190" s="592" t="s">
        <v>304</v>
      </c>
      <c r="F190" s="586">
        <v>0</v>
      </c>
      <c r="G190" s="587">
        <v>0</v>
      </c>
      <c r="H190" s="589">
        <v>9.9000000000000005E-2</v>
      </c>
      <c r="I190" s="586">
        <v>0.21690000000000001</v>
      </c>
      <c r="J190" s="587">
        <v>0.21690000000000001</v>
      </c>
      <c r="K190" s="590" t="s">
        <v>298</v>
      </c>
    </row>
    <row r="191" spans="1:11" ht="14.4" customHeight="1" thickBot="1" x14ac:dyDescent="0.35">
      <c r="A191" s="603" t="s">
        <v>481</v>
      </c>
      <c r="B191" s="581">
        <v>4.9406564584124654E-324</v>
      </c>
      <c r="C191" s="581">
        <v>0.330299969754</v>
      </c>
      <c r="D191" s="582">
        <v>0.330299969754</v>
      </c>
      <c r="E191" s="593" t="s">
        <v>304</v>
      </c>
      <c r="F191" s="581">
        <v>0</v>
      </c>
      <c r="G191" s="582">
        <v>0</v>
      </c>
      <c r="H191" s="584">
        <v>9.9000000000000005E-2</v>
      </c>
      <c r="I191" s="581">
        <v>0.21690000000000001</v>
      </c>
      <c r="J191" s="582">
        <v>0.21690000000000001</v>
      </c>
      <c r="K191" s="591" t="s">
        <v>298</v>
      </c>
    </row>
    <row r="192" spans="1:11" ht="14.4" customHeight="1" thickBot="1" x14ac:dyDescent="0.35">
      <c r="A192" s="602" t="s">
        <v>482</v>
      </c>
      <c r="B192" s="586">
        <v>52530.003051957297</v>
      </c>
      <c r="C192" s="586">
        <v>48944.330752269401</v>
      </c>
      <c r="D192" s="587">
        <v>-3585.6722996878898</v>
      </c>
      <c r="E192" s="588">
        <v>0.93174048940800003</v>
      </c>
      <c r="F192" s="586">
        <v>51158.999828886597</v>
      </c>
      <c r="G192" s="587">
        <v>46895.749843146099</v>
      </c>
      <c r="H192" s="589">
        <v>2974.1503400000001</v>
      </c>
      <c r="I192" s="586">
        <v>40934.732450000003</v>
      </c>
      <c r="J192" s="587">
        <v>-5961.0173931460804</v>
      </c>
      <c r="K192" s="594">
        <v>0.80014723874399996</v>
      </c>
    </row>
    <row r="193" spans="1:11" ht="14.4" customHeight="1" thickBot="1" x14ac:dyDescent="0.35">
      <c r="A193" s="603" t="s">
        <v>483</v>
      </c>
      <c r="B193" s="581">
        <v>26369.001572020999</v>
      </c>
      <c r="C193" s="581">
        <v>24028.940098879099</v>
      </c>
      <c r="D193" s="582">
        <v>-2340.06147314181</v>
      </c>
      <c r="E193" s="583">
        <v>0.91125710744999999</v>
      </c>
      <c r="F193" s="581">
        <v>23397.999929460799</v>
      </c>
      <c r="G193" s="582">
        <v>21448.166602005698</v>
      </c>
      <c r="H193" s="584">
        <v>1486.33483</v>
      </c>
      <c r="I193" s="581">
        <v>17351.440490000001</v>
      </c>
      <c r="J193" s="582">
        <v>-4096.7261120057401</v>
      </c>
      <c r="K193" s="585">
        <v>0.741577935819</v>
      </c>
    </row>
    <row r="194" spans="1:11" ht="14.4" customHeight="1" thickBot="1" x14ac:dyDescent="0.35">
      <c r="A194" s="603" t="s">
        <v>484</v>
      </c>
      <c r="B194" s="581">
        <v>26161.001479936302</v>
      </c>
      <c r="C194" s="581">
        <v>24915.390653390201</v>
      </c>
      <c r="D194" s="582">
        <v>-1245.61082654608</v>
      </c>
      <c r="E194" s="583">
        <v>0.95238673001399998</v>
      </c>
      <c r="F194" s="581">
        <v>27760.999899425799</v>
      </c>
      <c r="G194" s="582">
        <v>25447.583241140299</v>
      </c>
      <c r="H194" s="584">
        <v>1487.8155099999999</v>
      </c>
      <c r="I194" s="581">
        <v>23583.291959999999</v>
      </c>
      <c r="J194" s="582">
        <v>-1864.2912811403301</v>
      </c>
      <c r="K194" s="585">
        <v>0.84951161865299996</v>
      </c>
    </row>
    <row r="195" spans="1:11" ht="14.4" customHeight="1" thickBot="1" x14ac:dyDescent="0.35">
      <c r="A195" s="602" t="s">
        <v>485</v>
      </c>
      <c r="B195" s="586">
        <v>4.9406564584124654E-324</v>
      </c>
      <c r="C195" s="586">
        <v>202.69892568376301</v>
      </c>
      <c r="D195" s="587">
        <v>202.69892568376301</v>
      </c>
      <c r="E195" s="592" t="s">
        <v>304</v>
      </c>
      <c r="F195" s="586">
        <v>0</v>
      </c>
      <c r="G195" s="587">
        <v>0</v>
      </c>
      <c r="H195" s="589">
        <v>196.94407000000001</v>
      </c>
      <c r="I195" s="586">
        <v>2051.48207</v>
      </c>
      <c r="J195" s="587">
        <v>2051.48207</v>
      </c>
      <c r="K195" s="590" t="s">
        <v>298</v>
      </c>
    </row>
    <row r="196" spans="1:11" ht="14.4" customHeight="1" thickBot="1" x14ac:dyDescent="0.35">
      <c r="A196" s="603" t="s">
        <v>486</v>
      </c>
      <c r="B196" s="581">
        <v>4.9406564584124654E-324</v>
      </c>
      <c r="C196" s="581">
        <v>4.9406564584124654E-324</v>
      </c>
      <c r="D196" s="582">
        <v>0</v>
      </c>
      <c r="E196" s="583">
        <v>1</v>
      </c>
      <c r="F196" s="581">
        <v>4.9406564584124654E-324</v>
      </c>
      <c r="G196" s="582">
        <v>0</v>
      </c>
      <c r="H196" s="584">
        <v>151.47252</v>
      </c>
      <c r="I196" s="581">
        <v>1367.81603</v>
      </c>
      <c r="J196" s="582">
        <v>1367.81603</v>
      </c>
      <c r="K196" s="591" t="s">
        <v>304</v>
      </c>
    </row>
    <row r="197" spans="1:11" ht="14.4" customHeight="1" thickBot="1" x14ac:dyDescent="0.35">
      <c r="A197" s="603" t="s">
        <v>487</v>
      </c>
      <c r="B197" s="581">
        <v>4.9406564584124654E-324</v>
      </c>
      <c r="C197" s="581">
        <v>202.69892568376301</v>
      </c>
      <c r="D197" s="582">
        <v>202.69892568376301</v>
      </c>
      <c r="E197" s="593" t="s">
        <v>304</v>
      </c>
      <c r="F197" s="581">
        <v>0</v>
      </c>
      <c r="G197" s="582">
        <v>0</v>
      </c>
      <c r="H197" s="584">
        <v>45.471550000000001</v>
      </c>
      <c r="I197" s="581">
        <v>683.66603999999995</v>
      </c>
      <c r="J197" s="582">
        <v>683.66603999999995</v>
      </c>
      <c r="K197" s="591" t="s">
        <v>298</v>
      </c>
    </row>
    <row r="198" spans="1:11" ht="14.4" customHeight="1" thickBot="1" x14ac:dyDescent="0.35">
      <c r="A198" s="600" t="s">
        <v>488</v>
      </c>
      <c r="B198" s="581">
        <v>228.853613296238</v>
      </c>
      <c r="C198" s="581">
        <v>352.89259026391198</v>
      </c>
      <c r="D198" s="582">
        <v>124.038976967674</v>
      </c>
      <c r="E198" s="583">
        <v>1.5420013919860001</v>
      </c>
      <c r="F198" s="581">
        <v>329.573230553607</v>
      </c>
      <c r="G198" s="582">
        <v>302.10879467413997</v>
      </c>
      <c r="H198" s="584">
        <v>16.430959999999999</v>
      </c>
      <c r="I198" s="581">
        <v>243.45891</v>
      </c>
      <c r="J198" s="582">
        <v>-58.649884674139997</v>
      </c>
      <c r="K198" s="585">
        <v>0.73870960208400005</v>
      </c>
    </row>
    <row r="199" spans="1:11" ht="14.4" customHeight="1" thickBot="1" x14ac:dyDescent="0.35">
      <c r="A199" s="601" t="s">
        <v>489</v>
      </c>
      <c r="B199" s="581">
        <v>147.999968598697</v>
      </c>
      <c r="C199" s="581">
        <v>139.105198509182</v>
      </c>
      <c r="D199" s="582">
        <v>-8.8947700895149993</v>
      </c>
      <c r="E199" s="583">
        <v>0.93990018934599995</v>
      </c>
      <c r="F199" s="581">
        <v>202.934996794608</v>
      </c>
      <c r="G199" s="582">
        <v>186.02374706172401</v>
      </c>
      <c r="H199" s="584">
        <v>5.9302599999999996</v>
      </c>
      <c r="I199" s="581">
        <v>161.33779999999999</v>
      </c>
      <c r="J199" s="582">
        <v>-24.685947061724001</v>
      </c>
      <c r="K199" s="585">
        <v>0.79502206395300001</v>
      </c>
    </row>
    <row r="200" spans="1:11" ht="14.4" customHeight="1" thickBot="1" x14ac:dyDescent="0.35">
      <c r="A200" s="602" t="s">
        <v>490</v>
      </c>
      <c r="B200" s="586">
        <v>147.999968598697</v>
      </c>
      <c r="C200" s="586">
        <v>139.105198509182</v>
      </c>
      <c r="D200" s="587">
        <v>-8.8947700895149993</v>
      </c>
      <c r="E200" s="588">
        <v>0.93990018934599995</v>
      </c>
      <c r="F200" s="586">
        <v>202.934996794608</v>
      </c>
      <c r="G200" s="587">
        <v>186.02374706172401</v>
      </c>
      <c r="H200" s="589">
        <v>5.9302599999999996</v>
      </c>
      <c r="I200" s="586">
        <v>161.33779999999999</v>
      </c>
      <c r="J200" s="587">
        <v>-24.685947061724001</v>
      </c>
      <c r="K200" s="594">
        <v>0.79502206395300001</v>
      </c>
    </row>
    <row r="201" spans="1:11" ht="14.4" customHeight="1" thickBot="1" x14ac:dyDescent="0.35">
      <c r="A201" s="603" t="s">
        <v>491</v>
      </c>
      <c r="B201" s="581">
        <v>147.999968598697</v>
      </c>
      <c r="C201" s="581">
        <v>-481.54295723316102</v>
      </c>
      <c r="D201" s="582">
        <v>-629.54292583185804</v>
      </c>
      <c r="E201" s="583">
        <v>-3.253669320287</v>
      </c>
      <c r="F201" s="581">
        <v>202.934996794608</v>
      </c>
      <c r="G201" s="582">
        <v>186.02374706172401</v>
      </c>
      <c r="H201" s="584">
        <v>4.9406564584124654E-324</v>
      </c>
      <c r="I201" s="581">
        <v>5.434722104253712E-323</v>
      </c>
      <c r="J201" s="582">
        <v>-186.02374706172401</v>
      </c>
      <c r="K201" s="585">
        <v>0</v>
      </c>
    </row>
    <row r="202" spans="1:11" ht="14.4" customHeight="1" thickBot="1" x14ac:dyDescent="0.35">
      <c r="A202" s="603" t="s">
        <v>492</v>
      </c>
      <c r="B202" s="581">
        <v>4.9406564584124654E-324</v>
      </c>
      <c r="C202" s="581">
        <v>107.961490752386</v>
      </c>
      <c r="D202" s="582">
        <v>107.961490752386</v>
      </c>
      <c r="E202" s="593" t="s">
        <v>304</v>
      </c>
      <c r="F202" s="581">
        <v>0</v>
      </c>
      <c r="G202" s="582">
        <v>0</v>
      </c>
      <c r="H202" s="584">
        <v>3.0554999999999999</v>
      </c>
      <c r="I202" s="581">
        <v>98.794520000000006</v>
      </c>
      <c r="J202" s="582">
        <v>98.794520000000006</v>
      </c>
      <c r="K202" s="591" t="s">
        <v>298</v>
      </c>
    </row>
    <row r="203" spans="1:11" ht="14.4" customHeight="1" thickBot="1" x14ac:dyDescent="0.35">
      <c r="A203" s="603" t="s">
        <v>493</v>
      </c>
      <c r="B203" s="581">
        <v>4.9406564584124654E-324</v>
      </c>
      <c r="C203" s="581">
        <v>4.9406564584124654E-324</v>
      </c>
      <c r="D203" s="582">
        <v>0</v>
      </c>
      <c r="E203" s="583">
        <v>1</v>
      </c>
      <c r="F203" s="581">
        <v>4.9406564584124654E-324</v>
      </c>
      <c r="G203" s="582">
        <v>0</v>
      </c>
      <c r="H203" s="584">
        <v>4.9406564584124654E-324</v>
      </c>
      <c r="I203" s="581">
        <v>0.64700000000000002</v>
      </c>
      <c r="J203" s="582">
        <v>0.64700000000000002</v>
      </c>
      <c r="K203" s="591" t="s">
        <v>304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33.826197123915001</v>
      </c>
      <c r="D204" s="582">
        <v>33.826197123915001</v>
      </c>
      <c r="E204" s="593" t="s">
        <v>304</v>
      </c>
      <c r="F204" s="581">
        <v>0</v>
      </c>
      <c r="G204" s="582">
        <v>0</v>
      </c>
      <c r="H204" s="584">
        <v>4.9406564584124654E-324</v>
      </c>
      <c r="I204" s="581">
        <v>20.47512</v>
      </c>
      <c r="J204" s="582">
        <v>20.47512</v>
      </c>
      <c r="K204" s="591" t="s">
        <v>298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440.85017074059999</v>
      </c>
      <c r="D205" s="582">
        <v>440.85017074059999</v>
      </c>
      <c r="E205" s="593" t="s">
        <v>304</v>
      </c>
      <c r="F205" s="581">
        <v>0</v>
      </c>
      <c r="G205" s="582">
        <v>0</v>
      </c>
      <c r="H205" s="584">
        <v>4.9406564584124654E-324</v>
      </c>
      <c r="I205" s="581">
        <v>17.84375</v>
      </c>
      <c r="J205" s="582">
        <v>17.84375</v>
      </c>
      <c r="K205" s="591" t="s">
        <v>298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38.010297125442001</v>
      </c>
      <c r="D206" s="582">
        <v>38.010297125442001</v>
      </c>
      <c r="E206" s="593" t="s">
        <v>304</v>
      </c>
      <c r="F206" s="581">
        <v>0</v>
      </c>
      <c r="G206" s="582">
        <v>0</v>
      </c>
      <c r="H206" s="584">
        <v>2.8747600000000002</v>
      </c>
      <c r="I206" s="581">
        <v>19.794910000000002</v>
      </c>
      <c r="J206" s="582">
        <v>19.794910000000002</v>
      </c>
      <c r="K206" s="591" t="s">
        <v>298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4.9406564584124654E-324</v>
      </c>
      <c r="D207" s="582">
        <v>0</v>
      </c>
      <c r="E207" s="583">
        <v>1</v>
      </c>
      <c r="F207" s="581">
        <v>4.9406564584124654E-324</v>
      </c>
      <c r="G207" s="582">
        <v>0</v>
      </c>
      <c r="H207" s="584">
        <v>4.9406564584124654E-324</v>
      </c>
      <c r="I207" s="581">
        <v>3.7825000000000002</v>
      </c>
      <c r="J207" s="582">
        <v>3.7825000000000002</v>
      </c>
      <c r="K207" s="591" t="s">
        <v>304</v>
      </c>
    </row>
    <row r="208" spans="1:11" ht="14.4" customHeight="1" thickBot="1" x14ac:dyDescent="0.35">
      <c r="A208" s="605" t="s">
        <v>498</v>
      </c>
      <c r="B208" s="586">
        <v>80.853644697541</v>
      </c>
      <c r="C208" s="586">
        <v>213.78739175473001</v>
      </c>
      <c r="D208" s="587">
        <v>132.93374705718901</v>
      </c>
      <c r="E208" s="588">
        <v>2.644128073069</v>
      </c>
      <c r="F208" s="586">
        <v>126.63823375899899</v>
      </c>
      <c r="G208" s="587">
        <v>116.08504761241601</v>
      </c>
      <c r="H208" s="589">
        <v>10.5007</v>
      </c>
      <c r="I208" s="586">
        <v>82.121110000000002</v>
      </c>
      <c r="J208" s="587">
        <v>-33.963937612415002</v>
      </c>
      <c r="K208" s="594">
        <v>0.648470114928</v>
      </c>
    </row>
    <row r="209" spans="1:11" ht="14.4" customHeight="1" thickBot="1" x14ac:dyDescent="0.35">
      <c r="A209" s="602" t="s">
        <v>499</v>
      </c>
      <c r="B209" s="586">
        <v>4.9406564584124654E-324</v>
      </c>
      <c r="C209" s="586">
        <v>-21.038988073473</v>
      </c>
      <c r="D209" s="587">
        <v>-21.038988073473</v>
      </c>
      <c r="E209" s="592" t="s">
        <v>304</v>
      </c>
      <c r="F209" s="586">
        <v>0</v>
      </c>
      <c r="G209" s="587">
        <v>0</v>
      </c>
      <c r="H209" s="589">
        <v>6.9999999999999999E-4</v>
      </c>
      <c r="I209" s="586">
        <v>-5.8040000000000001E-2</v>
      </c>
      <c r="J209" s="587">
        <v>-5.8040000000000001E-2</v>
      </c>
      <c r="K209" s="590" t="s">
        <v>298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-9.8999994599999999E-4</v>
      </c>
      <c r="D210" s="582">
        <v>-9.8999994599999999E-4</v>
      </c>
      <c r="E210" s="593" t="s">
        <v>304</v>
      </c>
      <c r="F210" s="581">
        <v>0</v>
      </c>
      <c r="G210" s="582">
        <v>0</v>
      </c>
      <c r="H210" s="584">
        <v>6.9999999999999999E-4</v>
      </c>
      <c r="I210" s="581">
        <v>-5.8040000000000001E-2</v>
      </c>
      <c r="J210" s="582">
        <v>-5.8040000000000001E-2</v>
      </c>
      <c r="K210" s="591" t="s">
        <v>298</v>
      </c>
    </row>
    <row r="211" spans="1:11" ht="14.4" customHeight="1" thickBot="1" x14ac:dyDescent="0.35">
      <c r="A211" s="603" t="s">
        <v>501</v>
      </c>
      <c r="B211" s="581">
        <v>4.9406564584124654E-324</v>
      </c>
      <c r="C211" s="581">
        <v>-21.037998073526001</v>
      </c>
      <c r="D211" s="582">
        <v>-21.037998073526001</v>
      </c>
      <c r="E211" s="593" t="s">
        <v>304</v>
      </c>
      <c r="F211" s="581">
        <v>0</v>
      </c>
      <c r="G211" s="582">
        <v>0</v>
      </c>
      <c r="H211" s="584">
        <v>4.9406564584124654E-324</v>
      </c>
      <c r="I211" s="581">
        <v>5.434722104253712E-323</v>
      </c>
      <c r="J211" s="582">
        <v>5.434722104253712E-323</v>
      </c>
      <c r="K211" s="591" t="s">
        <v>298</v>
      </c>
    </row>
    <row r="212" spans="1:11" ht="14.4" customHeight="1" thickBot="1" x14ac:dyDescent="0.35">
      <c r="A212" s="602" t="s">
        <v>502</v>
      </c>
      <c r="B212" s="586">
        <v>80.853644697541</v>
      </c>
      <c r="C212" s="586">
        <v>192.556533698902</v>
      </c>
      <c r="D212" s="587">
        <v>111.70288900136001</v>
      </c>
      <c r="E212" s="588">
        <v>2.381544263331</v>
      </c>
      <c r="F212" s="586">
        <v>126.63823375899899</v>
      </c>
      <c r="G212" s="587">
        <v>116.08504761241601</v>
      </c>
      <c r="H212" s="589">
        <v>10.5</v>
      </c>
      <c r="I212" s="586">
        <v>66.340149999999994</v>
      </c>
      <c r="J212" s="587">
        <v>-49.744897612415002</v>
      </c>
      <c r="K212" s="594">
        <v>0.523855616355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4.9406564584124654E-324</v>
      </c>
      <c r="D213" s="582">
        <v>0</v>
      </c>
      <c r="E213" s="583">
        <v>1</v>
      </c>
      <c r="F213" s="581">
        <v>4.9406564584124654E-324</v>
      </c>
      <c r="G213" s="582">
        <v>0</v>
      </c>
      <c r="H213" s="584">
        <v>10.5</v>
      </c>
      <c r="I213" s="581">
        <v>10.5</v>
      </c>
      <c r="J213" s="582">
        <v>10.5</v>
      </c>
      <c r="K213" s="591" t="s">
        <v>304</v>
      </c>
    </row>
    <row r="214" spans="1:11" ht="14.4" customHeight="1" thickBot="1" x14ac:dyDescent="0.35">
      <c r="A214" s="603" t="s">
        <v>504</v>
      </c>
      <c r="B214" s="581">
        <v>4.9406564584124654E-324</v>
      </c>
      <c r="C214" s="581">
        <v>30.268197228306001</v>
      </c>
      <c r="D214" s="582">
        <v>30.268197228306001</v>
      </c>
      <c r="E214" s="593" t="s">
        <v>304</v>
      </c>
      <c r="F214" s="581">
        <v>0</v>
      </c>
      <c r="G214" s="582">
        <v>0</v>
      </c>
      <c r="H214" s="584">
        <v>4.9406564584124654E-324</v>
      </c>
      <c r="I214" s="581">
        <v>5.434722104253712E-323</v>
      </c>
      <c r="J214" s="582">
        <v>5.434722104253712E-323</v>
      </c>
      <c r="K214" s="591" t="s">
        <v>298</v>
      </c>
    </row>
    <row r="215" spans="1:11" ht="14.4" customHeight="1" thickBot="1" x14ac:dyDescent="0.35">
      <c r="A215" s="603" t="s">
        <v>505</v>
      </c>
      <c r="B215" s="581">
        <v>4.9406564584124654E-324</v>
      </c>
      <c r="C215" s="581">
        <v>31.604997105892998</v>
      </c>
      <c r="D215" s="582">
        <v>31.604997105892998</v>
      </c>
      <c r="E215" s="593" t="s">
        <v>304</v>
      </c>
      <c r="F215" s="581">
        <v>0</v>
      </c>
      <c r="G215" s="582">
        <v>0</v>
      </c>
      <c r="H215" s="584">
        <v>4.9406564584124654E-324</v>
      </c>
      <c r="I215" s="581">
        <v>5.434722104253712E-323</v>
      </c>
      <c r="J215" s="582">
        <v>5.434722104253712E-323</v>
      </c>
      <c r="K215" s="591" t="s">
        <v>298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-1.2879998820559999</v>
      </c>
      <c r="D216" s="582">
        <v>-1.2879998820559999</v>
      </c>
      <c r="E216" s="593" t="s">
        <v>304</v>
      </c>
      <c r="F216" s="581">
        <v>0</v>
      </c>
      <c r="G216" s="582">
        <v>0</v>
      </c>
      <c r="H216" s="584">
        <v>4.9406564584124654E-324</v>
      </c>
      <c r="I216" s="581">
        <v>5.434722104253712E-323</v>
      </c>
      <c r="J216" s="582">
        <v>5.434722104253712E-323</v>
      </c>
      <c r="K216" s="591" t="s">
        <v>298</v>
      </c>
    </row>
    <row r="217" spans="1:11" ht="14.4" customHeight="1" thickBot="1" x14ac:dyDescent="0.35">
      <c r="A217" s="603" t="s">
        <v>507</v>
      </c>
      <c r="B217" s="581">
        <v>27.564621601485001</v>
      </c>
      <c r="C217" s="581">
        <v>98.059930828258004</v>
      </c>
      <c r="D217" s="582">
        <v>70.495309226773003</v>
      </c>
      <c r="E217" s="583">
        <v>3.5574560843219998</v>
      </c>
      <c r="F217" s="581">
        <v>94.311280463022996</v>
      </c>
      <c r="G217" s="582">
        <v>86.452007091105003</v>
      </c>
      <c r="H217" s="584">
        <v>4.9406564584124654E-324</v>
      </c>
      <c r="I217" s="581">
        <v>22.286429999999999</v>
      </c>
      <c r="J217" s="582">
        <v>-64.165577091105007</v>
      </c>
      <c r="K217" s="585">
        <v>0.23630715107</v>
      </c>
    </row>
    <row r="218" spans="1:11" ht="14.4" customHeight="1" thickBot="1" x14ac:dyDescent="0.35">
      <c r="A218" s="603" t="s">
        <v>508</v>
      </c>
      <c r="B218" s="581">
        <v>4.9406564584124654E-324</v>
      </c>
      <c r="C218" s="581">
        <v>7.7999990475999995E-2</v>
      </c>
      <c r="D218" s="582">
        <v>7.7999990475999995E-2</v>
      </c>
      <c r="E218" s="593" t="s">
        <v>304</v>
      </c>
      <c r="F218" s="581">
        <v>8.4470614646000003E-2</v>
      </c>
      <c r="G218" s="582">
        <v>7.7431396759000001E-2</v>
      </c>
      <c r="H218" s="584">
        <v>4.9406564584124654E-324</v>
      </c>
      <c r="I218" s="581">
        <v>5.434722104253712E-323</v>
      </c>
      <c r="J218" s="582">
        <v>-7.7431396759000001E-2</v>
      </c>
      <c r="K218" s="585">
        <v>6.4228533959362051E-322</v>
      </c>
    </row>
    <row r="219" spans="1:11" ht="14.4" customHeight="1" thickBot="1" x14ac:dyDescent="0.35">
      <c r="A219" s="603" t="s">
        <v>509</v>
      </c>
      <c r="B219" s="581">
        <v>33.288981934067003</v>
      </c>
      <c r="C219" s="581">
        <v>33.833408428021997</v>
      </c>
      <c r="D219" s="582">
        <v>0.54442649395499998</v>
      </c>
      <c r="E219" s="583">
        <v>1.01635455524</v>
      </c>
      <c r="F219" s="581">
        <v>32.242482681327999</v>
      </c>
      <c r="G219" s="582">
        <v>29.555609124551001</v>
      </c>
      <c r="H219" s="584">
        <v>4.9406564584124654E-324</v>
      </c>
      <c r="I219" s="581">
        <v>33.553719999999998</v>
      </c>
      <c r="J219" s="582">
        <v>3.9981108754479999</v>
      </c>
      <c r="K219" s="585">
        <v>1.0406680010230001</v>
      </c>
    </row>
    <row r="220" spans="1:11" ht="14.4" customHeight="1" thickBot="1" x14ac:dyDescent="0.35">
      <c r="A220" s="602" t="s">
        <v>510</v>
      </c>
      <c r="B220" s="586">
        <v>4.9406564584124654E-324</v>
      </c>
      <c r="C220" s="586">
        <v>42.269846129301001</v>
      </c>
      <c r="D220" s="587">
        <v>42.269846129301001</v>
      </c>
      <c r="E220" s="592" t="s">
        <v>304</v>
      </c>
      <c r="F220" s="586">
        <v>0</v>
      </c>
      <c r="G220" s="587">
        <v>0</v>
      </c>
      <c r="H220" s="589">
        <v>4.9406564584124654E-324</v>
      </c>
      <c r="I220" s="586">
        <v>15.839</v>
      </c>
      <c r="J220" s="587">
        <v>15.839</v>
      </c>
      <c r="K220" s="590" t="s">
        <v>298</v>
      </c>
    </row>
    <row r="221" spans="1:11" ht="14.4" customHeight="1" thickBot="1" x14ac:dyDescent="0.35">
      <c r="A221" s="603" t="s">
        <v>511</v>
      </c>
      <c r="B221" s="581">
        <v>4.9406564584124654E-324</v>
      </c>
      <c r="C221" s="581">
        <v>42.269846129301001</v>
      </c>
      <c r="D221" s="582">
        <v>42.269846129301001</v>
      </c>
      <c r="E221" s="593" t="s">
        <v>304</v>
      </c>
      <c r="F221" s="581">
        <v>0</v>
      </c>
      <c r="G221" s="582">
        <v>0</v>
      </c>
      <c r="H221" s="584">
        <v>4.9406564584124654E-324</v>
      </c>
      <c r="I221" s="581">
        <v>15.839</v>
      </c>
      <c r="J221" s="582">
        <v>15.839</v>
      </c>
      <c r="K221" s="591" t="s">
        <v>298</v>
      </c>
    </row>
    <row r="222" spans="1:11" ht="14.4" customHeight="1" thickBot="1" x14ac:dyDescent="0.35">
      <c r="A222" s="600" t="s">
        <v>512</v>
      </c>
      <c r="B222" s="581">
        <v>4.9406564584124654E-324</v>
      </c>
      <c r="C222" s="581">
        <v>0.32939996983600001</v>
      </c>
      <c r="D222" s="582">
        <v>0.32939996983600001</v>
      </c>
      <c r="E222" s="593" t="s">
        <v>304</v>
      </c>
      <c r="F222" s="581">
        <v>0</v>
      </c>
      <c r="G222" s="582">
        <v>0</v>
      </c>
      <c r="H222" s="584">
        <v>4.9406564584124654E-324</v>
      </c>
      <c r="I222" s="581">
        <v>5.434722104253712E-323</v>
      </c>
      <c r="J222" s="582">
        <v>5.434722104253712E-323</v>
      </c>
      <c r="K222" s="591" t="s">
        <v>298</v>
      </c>
    </row>
    <row r="223" spans="1:11" ht="14.4" customHeight="1" thickBot="1" x14ac:dyDescent="0.35">
      <c r="A223" s="605" t="s">
        <v>513</v>
      </c>
      <c r="B223" s="586">
        <v>4.9406564584124654E-324</v>
      </c>
      <c r="C223" s="586">
        <v>0.32939996983600001</v>
      </c>
      <c r="D223" s="587">
        <v>0.32939996983600001</v>
      </c>
      <c r="E223" s="592" t="s">
        <v>304</v>
      </c>
      <c r="F223" s="586">
        <v>0</v>
      </c>
      <c r="G223" s="587">
        <v>0</v>
      </c>
      <c r="H223" s="589">
        <v>4.9406564584124654E-324</v>
      </c>
      <c r="I223" s="586">
        <v>5.434722104253712E-323</v>
      </c>
      <c r="J223" s="587">
        <v>5.434722104253712E-323</v>
      </c>
      <c r="K223" s="590" t="s">
        <v>298</v>
      </c>
    </row>
    <row r="224" spans="1:11" ht="14.4" customHeight="1" thickBot="1" x14ac:dyDescent="0.35">
      <c r="A224" s="602" t="s">
        <v>514</v>
      </c>
      <c r="B224" s="586">
        <v>4.9406564584124654E-324</v>
      </c>
      <c r="C224" s="586">
        <v>0.32939996983600001</v>
      </c>
      <c r="D224" s="587">
        <v>0.32939996983600001</v>
      </c>
      <c r="E224" s="592" t="s">
        <v>304</v>
      </c>
      <c r="F224" s="586">
        <v>0</v>
      </c>
      <c r="G224" s="587">
        <v>0</v>
      </c>
      <c r="H224" s="589">
        <v>4.9406564584124654E-324</v>
      </c>
      <c r="I224" s="586">
        <v>5.434722104253712E-323</v>
      </c>
      <c r="J224" s="587">
        <v>5.434722104253712E-323</v>
      </c>
      <c r="K224" s="590" t="s">
        <v>298</v>
      </c>
    </row>
    <row r="225" spans="1:11" ht="14.4" customHeight="1" thickBot="1" x14ac:dyDescent="0.35">
      <c r="A225" s="603" t="s">
        <v>515</v>
      </c>
      <c r="B225" s="581">
        <v>4.9406564584124654E-324</v>
      </c>
      <c r="C225" s="581">
        <v>0.32939996983600001</v>
      </c>
      <c r="D225" s="582">
        <v>0.32939996983600001</v>
      </c>
      <c r="E225" s="593" t="s">
        <v>304</v>
      </c>
      <c r="F225" s="581">
        <v>0</v>
      </c>
      <c r="G225" s="582">
        <v>0</v>
      </c>
      <c r="H225" s="584">
        <v>4.9406564584124654E-324</v>
      </c>
      <c r="I225" s="581">
        <v>5.434722104253712E-323</v>
      </c>
      <c r="J225" s="582">
        <v>5.434722104253712E-323</v>
      </c>
      <c r="K225" s="591" t="s">
        <v>298</v>
      </c>
    </row>
    <row r="226" spans="1:11" ht="14.4" customHeight="1" thickBot="1" x14ac:dyDescent="0.35">
      <c r="A226" s="600" t="s">
        <v>516</v>
      </c>
      <c r="B226" s="581">
        <v>116.000046739523</v>
      </c>
      <c r="C226" s="581">
        <v>126.897987456859</v>
      </c>
      <c r="D226" s="582">
        <v>10.897940717335</v>
      </c>
      <c r="E226" s="583">
        <v>1.09394772695</v>
      </c>
      <c r="F226" s="581">
        <v>50.999999999998998</v>
      </c>
      <c r="G226" s="582">
        <v>46.749999999998998</v>
      </c>
      <c r="H226" s="584">
        <v>4.9406564584124654E-324</v>
      </c>
      <c r="I226" s="581">
        <v>50.92</v>
      </c>
      <c r="J226" s="582">
        <v>4.17</v>
      </c>
      <c r="K226" s="585">
        <v>0.99843137254900005</v>
      </c>
    </row>
    <row r="227" spans="1:11" ht="14.4" customHeight="1" thickBot="1" x14ac:dyDescent="0.35">
      <c r="A227" s="605" t="s">
        <v>517</v>
      </c>
      <c r="B227" s="586">
        <v>116.000046739523</v>
      </c>
      <c r="C227" s="586">
        <v>126.897987456859</v>
      </c>
      <c r="D227" s="587">
        <v>10.897940717335</v>
      </c>
      <c r="E227" s="588">
        <v>1.09394772695</v>
      </c>
      <c r="F227" s="586">
        <v>50.999999999998998</v>
      </c>
      <c r="G227" s="587">
        <v>46.749999999998998</v>
      </c>
      <c r="H227" s="589">
        <v>4.9406564584124654E-324</v>
      </c>
      <c r="I227" s="586">
        <v>50.92</v>
      </c>
      <c r="J227" s="587">
        <v>4.17</v>
      </c>
      <c r="K227" s="594">
        <v>0.99843137254900005</v>
      </c>
    </row>
    <row r="228" spans="1:11" ht="14.4" customHeight="1" thickBot="1" x14ac:dyDescent="0.35">
      <c r="A228" s="602" t="s">
        <v>518</v>
      </c>
      <c r="B228" s="586">
        <v>116.000046739523</v>
      </c>
      <c r="C228" s="586">
        <v>126.897987456859</v>
      </c>
      <c r="D228" s="587">
        <v>10.897940717335</v>
      </c>
      <c r="E228" s="588">
        <v>1.09394772695</v>
      </c>
      <c r="F228" s="586">
        <v>50.999999999998998</v>
      </c>
      <c r="G228" s="587">
        <v>46.749999999998998</v>
      </c>
      <c r="H228" s="589">
        <v>4.9406564584124654E-324</v>
      </c>
      <c r="I228" s="586">
        <v>50.92</v>
      </c>
      <c r="J228" s="587">
        <v>4.17</v>
      </c>
      <c r="K228" s="594">
        <v>0.99843137254900005</v>
      </c>
    </row>
    <row r="229" spans="1:11" ht="14.4" customHeight="1" thickBot="1" x14ac:dyDescent="0.35">
      <c r="A229" s="603" t="s">
        <v>519</v>
      </c>
      <c r="B229" s="581">
        <v>116.000046739523</v>
      </c>
      <c r="C229" s="581">
        <v>105.859989383333</v>
      </c>
      <c r="D229" s="582">
        <v>-10.140057356190001</v>
      </c>
      <c r="E229" s="583">
        <v>0.91258574766800005</v>
      </c>
      <c r="F229" s="581">
        <v>50.999999999998998</v>
      </c>
      <c r="G229" s="582">
        <v>46.749999999998998</v>
      </c>
      <c r="H229" s="584">
        <v>4.9406564584124654E-324</v>
      </c>
      <c r="I229" s="581">
        <v>50.92</v>
      </c>
      <c r="J229" s="582">
        <v>4.17</v>
      </c>
      <c r="K229" s="585">
        <v>0.99843137254900005</v>
      </c>
    </row>
    <row r="230" spans="1:11" ht="14.4" customHeight="1" thickBot="1" x14ac:dyDescent="0.35">
      <c r="A230" s="603" t="s">
        <v>520</v>
      </c>
      <c r="B230" s="581">
        <v>4.9406564584124654E-324</v>
      </c>
      <c r="C230" s="581">
        <v>21.037998073526001</v>
      </c>
      <c r="D230" s="582">
        <v>21.037998073526001</v>
      </c>
      <c r="E230" s="593" t="s">
        <v>304</v>
      </c>
      <c r="F230" s="581">
        <v>0</v>
      </c>
      <c r="G230" s="582">
        <v>0</v>
      </c>
      <c r="H230" s="584">
        <v>4.9406564584124654E-324</v>
      </c>
      <c r="I230" s="581">
        <v>5.434722104253712E-323</v>
      </c>
      <c r="J230" s="582">
        <v>5.434722104253712E-323</v>
      </c>
      <c r="K230" s="591" t="s">
        <v>298</v>
      </c>
    </row>
    <row r="231" spans="1:11" ht="14.4" customHeight="1" thickBot="1" x14ac:dyDescent="0.35">
      <c r="A231" s="599" t="s">
        <v>521</v>
      </c>
      <c r="B231" s="581">
        <v>5689.99633906295</v>
      </c>
      <c r="C231" s="581">
        <v>6321.0443312675598</v>
      </c>
      <c r="D231" s="582">
        <v>631.047992204612</v>
      </c>
      <c r="E231" s="583">
        <v>1.110904815152</v>
      </c>
      <c r="F231" s="581">
        <v>6206.3341208604697</v>
      </c>
      <c r="G231" s="582">
        <v>5689.1396107887704</v>
      </c>
      <c r="H231" s="584">
        <v>432.92500999999999</v>
      </c>
      <c r="I231" s="581">
        <v>5399.3045700000002</v>
      </c>
      <c r="J231" s="582">
        <v>-289.83504078876598</v>
      </c>
      <c r="K231" s="585">
        <v>0.86996678954999995</v>
      </c>
    </row>
    <row r="232" spans="1:11" ht="14.4" customHeight="1" thickBot="1" x14ac:dyDescent="0.35">
      <c r="A232" s="604" t="s">
        <v>522</v>
      </c>
      <c r="B232" s="586">
        <v>5689.99633906295</v>
      </c>
      <c r="C232" s="586">
        <v>6321.0443312675598</v>
      </c>
      <c r="D232" s="587">
        <v>631.047992204612</v>
      </c>
      <c r="E232" s="588">
        <v>1.110904815152</v>
      </c>
      <c r="F232" s="586">
        <v>6206.3341208604697</v>
      </c>
      <c r="G232" s="587">
        <v>5689.1396107887704</v>
      </c>
      <c r="H232" s="589">
        <v>432.92500999999999</v>
      </c>
      <c r="I232" s="586">
        <v>5399.3045700000002</v>
      </c>
      <c r="J232" s="587">
        <v>-289.83504078876598</v>
      </c>
      <c r="K232" s="594">
        <v>0.86996678954999995</v>
      </c>
    </row>
    <row r="233" spans="1:11" ht="14.4" customHeight="1" thickBot="1" x14ac:dyDescent="0.35">
      <c r="A233" s="605" t="s">
        <v>70</v>
      </c>
      <c r="B233" s="586">
        <v>5689.99633906295</v>
      </c>
      <c r="C233" s="586">
        <v>6321.0443312675598</v>
      </c>
      <c r="D233" s="587">
        <v>631.047992204612</v>
      </c>
      <c r="E233" s="588">
        <v>1.110904815152</v>
      </c>
      <c r="F233" s="586">
        <v>6206.3341208604697</v>
      </c>
      <c r="G233" s="587">
        <v>5689.1396107887704</v>
      </c>
      <c r="H233" s="589">
        <v>432.92500999999999</v>
      </c>
      <c r="I233" s="586">
        <v>5399.3045700000002</v>
      </c>
      <c r="J233" s="587">
        <v>-289.83504078876598</v>
      </c>
      <c r="K233" s="594">
        <v>0.86996678954999995</v>
      </c>
    </row>
    <row r="234" spans="1:11" ht="14.4" customHeight="1" thickBot="1" x14ac:dyDescent="0.35">
      <c r="A234" s="602" t="s">
        <v>523</v>
      </c>
      <c r="B234" s="586">
        <v>30.000099221690999</v>
      </c>
      <c r="C234" s="586">
        <v>86.756994305267995</v>
      </c>
      <c r="D234" s="587">
        <v>56.756895083577</v>
      </c>
      <c r="E234" s="588">
        <v>2.8918902455670001</v>
      </c>
      <c r="F234" s="586">
        <v>33.999999999998998</v>
      </c>
      <c r="G234" s="587">
        <v>31.166666666666</v>
      </c>
      <c r="H234" s="589">
        <v>8.0162499999999994</v>
      </c>
      <c r="I234" s="586">
        <v>88.178749999999994</v>
      </c>
      <c r="J234" s="587">
        <v>57.012083333333003</v>
      </c>
      <c r="K234" s="594">
        <v>2.593492647058</v>
      </c>
    </row>
    <row r="235" spans="1:11" ht="14.4" customHeight="1" thickBot="1" x14ac:dyDescent="0.35">
      <c r="A235" s="603" t="s">
        <v>524</v>
      </c>
      <c r="B235" s="581">
        <v>30.000099221690999</v>
      </c>
      <c r="C235" s="581">
        <v>86.756994305267995</v>
      </c>
      <c r="D235" s="582">
        <v>56.756895083577</v>
      </c>
      <c r="E235" s="583">
        <v>2.8918902455670001</v>
      </c>
      <c r="F235" s="581">
        <v>33.999999999998998</v>
      </c>
      <c r="G235" s="582">
        <v>31.166666666666</v>
      </c>
      <c r="H235" s="584">
        <v>8.0162499999999994</v>
      </c>
      <c r="I235" s="581">
        <v>88.178749999999994</v>
      </c>
      <c r="J235" s="582">
        <v>57.012083333333003</v>
      </c>
      <c r="K235" s="585">
        <v>2.593492647058</v>
      </c>
    </row>
    <row r="236" spans="1:11" ht="14.4" customHeight="1" thickBot="1" x14ac:dyDescent="0.35">
      <c r="A236" s="602" t="s">
        <v>525</v>
      </c>
      <c r="B236" s="586">
        <v>127.99995134620799</v>
      </c>
      <c r="C236" s="586">
        <v>53.264995949444</v>
      </c>
      <c r="D236" s="587">
        <v>-74.734955396762999</v>
      </c>
      <c r="E236" s="588">
        <v>0.41613293902999998</v>
      </c>
      <c r="F236" s="586">
        <v>101.855443537631</v>
      </c>
      <c r="G236" s="587">
        <v>93.367489909495006</v>
      </c>
      <c r="H236" s="589">
        <v>5.77</v>
      </c>
      <c r="I236" s="586">
        <v>51.234999999999999</v>
      </c>
      <c r="J236" s="587">
        <v>-42.132489909495</v>
      </c>
      <c r="K236" s="594">
        <v>0.50301680715800001</v>
      </c>
    </row>
    <row r="237" spans="1:11" ht="14.4" customHeight="1" thickBot="1" x14ac:dyDescent="0.35">
      <c r="A237" s="603" t="s">
        <v>526</v>
      </c>
      <c r="B237" s="581">
        <v>127.99995134620799</v>
      </c>
      <c r="C237" s="581">
        <v>53.264995949444</v>
      </c>
      <c r="D237" s="582">
        <v>-74.734955396762999</v>
      </c>
      <c r="E237" s="583">
        <v>0.41613293902999998</v>
      </c>
      <c r="F237" s="581">
        <v>101.855443537631</v>
      </c>
      <c r="G237" s="582">
        <v>93.367489909495006</v>
      </c>
      <c r="H237" s="584">
        <v>5.77</v>
      </c>
      <c r="I237" s="581">
        <v>51.234999999999999</v>
      </c>
      <c r="J237" s="582">
        <v>-42.132489909495</v>
      </c>
      <c r="K237" s="585">
        <v>0.50301680715800001</v>
      </c>
    </row>
    <row r="238" spans="1:11" ht="14.4" customHeight="1" thickBot="1" x14ac:dyDescent="0.35">
      <c r="A238" s="602" t="s">
        <v>527</v>
      </c>
      <c r="B238" s="586">
        <v>832.99946305789899</v>
      </c>
      <c r="C238" s="586">
        <v>801.047745584719</v>
      </c>
      <c r="D238" s="587">
        <v>-31.951717473178999</v>
      </c>
      <c r="E238" s="588">
        <v>0.96164257134499997</v>
      </c>
      <c r="F238" s="586">
        <v>814.47867732291002</v>
      </c>
      <c r="G238" s="587">
        <v>746.60545421266795</v>
      </c>
      <c r="H238" s="589">
        <v>81.416399999999996</v>
      </c>
      <c r="I238" s="586">
        <v>812.23253999999997</v>
      </c>
      <c r="J238" s="587">
        <v>65.627085787332007</v>
      </c>
      <c r="K238" s="594">
        <v>0.99724223925599997</v>
      </c>
    </row>
    <row r="239" spans="1:11" ht="14.4" customHeight="1" thickBot="1" x14ac:dyDescent="0.35">
      <c r="A239" s="603" t="s">
        <v>528</v>
      </c>
      <c r="B239" s="581">
        <v>832.99946305789899</v>
      </c>
      <c r="C239" s="581">
        <v>801.047745584719</v>
      </c>
      <c r="D239" s="582">
        <v>-31.951717473178999</v>
      </c>
      <c r="E239" s="583">
        <v>0.96164257134499997</v>
      </c>
      <c r="F239" s="581">
        <v>814.47867732291002</v>
      </c>
      <c r="G239" s="582">
        <v>746.60545421266795</v>
      </c>
      <c r="H239" s="584">
        <v>81.416399999999996</v>
      </c>
      <c r="I239" s="581">
        <v>812.23253999999997</v>
      </c>
      <c r="J239" s="582">
        <v>65.627085787332007</v>
      </c>
      <c r="K239" s="585">
        <v>0.99724223925599997</v>
      </c>
    </row>
    <row r="240" spans="1:11" ht="14.4" customHeight="1" thickBot="1" x14ac:dyDescent="0.35">
      <c r="A240" s="602" t="s">
        <v>529</v>
      </c>
      <c r="B240" s="586">
        <v>4.9406564584124654E-324</v>
      </c>
      <c r="C240" s="586">
        <v>0.39999997101200002</v>
      </c>
      <c r="D240" s="587">
        <v>0.39999997101200002</v>
      </c>
      <c r="E240" s="592" t="s">
        <v>304</v>
      </c>
      <c r="F240" s="586">
        <v>0</v>
      </c>
      <c r="G240" s="587">
        <v>0</v>
      </c>
      <c r="H240" s="589">
        <v>0.64200000000000002</v>
      </c>
      <c r="I240" s="586">
        <v>5.359</v>
      </c>
      <c r="J240" s="587">
        <v>5.359</v>
      </c>
      <c r="K240" s="590" t="s">
        <v>298</v>
      </c>
    </row>
    <row r="241" spans="1:11" ht="14.4" customHeight="1" thickBot="1" x14ac:dyDescent="0.35">
      <c r="A241" s="603" t="s">
        <v>530</v>
      </c>
      <c r="B241" s="581">
        <v>4.9406564584124654E-324</v>
      </c>
      <c r="C241" s="581">
        <v>0.39999997101200002</v>
      </c>
      <c r="D241" s="582">
        <v>0.39999997101200002</v>
      </c>
      <c r="E241" s="593" t="s">
        <v>304</v>
      </c>
      <c r="F241" s="581">
        <v>0</v>
      </c>
      <c r="G241" s="582">
        <v>0</v>
      </c>
      <c r="H241" s="584">
        <v>0.64200000000000002</v>
      </c>
      <c r="I241" s="581">
        <v>5.359</v>
      </c>
      <c r="J241" s="582">
        <v>5.359</v>
      </c>
      <c r="K241" s="591" t="s">
        <v>298</v>
      </c>
    </row>
    <row r="242" spans="1:11" ht="14.4" customHeight="1" thickBot="1" x14ac:dyDescent="0.35">
      <c r="A242" s="602" t="s">
        <v>531</v>
      </c>
      <c r="B242" s="586">
        <v>807.999520373059</v>
      </c>
      <c r="C242" s="586">
        <v>721.13178242548395</v>
      </c>
      <c r="D242" s="587">
        <v>-86.867737947574994</v>
      </c>
      <c r="E242" s="588">
        <v>0.89249035951400002</v>
      </c>
      <c r="F242" s="586">
        <v>719.99999999999</v>
      </c>
      <c r="G242" s="587">
        <v>659.99999999999102</v>
      </c>
      <c r="H242" s="589">
        <v>42.048259999999999</v>
      </c>
      <c r="I242" s="586">
        <v>582.07636000000002</v>
      </c>
      <c r="J242" s="587">
        <v>-77.923639999990996</v>
      </c>
      <c r="K242" s="594">
        <v>0.80843938888800004</v>
      </c>
    </row>
    <row r="243" spans="1:11" ht="14.4" customHeight="1" thickBot="1" x14ac:dyDescent="0.35">
      <c r="A243" s="603" t="s">
        <v>532</v>
      </c>
      <c r="B243" s="581">
        <v>806.999561065639</v>
      </c>
      <c r="C243" s="581">
        <v>719.91305251983897</v>
      </c>
      <c r="D243" s="582">
        <v>-87.086508545800001</v>
      </c>
      <c r="E243" s="583">
        <v>0.89208605215199999</v>
      </c>
      <c r="F243" s="581">
        <v>719.99999999999</v>
      </c>
      <c r="G243" s="582">
        <v>659.99999999999102</v>
      </c>
      <c r="H243" s="584">
        <v>42.025199999999998</v>
      </c>
      <c r="I243" s="581">
        <v>581.82270000000005</v>
      </c>
      <c r="J243" s="582">
        <v>-78.177299999991007</v>
      </c>
      <c r="K243" s="585">
        <v>0.80808708333299994</v>
      </c>
    </row>
    <row r="244" spans="1:11" ht="14.4" customHeight="1" thickBot="1" x14ac:dyDescent="0.35">
      <c r="A244" s="603" t="s">
        <v>533</v>
      </c>
      <c r="B244" s="581">
        <v>0.99995930742000005</v>
      </c>
      <c r="C244" s="581">
        <v>1.218729905644</v>
      </c>
      <c r="D244" s="582">
        <v>0.218770598224</v>
      </c>
      <c r="E244" s="583">
        <v>1.2187795009260001</v>
      </c>
      <c r="F244" s="581">
        <v>0</v>
      </c>
      <c r="G244" s="582">
        <v>0</v>
      </c>
      <c r="H244" s="584">
        <v>2.3060000000000001E-2</v>
      </c>
      <c r="I244" s="581">
        <v>0.25366</v>
      </c>
      <c r="J244" s="582">
        <v>0.25366</v>
      </c>
      <c r="K244" s="591" t="s">
        <v>298</v>
      </c>
    </row>
    <row r="245" spans="1:11" ht="14.4" customHeight="1" thickBot="1" x14ac:dyDescent="0.35">
      <c r="A245" s="602" t="s">
        <v>534</v>
      </c>
      <c r="B245" s="586">
        <v>4.9406564584124654E-324</v>
      </c>
      <c r="C245" s="586">
        <v>637.73007440026799</v>
      </c>
      <c r="D245" s="587">
        <v>637.73007440026799</v>
      </c>
      <c r="E245" s="592" t="s">
        <v>304</v>
      </c>
      <c r="F245" s="586">
        <v>0</v>
      </c>
      <c r="G245" s="587">
        <v>0</v>
      </c>
      <c r="H245" s="589">
        <v>33.427700000000002</v>
      </c>
      <c r="I245" s="586">
        <v>486.68821000000003</v>
      </c>
      <c r="J245" s="587">
        <v>486.68821000000003</v>
      </c>
      <c r="K245" s="590" t="s">
        <v>298</v>
      </c>
    </row>
    <row r="246" spans="1:11" ht="14.4" customHeight="1" thickBot="1" x14ac:dyDescent="0.35">
      <c r="A246" s="603" t="s">
        <v>535</v>
      </c>
      <c r="B246" s="581">
        <v>4.9406564584124654E-324</v>
      </c>
      <c r="C246" s="581">
        <v>2.5870897916870002</v>
      </c>
      <c r="D246" s="582">
        <v>2.5870897916870002</v>
      </c>
      <c r="E246" s="593" t="s">
        <v>304</v>
      </c>
      <c r="F246" s="581">
        <v>0</v>
      </c>
      <c r="G246" s="582">
        <v>0</v>
      </c>
      <c r="H246" s="584">
        <v>4.9406564584124654E-324</v>
      </c>
      <c r="I246" s="581">
        <v>5.434722104253712E-323</v>
      </c>
      <c r="J246" s="582">
        <v>5.434722104253712E-323</v>
      </c>
      <c r="K246" s="591" t="s">
        <v>298</v>
      </c>
    </row>
    <row r="247" spans="1:11" ht="14.4" customHeight="1" thickBot="1" x14ac:dyDescent="0.35">
      <c r="A247" s="603" t="s">
        <v>536</v>
      </c>
      <c r="B247" s="581">
        <v>4.9406564584124654E-324</v>
      </c>
      <c r="C247" s="581">
        <v>612.31778644646295</v>
      </c>
      <c r="D247" s="582">
        <v>612.31778644646295</v>
      </c>
      <c r="E247" s="593" t="s">
        <v>304</v>
      </c>
      <c r="F247" s="581">
        <v>0</v>
      </c>
      <c r="G247" s="582">
        <v>0</v>
      </c>
      <c r="H247" s="584">
        <v>33.427700000000002</v>
      </c>
      <c r="I247" s="581">
        <v>486.68821000000003</v>
      </c>
      <c r="J247" s="582">
        <v>486.68821000000003</v>
      </c>
      <c r="K247" s="591" t="s">
        <v>298</v>
      </c>
    </row>
    <row r="248" spans="1:11" ht="14.4" customHeight="1" thickBot="1" x14ac:dyDescent="0.35">
      <c r="A248" s="603" t="s">
        <v>537</v>
      </c>
      <c r="B248" s="581">
        <v>4.9406564584124654E-324</v>
      </c>
      <c r="C248" s="581">
        <v>22.825198162115999</v>
      </c>
      <c r="D248" s="582">
        <v>22.825198162115999</v>
      </c>
      <c r="E248" s="593" t="s">
        <v>304</v>
      </c>
      <c r="F248" s="581">
        <v>0</v>
      </c>
      <c r="G248" s="582">
        <v>0</v>
      </c>
      <c r="H248" s="584">
        <v>4.9406564584124654E-324</v>
      </c>
      <c r="I248" s="581">
        <v>5.434722104253712E-323</v>
      </c>
      <c r="J248" s="582">
        <v>5.434722104253712E-323</v>
      </c>
      <c r="K248" s="591" t="s">
        <v>298</v>
      </c>
    </row>
    <row r="249" spans="1:11" ht="14.4" customHeight="1" thickBot="1" x14ac:dyDescent="0.35">
      <c r="A249" s="602" t="s">
        <v>538</v>
      </c>
      <c r="B249" s="586">
        <v>3890.9973050641001</v>
      </c>
      <c r="C249" s="586">
        <v>4020.71273863137</v>
      </c>
      <c r="D249" s="587">
        <v>129.715433567275</v>
      </c>
      <c r="E249" s="588">
        <v>1.0333373229010001</v>
      </c>
      <c r="F249" s="586">
        <v>4535.99999999994</v>
      </c>
      <c r="G249" s="587">
        <v>4157.99999999995</v>
      </c>
      <c r="H249" s="589">
        <v>261.6044</v>
      </c>
      <c r="I249" s="586">
        <v>3373.5347099999999</v>
      </c>
      <c r="J249" s="587">
        <v>-784.46528999994598</v>
      </c>
      <c r="K249" s="594">
        <v>0.74372458333299996</v>
      </c>
    </row>
    <row r="250" spans="1:11" ht="14.4" customHeight="1" thickBot="1" x14ac:dyDescent="0.35">
      <c r="A250" s="603" t="s">
        <v>539</v>
      </c>
      <c r="B250" s="581">
        <v>3890.9973050641001</v>
      </c>
      <c r="C250" s="581">
        <v>4020.71273863137</v>
      </c>
      <c r="D250" s="582">
        <v>129.715433567275</v>
      </c>
      <c r="E250" s="583">
        <v>1.0333373229010001</v>
      </c>
      <c r="F250" s="581">
        <v>4535.99999999994</v>
      </c>
      <c r="G250" s="582">
        <v>4157.99999999995</v>
      </c>
      <c r="H250" s="584">
        <v>261.6044</v>
      </c>
      <c r="I250" s="581">
        <v>3373.5347099999999</v>
      </c>
      <c r="J250" s="582">
        <v>-784.46528999994598</v>
      </c>
      <c r="K250" s="585">
        <v>0.74372458333299996</v>
      </c>
    </row>
    <row r="251" spans="1:11" ht="14.4" customHeight="1" thickBot="1" x14ac:dyDescent="0.35">
      <c r="A251" s="607" t="s">
        <v>540</v>
      </c>
      <c r="B251" s="586">
        <v>4.9406564584124654E-324</v>
      </c>
      <c r="C251" s="586">
        <v>5.747279590722</v>
      </c>
      <c r="D251" s="587">
        <v>5.747279590722</v>
      </c>
      <c r="E251" s="592" t="s">
        <v>304</v>
      </c>
      <c r="F251" s="586">
        <v>0</v>
      </c>
      <c r="G251" s="587">
        <v>0</v>
      </c>
      <c r="H251" s="589">
        <v>0.33478000000000002</v>
      </c>
      <c r="I251" s="586">
        <v>4.1413099999999998</v>
      </c>
      <c r="J251" s="587">
        <v>4.1413099999999998</v>
      </c>
      <c r="K251" s="590" t="s">
        <v>298</v>
      </c>
    </row>
    <row r="252" spans="1:11" ht="14.4" customHeight="1" thickBot="1" x14ac:dyDescent="0.35">
      <c r="A252" s="604" t="s">
        <v>541</v>
      </c>
      <c r="B252" s="586">
        <v>4.9406564584124654E-324</v>
      </c>
      <c r="C252" s="586">
        <v>5.747279590722</v>
      </c>
      <c r="D252" s="587">
        <v>5.747279590722</v>
      </c>
      <c r="E252" s="592" t="s">
        <v>304</v>
      </c>
      <c r="F252" s="586">
        <v>0</v>
      </c>
      <c r="G252" s="587">
        <v>0</v>
      </c>
      <c r="H252" s="589">
        <v>0.33478000000000002</v>
      </c>
      <c r="I252" s="586">
        <v>4.1413099999999998</v>
      </c>
      <c r="J252" s="587">
        <v>4.1413099999999998</v>
      </c>
      <c r="K252" s="590" t="s">
        <v>298</v>
      </c>
    </row>
    <row r="253" spans="1:11" ht="14.4" customHeight="1" thickBot="1" x14ac:dyDescent="0.35">
      <c r="A253" s="605" t="s">
        <v>542</v>
      </c>
      <c r="B253" s="586">
        <v>4.9406564584124654E-324</v>
      </c>
      <c r="C253" s="586">
        <v>5.747279590722</v>
      </c>
      <c r="D253" s="587">
        <v>5.747279590722</v>
      </c>
      <c r="E253" s="592" t="s">
        <v>304</v>
      </c>
      <c r="F253" s="586">
        <v>0</v>
      </c>
      <c r="G253" s="587">
        <v>0</v>
      </c>
      <c r="H253" s="589">
        <v>0.33478000000000002</v>
      </c>
      <c r="I253" s="586">
        <v>4.1413099999999998</v>
      </c>
      <c r="J253" s="587">
        <v>4.1413099999999998</v>
      </c>
      <c r="K253" s="590" t="s">
        <v>298</v>
      </c>
    </row>
    <row r="254" spans="1:11" ht="14.4" customHeight="1" thickBot="1" x14ac:dyDescent="0.35">
      <c r="A254" s="602" t="s">
        <v>543</v>
      </c>
      <c r="B254" s="586">
        <v>4.9406564584124654E-324</v>
      </c>
      <c r="C254" s="586">
        <v>5.747279590722</v>
      </c>
      <c r="D254" s="587">
        <v>5.747279590722</v>
      </c>
      <c r="E254" s="592" t="s">
        <v>304</v>
      </c>
      <c r="F254" s="586">
        <v>0</v>
      </c>
      <c r="G254" s="587">
        <v>0</v>
      </c>
      <c r="H254" s="589">
        <v>0.33478000000000002</v>
      </c>
      <c r="I254" s="586">
        <v>4.1413099999999998</v>
      </c>
      <c r="J254" s="587">
        <v>4.1413099999999998</v>
      </c>
      <c r="K254" s="590" t="s">
        <v>298</v>
      </c>
    </row>
    <row r="255" spans="1:11" ht="14.4" customHeight="1" thickBot="1" x14ac:dyDescent="0.35">
      <c r="A255" s="603" t="s">
        <v>544</v>
      </c>
      <c r="B255" s="581">
        <v>4.9406564584124654E-324</v>
      </c>
      <c r="C255" s="581">
        <v>5.747279590722</v>
      </c>
      <c r="D255" s="582">
        <v>5.747279590722</v>
      </c>
      <c r="E255" s="593" t="s">
        <v>304</v>
      </c>
      <c r="F255" s="581">
        <v>0</v>
      </c>
      <c r="G255" s="582">
        <v>0</v>
      </c>
      <c r="H255" s="584">
        <v>0.33478000000000002</v>
      </c>
      <c r="I255" s="581">
        <v>4.1413099999999998</v>
      </c>
      <c r="J255" s="582">
        <v>4.1413099999999998</v>
      </c>
      <c r="K255" s="591" t="s">
        <v>298</v>
      </c>
    </row>
    <row r="256" spans="1:11" ht="14.4" customHeight="1" thickBot="1" x14ac:dyDescent="0.35">
      <c r="A256" s="608"/>
      <c r="B256" s="581">
        <v>-17126.3046655953</v>
      </c>
      <c r="C256" s="581">
        <v>4.9406564584124654E-324</v>
      </c>
      <c r="D256" s="582">
        <v>17126.3046655953</v>
      </c>
      <c r="E256" s="583">
        <v>0</v>
      </c>
      <c r="F256" s="581">
        <v>-15743.5420065748</v>
      </c>
      <c r="G256" s="582">
        <v>-14431.580172693601</v>
      </c>
      <c r="H256" s="584">
        <v>-2801.6720999999998</v>
      </c>
      <c r="I256" s="581">
        <v>-16832.44327</v>
      </c>
      <c r="J256" s="582">
        <v>-2400.8630973064401</v>
      </c>
      <c r="K256" s="585">
        <v>1.069164947949</v>
      </c>
    </row>
    <row r="257" spans="1:11" ht="14.4" customHeight="1" thickBot="1" x14ac:dyDescent="0.35">
      <c r="A257" s="609" t="s">
        <v>89</v>
      </c>
      <c r="B257" s="595">
        <v>-17126.3046655953</v>
      </c>
      <c r="C257" s="595">
        <v>-22914.297194776002</v>
      </c>
      <c r="D257" s="596">
        <v>-5787.9925291807303</v>
      </c>
      <c r="E257" s="597" t="s">
        <v>304</v>
      </c>
      <c r="F257" s="595">
        <v>-15743.5420065748</v>
      </c>
      <c r="G257" s="596">
        <v>-14431.580172693601</v>
      </c>
      <c r="H257" s="595">
        <v>-2801.6720999999998</v>
      </c>
      <c r="I257" s="595">
        <v>-16832.44327</v>
      </c>
      <c r="J257" s="596">
        <v>-2400.8630973064501</v>
      </c>
      <c r="K257" s="598">
        <v>1.069164947949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545</v>
      </c>
      <c r="B4" s="611" t="s">
        <v>546</v>
      </c>
      <c r="C4" s="612" t="s">
        <v>547</v>
      </c>
      <c r="D4" s="612" t="s">
        <v>546</v>
      </c>
      <c r="E4" s="612" t="s">
        <v>546</v>
      </c>
      <c r="F4" s="613" t="s">
        <v>546</v>
      </c>
      <c r="G4" s="612" t="s">
        <v>546</v>
      </c>
      <c r="H4" s="612" t="s">
        <v>157</v>
      </c>
    </row>
    <row r="5" spans="1:8" ht="14.4" customHeight="1" x14ac:dyDescent="0.3">
      <c r="A5" s="610" t="s">
        <v>545</v>
      </c>
      <c r="B5" s="611" t="s">
        <v>548</v>
      </c>
      <c r="C5" s="612" t="s">
        <v>549</v>
      </c>
      <c r="D5" s="612">
        <v>1742131.0872896954</v>
      </c>
      <c r="E5" s="612">
        <v>1243049.7075144364</v>
      </c>
      <c r="F5" s="613">
        <v>0.7135224878216827</v>
      </c>
      <c r="G5" s="612">
        <v>-499081.37977525895</v>
      </c>
      <c r="H5" s="612" t="s">
        <v>2</v>
      </c>
    </row>
    <row r="6" spans="1:8" ht="14.4" customHeight="1" x14ac:dyDescent="0.3">
      <c r="A6" s="610" t="s">
        <v>545</v>
      </c>
      <c r="B6" s="611" t="s">
        <v>550</v>
      </c>
      <c r="C6" s="612" t="s">
        <v>551</v>
      </c>
      <c r="D6" s="612">
        <v>68751.89119475022</v>
      </c>
      <c r="E6" s="612">
        <v>33208.53594428223</v>
      </c>
      <c r="F6" s="613">
        <v>0.4830199630467471</v>
      </c>
      <c r="G6" s="612">
        <v>-35543.35525046799</v>
      </c>
      <c r="H6" s="612" t="s">
        <v>2</v>
      </c>
    </row>
    <row r="7" spans="1:8" ht="14.4" customHeight="1" x14ac:dyDescent="0.3">
      <c r="A7" s="610" t="s">
        <v>545</v>
      </c>
      <c r="B7" s="611" t="s">
        <v>552</v>
      </c>
      <c r="C7" s="612" t="s">
        <v>553</v>
      </c>
      <c r="D7" s="612">
        <v>30249.070936749824</v>
      </c>
      <c r="E7" s="612">
        <v>34754.660000000011</v>
      </c>
      <c r="F7" s="613">
        <v>1.1489496676665303</v>
      </c>
      <c r="G7" s="612">
        <v>4505.5890632501869</v>
      </c>
      <c r="H7" s="612" t="s">
        <v>2</v>
      </c>
    </row>
    <row r="8" spans="1:8" ht="14.4" customHeight="1" x14ac:dyDescent="0.3">
      <c r="A8" s="610" t="s">
        <v>545</v>
      </c>
      <c r="B8" s="611" t="s">
        <v>554</v>
      </c>
      <c r="C8" s="612" t="s">
        <v>555</v>
      </c>
      <c r="D8" s="612">
        <v>740678.37871666998</v>
      </c>
      <c r="E8" s="612">
        <v>621817.9869618339</v>
      </c>
      <c r="F8" s="613">
        <v>0.83952496094083573</v>
      </c>
      <c r="G8" s="612">
        <v>-118860.39175483608</v>
      </c>
      <c r="H8" s="612" t="s">
        <v>2</v>
      </c>
    </row>
    <row r="9" spans="1:8" ht="14.4" customHeight="1" x14ac:dyDescent="0.3">
      <c r="A9" s="610" t="s">
        <v>545</v>
      </c>
      <c r="B9" s="611" t="s">
        <v>556</v>
      </c>
      <c r="C9" s="612" t="s">
        <v>557</v>
      </c>
      <c r="D9" s="612">
        <v>21077.605832014426</v>
      </c>
      <c r="E9" s="612">
        <v>18413.030642629266</v>
      </c>
      <c r="F9" s="613">
        <v>0.8735826445080408</v>
      </c>
      <c r="G9" s="612">
        <v>-2664.5751893851593</v>
      </c>
      <c r="H9" s="612" t="s">
        <v>2</v>
      </c>
    </row>
    <row r="10" spans="1:8" ht="14.4" customHeight="1" x14ac:dyDescent="0.3">
      <c r="A10" s="610" t="s">
        <v>545</v>
      </c>
      <c r="B10" s="611" t="s">
        <v>6</v>
      </c>
      <c r="C10" s="612" t="s">
        <v>547</v>
      </c>
      <c r="D10" s="612">
        <v>2740386.6036123247</v>
      </c>
      <c r="E10" s="612">
        <v>1951243.9210631819</v>
      </c>
      <c r="F10" s="613">
        <v>0.71203235284068678</v>
      </c>
      <c r="G10" s="612">
        <v>-789142.68254914274</v>
      </c>
      <c r="H10" s="612" t="s">
        <v>558</v>
      </c>
    </row>
    <row r="12" spans="1:8" ht="14.4" customHeight="1" x14ac:dyDescent="0.3">
      <c r="A12" s="610" t="s">
        <v>545</v>
      </c>
      <c r="B12" s="611" t="s">
        <v>546</v>
      </c>
      <c r="C12" s="612" t="s">
        <v>547</v>
      </c>
      <c r="D12" s="612" t="s">
        <v>546</v>
      </c>
      <c r="E12" s="612" t="s">
        <v>546</v>
      </c>
      <c r="F12" s="613" t="s">
        <v>546</v>
      </c>
      <c r="G12" s="612" t="s">
        <v>546</v>
      </c>
      <c r="H12" s="612" t="s">
        <v>157</v>
      </c>
    </row>
    <row r="13" spans="1:8" ht="14.4" customHeight="1" x14ac:dyDescent="0.3">
      <c r="A13" s="610" t="s">
        <v>559</v>
      </c>
      <c r="B13" s="611" t="s">
        <v>548</v>
      </c>
      <c r="C13" s="612" t="s">
        <v>549</v>
      </c>
      <c r="D13" s="612">
        <v>874853.53573744418</v>
      </c>
      <c r="E13" s="612">
        <v>637984.68643956084</v>
      </c>
      <c r="F13" s="613">
        <v>0.7292474230006758</v>
      </c>
      <c r="G13" s="612">
        <v>-236868.84929788334</v>
      </c>
      <c r="H13" s="612" t="s">
        <v>2</v>
      </c>
    </row>
    <row r="14" spans="1:8" ht="14.4" customHeight="1" x14ac:dyDescent="0.3">
      <c r="A14" s="610" t="s">
        <v>559</v>
      </c>
      <c r="B14" s="611" t="s">
        <v>550</v>
      </c>
      <c r="C14" s="612" t="s">
        <v>551</v>
      </c>
      <c r="D14" s="612">
        <v>16127.4500437644</v>
      </c>
      <c r="E14" s="612">
        <v>2618.8700000000003</v>
      </c>
      <c r="F14" s="613">
        <v>0.16238586961319243</v>
      </c>
      <c r="G14" s="612">
        <v>-13508.580043764399</v>
      </c>
      <c r="H14" s="612" t="s">
        <v>2</v>
      </c>
    </row>
    <row r="15" spans="1:8" ht="14.4" customHeight="1" x14ac:dyDescent="0.3">
      <c r="A15" s="610" t="s">
        <v>559</v>
      </c>
      <c r="B15" s="611" t="s">
        <v>552</v>
      </c>
      <c r="C15" s="612" t="s">
        <v>553</v>
      </c>
      <c r="D15" s="612">
        <v>3830.0003635451703</v>
      </c>
      <c r="E15" s="612">
        <v>2815.08</v>
      </c>
      <c r="F15" s="613">
        <v>0.73500776313093408</v>
      </c>
      <c r="G15" s="612">
        <v>-1014.9203635451704</v>
      </c>
      <c r="H15" s="612" t="s">
        <v>2</v>
      </c>
    </row>
    <row r="16" spans="1:8" ht="14.4" customHeight="1" x14ac:dyDescent="0.3">
      <c r="A16" s="610" t="s">
        <v>559</v>
      </c>
      <c r="B16" s="611" t="s">
        <v>554</v>
      </c>
      <c r="C16" s="612" t="s">
        <v>555</v>
      </c>
      <c r="D16" s="612">
        <v>482217.60544468398</v>
      </c>
      <c r="E16" s="612">
        <v>380857.30300273019</v>
      </c>
      <c r="F16" s="613">
        <v>0.78980381201867789</v>
      </c>
      <c r="G16" s="612">
        <v>-101360.3024419538</v>
      </c>
      <c r="H16" s="612" t="s">
        <v>2</v>
      </c>
    </row>
    <row r="17" spans="1:8" ht="14.4" customHeight="1" x14ac:dyDescent="0.3">
      <c r="A17" s="610" t="s">
        <v>559</v>
      </c>
      <c r="B17" s="611" t="s">
        <v>556</v>
      </c>
      <c r="C17" s="612" t="s">
        <v>557</v>
      </c>
      <c r="D17" s="612">
        <v>8212.8565204170918</v>
      </c>
      <c r="E17" s="612">
        <v>2407.8706426292688</v>
      </c>
      <c r="F17" s="613">
        <v>0.29318308881243971</v>
      </c>
      <c r="G17" s="612">
        <v>-5804.9858777878235</v>
      </c>
      <c r="H17" s="612" t="s">
        <v>2</v>
      </c>
    </row>
    <row r="18" spans="1:8" ht="14.4" customHeight="1" x14ac:dyDescent="0.3">
      <c r="A18" s="610" t="s">
        <v>559</v>
      </c>
      <c r="B18" s="611" t="s">
        <v>6</v>
      </c>
      <c r="C18" s="612" t="s">
        <v>560</v>
      </c>
      <c r="D18" s="612">
        <v>1385241.4481098547</v>
      </c>
      <c r="E18" s="612">
        <v>1026683.8100849201</v>
      </c>
      <c r="F18" s="613">
        <v>0.74115874274901161</v>
      </c>
      <c r="G18" s="612">
        <v>-358557.63802493457</v>
      </c>
      <c r="H18" s="612" t="s">
        <v>561</v>
      </c>
    </row>
    <row r="19" spans="1:8" ht="14.4" customHeight="1" x14ac:dyDescent="0.3">
      <c r="A19" s="610" t="s">
        <v>546</v>
      </c>
      <c r="B19" s="611" t="s">
        <v>546</v>
      </c>
      <c r="C19" s="612" t="s">
        <v>546</v>
      </c>
      <c r="D19" s="612" t="s">
        <v>546</v>
      </c>
      <c r="E19" s="612" t="s">
        <v>546</v>
      </c>
      <c r="F19" s="613" t="s">
        <v>546</v>
      </c>
      <c r="G19" s="612" t="s">
        <v>546</v>
      </c>
      <c r="H19" s="612" t="s">
        <v>562</v>
      </c>
    </row>
    <row r="20" spans="1:8" ht="14.4" customHeight="1" x14ac:dyDescent="0.3">
      <c r="A20" s="610" t="s">
        <v>563</v>
      </c>
      <c r="B20" s="611" t="s">
        <v>548</v>
      </c>
      <c r="C20" s="612" t="s">
        <v>549</v>
      </c>
      <c r="D20" s="612">
        <v>39622.303286554823</v>
      </c>
      <c r="E20" s="612">
        <v>35234.861488896109</v>
      </c>
      <c r="F20" s="613">
        <v>0.88926838084277848</v>
      </c>
      <c r="G20" s="612">
        <v>-4387.4417976587138</v>
      </c>
      <c r="H20" s="612" t="s">
        <v>2</v>
      </c>
    </row>
    <row r="21" spans="1:8" ht="14.4" customHeight="1" x14ac:dyDescent="0.3">
      <c r="A21" s="610" t="s">
        <v>563</v>
      </c>
      <c r="B21" s="611" t="s">
        <v>554</v>
      </c>
      <c r="C21" s="612" t="s">
        <v>555</v>
      </c>
      <c r="D21" s="612">
        <v>936.46806370221509</v>
      </c>
      <c r="E21" s="612">
        <v>335.25958198679041</v>
      </c>
      <c r="F21" s="613">
        <v>0.35800428757963354</v>
      </c>
      <c r="G21" s="612">
        <v>-601.20848171542468</v>
      </c>
      <c r="H21" s="612" t="s">
        <v>2</v>
      </c>
    </row>
    <row r="22" spans="1:8" ht="14.4" customHeight="1" x14ac:dyDescent="0.3">
      <c r="A22" s="610" t="s">
        <v>563</v>
      </c>
      <c r="B22" s="611" t="s">
        <v>6</v>
      </c>
      <c r="C22" s="612" t="s">
        <v>564</v>
      </c>
      <c r="D22" s="612">
        <v>40558.771350257033</v>
      </c>
      <c r="E22" s="612">
        <v>35570.121070882902</v>
      </c>
      <c r="F22" s="613">
        <v>0.87700193784734759</v>
      </c>
      <c r="G22" s="612">
        <v>-4988.6502793741311</v>
      </c>
      <c r="H22" s="612" t="s">
        <v>561</v>
      </c>
    </row>
    <row r="23" spans="1:8" ht="14.4" customHeight="1" x14ac:dyDescent="0.3">
      <c r="A23" s="610" t="s">
        <v>546</v>
      </c>
      <c r="B23" s="611" t="s">
        <v>546</v>
      </c>
      <c r="C23" s="612" t="s">
        <v>546</v>
      </c>
      <c r="D23" s="612" t="s">
        <v>546</v>
      </c>
      <c r="E23" s="612" t="s">
        <v>546</v>
      </c>
      <c r="F23" s="613" t="s">
        <v>546</v>
      </c>
      <c r="G23" s="612" t="s">
        <v>546</v>
      </c>
      <c r="H23" s="612" t="s">
        <v>562</v>
      </c>
    </row>
    <row r="24" spans="1:8" ht="14.4" customHeight="1" x14ac:dyDescent="0.3">
      <c r="A24" s="610" t="s">
        <v>565</v>
      </c>
      <c r="B24" s="611" t="s">
        <v>548</v>
      </c>
      <c r="C24" s="612" t="s">
        <v>549</v>
      </c>
      <c r="D24" s="612">
        <v>827655.24826569657</v>
      </c>
      <c r="E24" s="612">
        <v>569830.15958597988</v>
      </c>
      <c r="F24" s="613">
        <v>0.68848733911858329</v>
      </c>
      <c r="G24" s="612">
        <v>-257825.08867971669</v>
      </c>
      <c r="H24" s="612" t="s">
        <v>2</v>
      </c>
    </row>
    <row r="25" spans="1:8" ht="14.4" customHeight="1" x14ac:dyDescent="0.3">
      <c r="A25" s="610" t="s">
        <v>565</v>
      </c>
      <c r="B25" s="611" t="s">
        <v>550</v>
      </c>
      <c r="C25" s="612" t="s">
        <v>551</v>
      </c>
      <c r="D25" s="612">
        <v>52624.441150985826</v>
      </c>
      <c r="E25" s="612">
        <v>30589.665944282231</v>
      </c>
      <c r="F25" s="613">
        <v>0.58128248538576999</v>
      </c>
      <c r="G25" s="612">
        <v>-22034.775206703594</v>
      </c>
      <c r="H25" s="612" t="s">
        <v>2</v>
      </c>
    </row>
    <row r="26" spans="1:8" ht="14.4" customHeight="1" x14ac:dyDescent="0.3">
      <c r="A26" s="610" t="s">
        <v>565</v>
      </c>
      <c r="B26" s="611" t="s">
        <v>552</v>
      </c>
      <c r="C26" s="612" t="s">
        <v>553</v>
      </c>
      <c r="D26" s="612">
        <v>26419.070573204648</v>
      </c>
      <c r="E26" s="612">
        <v>31939.580000000009</v>
      </c>
      <c r="F26" s="613">
        <v>1.2089592596188641</v>
      </c>
      <c r="G26" s="612">
        <v>5520.5094267953609</v>
      </c>
      <c r="H26" s="612" t="s">
        <v>2</v>
      </c>
    </row>
    <row r="27" spans="1:8" ht="14.4" customHeight="1" x14ac:dyDescent="0.3">
      <c r="A27" s="610" t="s">
        <v>565</v>
      </c>
      <c r="B27" s="611" t="s">
        <v>554</v>
      </c>
      <c r="C27" s="612" t="s">
        <v>555</v>
      </c>
      <c r="D27" s="612">
        <v>257524.30520828368</v>
      </c>
      <c r="E27" s="612">
        <v>240625.42437711713</v>
      </c>
      <c r="F27" s="613">
        <v>0.93437947219195927</v>
      </c>
      <c r="G27" s="612">
        <v>-16898.880831166549</v>
      </c>
      <c r="H27" s="612" t="s">
        <v>2</v>
      </c>
    </row>
    <row r="28" spans="1:8" ht="14.4" customHeight="1" x14ac:dyDescent="0.3">
      <c r="A28" s="610" t="s">
        <v>565</v>
      </c>
      <c r="B28" s="611" t="s">
        <v>556</v>
      </c>
      <c r="C28" s="612" t="s">
        <v>557</v>
      </c>
      <c r="D28" s="612">
        <v>12864.749311597334</v>
      </c>
      <c r="E28" s="612">
        <v>16005.16</v>
      </c>
      <c r="F28" s="613">
        <v>1.2441097461239796</v>
      </c>
      <c r="G28" s="612">
        <v>3140.410688402666</v>
      </c>
      <c r="H28" s="612" t="s">
        <v>2</v>
      </c>
    </row>
    <row r="29" spans="1:8" ht="14.4" customHeight="1" x14ac:dyDescent="0.3">
      <c r="A29" s="610" t="s">
        <v>565</v>
      </c>
      <c r="B29" s="611" t="s">
        <v>6</v>
      </c>
      <c r="C29" s="612" t="s">
        <v>566</v>
      </c>
      <c r="D29" s="612">
        <v>1314586.3841522129</v>
      </c>
      <c r="E29" s="612">
        <v>888989.98990737915</v>
      </c>
      <c r="F29" s="613">
        <v>0.67625072085368954</v>
      </c>
      <c r="G29" s="612">
        <v>-425596.39424483373</v>
      </c>
      <c r="H29" s="612" t="s">
        <v>561</v>
      </c>
    </row>
    <row r="30" spans="1:8" ht="14.4" customHeight="1" x14ac:dyDescent="0.3">
      <c r="A30" s="610" t="s">
        <v>546</v>
      </c>
      <c r="B30" s="611" t="s">
        <v>546</v>
      </c>
      <c r="C30" s="612" t="s">
        <v>546</v>
      </c>
      <c r="D30" s="612" t="s">
        <v>546</v>
      </c>
      <c r="E30" s="612" t="s">
        <v>546</v>
      </c>
      <c r="F30" s="613" t="s">
        <v>546</v>
      </c>
      <c r="G30" s="612" t="s">
        <v>546</v>
      </c>
      <c r="H30" s="612" t="s">
        <v>562</v>
      </c>
    </row>
    <row r="31" spans="1:8" ht="14.4" customHeight="1" x14ac:dyDescent="0.3">
      <c r="A31" s="610" t="s">
        <v>545</v>
      </c>
      <c r="B31" s="611" t="s">
        <v>6</v>
      </c>
      <c r="C31" s="612" t="s">
        <v>547</v>
      </c>
      <c r="D31" s="612">
        <v>2740386.6036123247</v>
      </c>
      <c r="E31" s="612">
        <v>1951243.9210631822</v>
      </c>
      <c r="F31" s="613">
        <v>0.71203235284068678</v>
      </c>
      <c r="G31" s="612">
        <v>-789142.68254914251</v>
      </c>
      <c r="H31" s="612" t="s">
        <v>558</v>
      </c>
    </row>
  </sheetData>
  <autoFilter ref="A3:G3"/>
  <mergeCells count="1">
    <mergeCell ref="A1:G1"/>
  </mergeCells>
  <conditionalFormatting sqref="F11 F32:F65536">
    <cfRule type="cellIs" dxfId="74" priority="19" stopIfTrue="1" operator="greaterThan">
      <formula>1</formula>
    </cfRule>
  </conditionalFormatting>
  <conditionalFormatting sqref="F4:F10">
    <cfRule type="cellIs" dxfId="73" priority="14" operator="greaterThan">
      <formula>1</formula>
    </cfRule>
  </conditionalFormatting>
  <conditionalFormatting sqref="B4:B10">
    <cfRule type="expression" dxfId="72" priority="18">
      <formula>AND(LEFT(H4,6)&lt;&gt;"mezera",H4&lt;&gt;"")</formula>
    </cfRule>
  </conditionalFormatting>
  <conditionalFormatting sqref="A4:A10">
    <cfRule type="expression" dxfId="71" priority="15">
      <formula>AND(H4&lt;&gt;"",H4&lt;&gt;"mezeraKL")</formula>
    </cfRule>
  </conditionalFormatting>
  <conditionalFormatting sqref="B4:G10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0">
    <cfRule type="expression" dxfId="68" priority="13">
      <formula>$H4&lt;&gt;""</formula>
    </cfRule>
  </conditionalFormatting>
  <conditionalFormatting sqref="G4:G10">
    <cfRule type="cellIs" dxfId="67" priority="12" operator="greaterThan">
      <formula>0</formula>
    </cfRule>
  </conditionalFormatting>
  <conditionalFormatting sqref="F4:F10">
    <cfRule type="cellIs" dxfId="66" priority="9" operator="greaterThan">
      <formula>1</formula>
    </cfRule>
  </conditionalFormatting>
  <conditionalFormatting sqref="F4:F10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0">
    <cfRule type="expression" dxfId="63" priority="8">
      <formula>$H4&lt;&gt;""</formula>
    </cfRule>
  </conditionalFormatting>
  <conditionalFormatting sqref="F12:F31">
    <cfRule type="cellIs" dxfId="62" priority="3" operator="greaterThan">
      <formula>1</formula>
    </cfRule>
  </conditionalFormatting>
  <conditionalFormatting sqref="B12:B31">
    <cfRule type="expression" dxfId="61" priority="7">
      <formula>AND(LEFT(H12,6)&lt;&gt;"mezera",H12&lt;&gt;"")</formula>
    </cfRule>
  </conditionalFormatting>
  <conditionalFormatting sqref="A12:A31">
    <cfRule type="expression" dxfId="60" priority="4">
      <formula>AND(H12&lt;&gt;"",H12&lt;&gt;"mezeraKL")</formula>
    </cfRule>
  </conditionalFormatting>
  <conditionalFormatting sqref="B12:G31">
    <cfRule type="expression" dxfId="59" priority="5">
      <formula>$H12="SumaNS"</formula>
    </cfRule>
    <cfRule type="expression" dxfId="58" priority="6">
      <formula>OR($H12="KL",$H12="SumaKL")</formula>
    </cfRule>
  </conditionalFormatting>
  <conditionalFormatting sqref="A12:G31">
    <cfRule type="expression" dxfId="57" priority="2">
      <formula>$H12&lt;&gt;""</formula>
    </cfRule>
  </conditionalFormatting>
  <conditionalFormatting sqref="G12:G31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155.44857794652268</v>
      </c>
      <c r="M3" s="340">
        <f>SUBTOTAL(9,M5:M1048576)</f>
        <v>12552.343333333336</v>
      </c>
      <c r="N3" s="341">
        <f>SUBTOTAL(9,N5:N1048576)</f>
        <v>1951243.9210631812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545</v>
      </c>
      <c r="B5" s="620" t="s">
        <v>547</v>
      </c>
      <c r="C5" s="621" t="s">
        <v>559</v>
      </c>
      <c r="D5" s="622" t="s">
        <v>560</v>
      </c>
      <c r="E5" s="621" t="s">
        <v>548</v>
      </c>
      <c r="F5" s="622" t="s">
        <v>549</v>
      </c>
      <c r="G5" s="621"/>
      <c r="H5" s="621" t="s">
        <v>567</v>
      </c>
      <c r="I5" s="621" t="s">
        <v>568</v>
      </c>
      <c r="J5" s="621" t="s">
        <v>569</v>
      </c>
      <c r="K5" s="621" t="s">
        <v>570</v>
      </c>
      <c r="L5" s="623">
        <v>61.94</v>
      </c>
      <c r="M5" s="623">
        <v>2</v>
      </c>
      <c r="N5" s="624">
        <v>123.88</v>
      </c>
    </row>
    <row r="6" spans="1:14" ht="14.4" customHeight="1" x14ac:dyDescent="0.3">
      <c r="A6" s="625" t="s">
        <v>545</v>
      </c>
      <c r="B6" s="626" t="s">
        <v>547</v>
      </c>
      <c r="C6" s="627" t="s">
        <v>559</v>
      </c>
      <c r="D6" s="628" t="s">
        <v>560</v>
      </c>
      <c r="E6" s="627" t="s">
        <v>548</v>
      </c>
      <c r="F6" s="628" t="s">
        <v>549</v>
      </c>
      <c r="G6" s="627"/>
      <c r="H6" s="627" t="s">
        <v>571</v>
      </c>
      <c r="I6" s="627" t="s">
        <v>572</v>
      </c>
      <c r="J6" s="627" t="s">
        <v>573</v>
      </c>
      <c r="K6" s="627" t="s">
        <v>574</v>
      </c>
      <c r="L6" s="629">
        <v>48.239802274711501</v>
      </c>
      <c r="M6" s="629">
        <v>1</v>
      </c>
      <c r="N6" s="630">
        <v>48.239802274711501</v>
      </c>
    </row>
    <row r="7" spans="1:14" ht="14.4" customHeight="1" x14ac:dyDescent="0.3">
      <c r="A7" s="625" t="s">
        <v>545</v>
      </c>
      <c r="B7" s="626" t="s">
        <v>547</v>
      </c>
      <c r="C7" s="627" t="s">
        <v>559</v>
      </c>
      <c r="D7" s="628" t="s">
        <v>560</v>
      </c>
      <c r="E7" s="627" t="s">
        <v>548</v>
      </c>
      <c r="F7" s="628" t="s">
        <v>549</v>
      </c>
      <c r="G7" s="627"/>
      <c r="H7" s="627" t="s">
        <v>575</v>
      </c>
      <c r="I7" s="627" t="s">
        <v>576</v>
      </c>
      <c r="J7" s="627" t="s">
        <v>577</v>
      </c>
      <c r="K7" s="627" t="s">
        <v>578</v>
      </c>
      <c r="L7" s="629">
        <v>120.4264409728644</v>
      </c>
      <c r="M7" s="629">
        <v>200</v>
      </c>
      <c r="N7" s="630">
        <v>24085.28819457288</v>
      </c>
    </row>
    <row r="8" spans="1:14" ht="14.4" customHeight="1" x14ac:dyDescent="0.3">
      <c r="A8" s="625" t="s">
        <v>545</v>
      </c>
      <c r="B8" s="626" t="s">
        <v>547</v>
      </c>
      <c r="C8" s="627" t="s">
        <v>559</v>
      </c>
      <c r="D8" s="628" t="s">
        <v>560</v>
      </c>
      <c r="E8" s="627" t="s">
        <v>548</v>
      </c>
      <c r="F8" s="628" t="s">
        <v>549</v>
      </c>
      <c r="G8" s="627"/>
      <c r="H8" s="627" t="s">
        <v>579</v>
      </c>
      <c r="I8" s="627" t="s">
        <v>580</v>
      </c>
      <c r="J8" s="627" t="s">
        <v>581</v>
      </c>
      <c r="K8" s="627" t="s">
        <v>582</v>
      </c>
      <c r="L8" s="629">
        <v>151.23038336196899</v>
      </c>
      <c r="M8" s="629">
        <v>3</v>
      </c>
      <c r="N8" s="630">
        <v>453.691150085907</v>
      </c>
    </row>
    <row r="9" spans="1:14" ht="14.4" customHeight="1" x14ac:dyDescent="0.3">
      <c r="A9" s="625" t="s">
        <v>545</v>
      </c>
      <c r="B9" s="626" t="s">
        <v>547</v>
      </c>
      <c r="C9" s="627" t="s">
        <v>559</v>
      </c>
      <c r="D9" s="628" t="s">
        <v>560</v>
      </c>
      <c r="E9" s="627" t="s">
        <v>548</v>
      </c>
      <c r="F9" s="628" t="s">
        <v>549</v>
      </c>
      <c r="G9" s="627"/>
      <c r="H9" s="627" t="s">
        <v>583</v>
      </c>
      <c r="I9" s="627" t="s">
        <v>584</v>
      </c>
      <c r="J9" s="627" t="s">
        <v>585</v>
      </c>
      <c r="K9" s="627"/>
      <c r="L9" s="629">
        <v>75.658414918415005</v>
      </c>
      <c r="M9" s="629">
        <v>11</v>
      </c>
      <c r="N9" s="630">
        <v>832.24256410256498</v>
      </c>
    </row>
    <row r="10" spans="1:14" ht="14.4" customHeight="1" x14ac:dyDescent="0.3">
      <c r="A10" s="625" t="s">
        <v>545</v>
      </c>
      <c r="B10" s="626" t="s">
        <v>547</v>
      </c>
      <c r="C10" s="627" t="s">
        <v>559</v>
      </c>
      <c r="D10" s="628" t="s">
        <v>560</v>
      </c>
      <c r="E10" s="627" t="s">
        <v>548</v>
      </c>
      <c r="F10" s="628" t="s">
        <v>549</v>
      </c>
      <c r="G10" s="627"/>
      <c r="H10" s="627" t="s">
        <v>586</v>
      </c>
      <c r="I10" s="627" t="s">
        <v>587</v>
      </c>
      <c r="J10" s="627" t="s">
        <v>588</v>
      </c>
      <c r="K10" s="627" t="s">
        <v>589</v>
      </c>
      <c r="L10" s="629">
        <v>33.65</v>
      </c>
      <c r="M10" s="629">
        <v>1</v>
      </c>
      <c r="N10" s="630">
        <v>33.65</v>
      </c>
    </row>
    <row r="11" spans="1:14" ht="14.4" customHeight="1" x14ac:dyDescent="0.3">
      <c r="A11" s="625" t="s">
        <v>545</v>
      </c>
      <c r="B11" s="626" t="s">
        <v>547</v>
      </c>
      <c r="C11" s="627" t="s">
        <v>559</v>
      </c>
      <c r="D11" s="628" t="s">
        <v>560</v>
      </c>
      <c r="E11" s="627" t="s">
        <v>548</v>
      </c>
      <c r="F11" s="628" t="s">
        <v>549</v>
      </c>
      <c r="G11" s="627"/>
      <c r="H11" s="627" t="s">
        <v>590</v>
      </c>
      <c r="I11" s="627" t="s">
        <v>591</v>
      </c>
      <c r="J11" s="627" t="s">
        <v>592</v>
      </c>
      <c r="K11" s="627" t="s">
        <v>593</v>
      </c>
      <c r="L11" s="629">
        <v>136.41</v>
      </c>
      <c r="M11" s="629">
        <v>1</v>
      </c>
      <c r="N11" s="630">
        <v>136.41</v>
      </c>
    </row>
    <row r="12" spans="1:14" ht="14.4" customHeight="1" x14ac:dyDescent="0.3">
      <c r="A12" s="625" t="s">
        <v>545</v>
      </c>
      <c r="B12" s="626" t="s">
        <v>547</v>
      </c>
      <c r="C12" s="627" t="s">
        <v>559</v>
      </c>
      <c r="D12" s="628" t="s">
        <v>560</v>
      </c>
      <c r="E12" s="627" t="s">
        <v>548</v>
      </c>
      <c r="F12" s="628" t="s">
        <v>549</v>
      </c>
      <c r="G12" s="627"/>
      <c r="H12" s="627" t="s">
        <v>594</v>
      </c>
      <c r="I12" s="627" t="s">
        <v>595</v>
      </c>
      <c r="J12" s="627" t="s">
        <v>596</v>
      </c>
      <c r="K12" s="627" t="s">
        <v>597</v>
      </c>
      <c r="L12" s="629">
        <v>107.7</v>
      </c>
      <c r="M12" s="629">
        <v>1</v>
      </c>
      <c r="N12" s="630">
        <v>107.7</v>
      </c>
    </row>
    <row r="13" spans="1:14" ht="14.4" customHeight="1" x14ac:dyDescent="0.3">
      <c r="A13" s="625" t="s">
        <v>545</v>
      </c>
      <c r="B13" s="626" t="s">
        <v>547</v>
      </c>
      <c r="C13" s="627" t="s">
        <v>559</v>
      </c>
      <c r="D13" s="628" t="s">
        <v>560</v>
      </c>
      <c r="E13" s="627" t="s">
        <v>548</v>
      </c>
      <c r="F13" s="628" t="s">
        <v>549</v>
      </c>
      <c r="G13" s="627"/>
      <c r="H13" s="627" t="s">
        <v>598</v>
      </c>
      <c r="I13" s="627" t="s">
        <v>599</v>
      </c>
      <c r="J13" s="627" t="s">
        <v>600</v>
      </c>
      <c r="K13" s="627" t="s">
        <v>601</v>
      </c>
      <c r="L13" s="629">
        <v>41.08</v>
      </c>
      <c r="M13" s="629">
        <v>1</v>
      </c>
      <c r="N13" s="630">
        <v>41.08</v>
      </c>
    </row>
    <row r="14" spans="1:14" ht="14.4" customHeight="1" x14ac:dyDescent="0.3">
      <c r="A14" s="625" t="s">
        <v>545</v>
      </c>
      <c r="B14" s="626" t="s">
        <v>547</v>
      </c>
      <c r="C14" s="627" t="s">
        <v>559</v>
      </c>
      <c r="D14" s="628" t="s">
        <v>560</v>
      </c>
      <c r="E14" s="627" t="s">
        <v>548</v>
      </c>
      <c r="F14" s="628" t="s">
        <v>549</v>
      </c>
      <c r="G14" s="627"/>
      <c r="H14" s="627" t="s">
        <v>602</v>
      </c>
      <c r="I14" s="627" t="s">
        <v>603</v>
      </c>
      <c r="J14" s="627" t="s">
        <v>604</v>
      </c>
      <c r="K14" s="627" t="s">
        <v>605</v>
      </c>
      <c r="L14" s="629">
        <v>39.259195885713083</v>
      </c>
      <c r="M14" s="629">
        <v>13</v>
      </c>
      <c r="N14" s="630">
        <v>510.36954651427004</v>
      </c>
    </row>
    <row r="15" spans="1:14" ht="14.4" customHeight="1" x14ac:dyDescent="0.3">
      <c r="A15" s="625" t="s">
        <v>545</v>
      </c>
      <c r="B15" s="626" t="s">
        <v>547</v>
      </c>
      <c r="C15" s="627" t="s">
        <v>559</v>
      </c>
      <c r="D15" s="628" t="s">
        <v>560</v>
      </c>
      <c r="E15" s="627" t="s">
        <v>548</v>
      </c>
      <c r="F15" s="628" t="s">
        <v>549</v>
      </c>
      <c r="G15" s="627"/>
      <c r="H15" s="627" t="s">
        <v>606</v>
      </c>
      <c r="I15" s="627" t="s">
        <v>607</v>
      </c>
      <c r="J15" s="627" t="s">
        <v>608</v>
      </c>
      <c r="K15" s="627" t="s">
        <v>609</v>
      </c>
      <c r="L15" s="629">
        <v>72.190058856556803</v>
      </c>
      <c r="M15" s="629">
        <v>1</v>
      </c>
      <c r="N15" s="630">
        <v>72.190058856556803</v>
      </c>
    </row>
    <row r="16" spans="1:14" ht="14.4" customHeight="1" x14ac:dyDescent="0.3">
      <c r="A16" s="625" t="s">
        <v>545</v>
      </c>
      <c r="B16" s="626" t="s">
        <v>547</v>
      </c>
      <c r="C16" s="627" t="s">
        <v>559</v>
      </c>
      <c r="D16" s="628" t="s">
        <v>560</v>
      </c>
      <c r="E16" s="627" t="s">
        <v>548</v>
      </c>
      <c r="F16" s="628" t="s">
        <v>549</v>
      </c>
      <c r="G16" s="627"/>
      <c r="H16" s="627" t="s">
        <v>610</v>
      </c>
      <c r="I16" s="627" t="s">
        <v>611</v>
      </c>
      <c r="J16" s="627" t="s">
        <v>612</v>
      </c>
      <c r="K16" s="627" t="s">
        <v>613</v>
      </c>
      <c r="L16" s="629">
        <v>171.92</v>
      </c>
      <c r="M16" s="629">
        <v>2</v>
      </c>
      <c r="N16" s="630">
        <v>343.84</v>
      </c>
    </row>
    <row r="17" spans="1:14" ht="14.4" customHeight="1" x14ac:dyDescent="0.3">
      <c r="A17" s="625" t="s">
        <v>545</v>
      </c>
      <c r="B17" s="626" t="s">
        <v>547</v>
      </c>
      <c r="C17" s="627" t="s">
        <v>559</v>
      </c>
      <c r="D17" s="628" t="s">
        <v>560</v>
      </c>
      <c r="E17" s="627" t="s">
        <v>548</v>
      </c>
      <c r="F17" s="628" t="s">
        <v>549</v>
      </c>
      <c r="G17" s="627"/>
      <c r="H17" s="627" t="s">
        <v>614</v>
      </c>
      <c r="I17" s="627" t="s">
        <v>615</v>
      </c>
      <c r="J17" s="627" t="s">
        <v>616</v>
      </c>
      <c r="K17" s="627" t="s">
        <v>617</v>
      </c>
      <c r="L17" s="629">
        <v>98.22</v>
      </c>
      <c r="M17" s="629">
        <v>1</v>
      </c>
      <c r="N17" s="630">
        <v>98.22</v>
      </c>
    </row>
    <row r="18" spans="1:14" ht="14.4" customHeight="1" x14ac:dyDescent="0.3">
      <c r="A18" s="625" t="s">
        <v>545</v>
      </c>
      <c r="B18" s="626" t="s">
        <v>547</v>
      </c>
      <c r="C18" s="627" t="s">
        <v>559</v>
      </c>
      <c r="D18" s="628" t="s">
        <v>560</v>
      </c>
      <c r="E18" s="627" t="s">
        <v>548</v>
      </c>
      <c r="F18" s="628" t="s">
        <v>549</v>
      </c>
      <c r="G18" s="627" t="s">
        <v>618</v>
      </c>
      <c r="H18" s="627" t="s">
        <v>619</v>
      </c>
      <c r="I18" s="627" t="s">
        <v>619</v>
      </c>
      <c r="J18" s="627" t="s">
        <v>620</v>
      </c>
      <c r="K18" s="627" t="s">
        <v>621</v>
      </c>
      <c r="L18" s="629">
        <v>252.42569982309541</v>
      </c>
      <c r="M18" s="629">
        <v>228</v>
      </c>
      <c r="N18" s="630">
        <v>57553.059559665751</v>
      </c>
    </row>
    <row r="19" spans="1:14" ht="14.4" customHeight="1" x14ac:dyDescent="0.3">
      <c r="A19" s="625" t="s">
        <v>545</v>
      </c>
      <c r="B19" s="626" t="s">
        <v>547</v>
      </c>
      <c r="C19" s="627" t="s">
        <v>559</v>
      </c>
      <c r="D19" s="628" t="s">
        <v>560</v>
      </c>
      <c r="E19" s="627" t="s">
        <v>548</v>
      </c>
      <c r="F19" s="628" t="s">
        <v>549</v>
      </c>
      <c r="G19" s="627" t="s">
        <v>618</v>
      </c>
      <c r="H19" s="627" t="s">
        <v>622</v>
      </c>
      <c r="I19" s="627" t="s">
        <v>622</v>
      </c>
      <c r="J19" s="627" t="s">
        <v>623</v>
      </c>
      <c r="K19" s="627" t="s">
        <v>624</v>
      </c>
      <c r="L19" s="629">
        <v>181.58931142181711</v>
      </c>
      <c r="M19" s="629">
        <v>9</v>
      </c>
      <c r="N19" s="630">
        <v>1634.3038027963539</v>
      </c>
    </row>
    <row r="20" spans="1:14" ht="14.4" customHeight="1" x14ac:dyDescent="0.3">
      <c r="A20" s="625" t="s">
        <v>545</v>
      </c>
      <c r="B20" s="626" t="s">
        <v>547</v>
      </c>
      <c r="C20" s="627" t="s">
        <v>559</v>
      </c>
      <c r="D20" s="628" t="s">
        <v>560</v>
      </c>
      <c r="E20" s="627" t="s">
        <v>548</v>
      </c>
      <c r="F20" s="628" t="s">
        <v>549</v>
      </c>
      <c r="G20" s="627" t="s">
        <v>618</v>
      </c>
      <c r="H20" s="627" t="s">
        <v>625</v>
      </c>
      <c r="I20" s="627" t="s">
        <v>625</v>
      </c>
      <c r="J20" s="627" t="s">
        <v>626</v>
      </c>
      <c r="K20" s="627" t="s">
        <v>624</v>
      </c>
      <c r="L20" s="629">
        <v>159.38666666666666</v>
      </c>
      <c r="M20" s="629">
        <v>6</v>
      </c>
      <c r="N20" s="630">
        <v>956.31999999999994</v>
      </c>
    </row>
    <row r="21" spans="1:14" ht="14.4" customHeight="1" x14ac:dyDescent="0.3">
      <c r="A21" s="625" t="s">
        <v>545</v>
      </c>
      <c r="B21" s="626" t="s">
        <v>547</v>
      </c>
      <c r="C21" s="627" t="s">
        <v>559</v>
      </c>
      <c r="D21" s="628" t="s">
        <v>560</v>
      </c>
      <c r="E21" s="627" t="s">
        <v>548</v>
      </c>
      <c r="F21" s="628" t="s">
        <v>549</v>
      </c>
      <c r="G21" s="627" t="s">
        <v>618</v>
      </c>
      <c r="H21" s="627" t="s">
        <v>627</v>
      </c>
      <c r="I21" s="627" t="s">
        <v>627</v>
      </c>
      <c r="J21" s="627" t="s">
        <v>620</v>
      </c>
      <c r="K21" s="627" t="s">
        <v>628</v>
      </c>
      <c r="L21" s="629">
        <v>144.80938787696385</v>
      </c>
      <c r="M21" s="629">
        <v>65</v>
      </c>
      <c r="N21" s="630">
        <v>9412.6102120026499</v>
      </c>
    </row>
    <row r="22" spans="1:14" ht="14.4" customHeight="1" x14ac:dyDescent="0.3">
      <c r="A22" s="625" t="s">
        <v>545</v>
      </c>
      <c r="B22" s="626" t="s">
        <v>547</v>
      </c>
      <c r="C22" s="627" t="s">
        <v>559</v>
      </c>
      <c r="D22" s="628" t="s">
        <v>560</v>
      </c>
      <c r="E22" s="627" t="s">
        <v>548</v>
      </c>
      <c r="F22" s="628" t="s">
        <v>549</v>
      </c>
      <c r="G22" s="627" t="s">
        <v>618</v>
      </c>
      <c r="H22" s="627" t="s">
        <v>629</v>
      </c>
      <c r="I22" s="627" t="s">
        <v>629</v>
      </c>
      <c r="J22" s="627" t="s">
        <v>620</v>
      </c>
      <c r="K22" s="627" t="s">
        <v>630</v>
      </c>
      <c r="L22" s="629">
        <v>150.64980536068916</v>
      </c>
      <c r="M22" s="629">
        <v>17</v>
      </c>
      <c r="N22" s="630">
        <v>2561.0466911317158</v>
      </c>
    </row>
    <row r="23" spans="1:14" ht="14.4" customHeight="1" x14ac:dyDescent="0.3">
      <c r="A23" s="625" t="s">
        <v>545</v>
      </c>
      <c r="B23" s="626" t="s">
        <v>547</v>
      </c>
      <c r="C23" s="627" t="s">
        <v>559</v>
      </c>
      <c r="D23" s="628" t="s">
        <v>560</v>
      </c>
      <c r="E23" s="627" t="s">
        <v>548</v>
      </c>
      <c r="F23" s="628" t="s">
        <v>549</v>
      </c>
      <c r="G23" s="627" t="s">
        <v>618</v>
      </c>
      <c r="H23" s="627" t="s">
        <v>631</v>
      </c>
      <c r="I23" s="627" t="s">
        <v>631</v>
      </c>
      <c r="J23" s="627" t="s">
        <v>632</v>
      </c>
      <c r="K23" s="627" t="s">
        <v>633</v>
      </c>
      <c r="L23" s="629">
        <v>72.840159913848368</v>
      </c>
      <c r="M23" s="629">
        <v>14.8</v>
      </c>
      <c r="N23" s="630">
        <v>1078.0343667249558</v>
      </c>
    </row>
    <row r="24" spans="1:14" ht="14.4" customHeight="1" x14ac:dyDescent="0.3">
      <c r="A24" s="625" t="s">
        <v>545</v>
      </c>
      <c r="B24" s="626" t="s">
        <v>547</v>
      </c>
      <c r="C24" s="627" t="s">
        <v>559</v>
      </c>
      <c r="D24" s="628" t="s">
        <v>560</v>
      </c>
      <c r="E24" s="627" t="s">
        <v>548</v>
      </c>
      <c r="F24" s="628" t="s">
        <v>549</v>
      </c>
      <c r="G24" s="627" t="s">
        <v>618</v>
      </c>
      <c r="H24" s="627" t="s">
        <v>634</v>
      </c>
      <c r="I24" s="627" t="s">
        <v>635</v>
      </c>
      <c r="J24" s="627" t="s">
        <v>636</v>
      </c>
      <c r="K24" s="627" t="s">
        <v>637</v>
      </c>
      <c r="L24" s="629">
        <v>84.08</v>
      </c>
      <c r="M24" s="629">
        <v>2</v>
      </c>
      <c r="N24" s="630">
        <v>168.16</v>
      </c>
    </row>
    <row r="25" spans="1:14" ht="14.4" customHeight="1" x14ac:dyDescent="0.3">
      <c r="A25" s="625" t="s">
        <v>545</v>
      </c>
      <c r="B25" s="626" t="s">
        <v>547</v>
      </c>
      <c r="C25" s="627" t="s">
        <v>559</v>
      </c>
      <c r="D25" s="628" t="s">
        <v>560</v>
      </c>
      <c r="E25" s="627" t="s">
        <v>548</v>
      </c>
      <c r="F25" s="628" t="s">
        <v>549</v>
      </c>
      <c r="G25" s="627" t="s">
        <v>618</v>
      </c>
      <c r="H25" s="627" t="s">
        <v>638</v>
      </c>
      <c r="I25" s="627" t="s">
        <v>639</v>
      </c>
      <c r="J25" s="627" t="s">
        <v>640</v>
      </c>
      <c r="K25" s="627" t="s">
        <v>641</v>
      </c>
      <c r="L25" s="629">
        <v>94.564629359906462</v>
      </c>
      <c r="M25" s="629">
        <v>29</v>
      </c>
      <c r="N25" s="630">
        <v>2742.3742514372875</v>
      </c>
    </row>
    <row r="26" spans="1:14" ht="14.4" customHeight="1" x14ac:dyDescent="0.3">
      <c r="A26" s="625" t="s">
        <v>545</v>
      </c>
      <c r="B26" s="626" t="s">
        <v>547</v>
      </c>
      <c r="C26" s="627" t="s">
        <v>559</v>
      </c>
      <c r="D26" s="628" t="s">
        <v>560</v>
      </c>
      <c r="E26" s="627" t="s">
        <v>548</v>
      </c>
      <c r="F26" s="628" t="s">
        <v>549</v>
      </c>
      <c r="G26" s="627" t="s">
        <v>618</v>
      </c>
      <c r="H26" s="627" t="s">
        <v>642</v>
      </c>
      <c r="I26" s="627" t="s">
        <v>643</v>
      </c>
      <c r="J26" s="627" t="s">
        <v>644</v>
      </c>
      <c r="K26" s="627" t="s">
        <v>645</v>
      </c>
      <c r="L26" s="629">
        <v>163.77000000000001</v>
      </c>
      <c r="M26" s="629">
        <v>2</v>
      </c>
      <c r="N26" s="630">
        <v>327.54000000000002</v>
      </c>
    </row>
    <row r="27" spans="1:14" ht="14.4" customHeight="1" x14ac:dyDescent="0.3">
      <c r="A27" s="625" t="s">
        <v>545</v>
      </c>
      <c r="B27" s="626" t="s">
        <v>547</v>
      </c>
      <c r="C27" s="627" t="s">
        <v>559</v>
      </c>
      <c r="D27" s="628" t="s">
        <v>560</v>
      </c>
      <c r="E27" s="627" t="s">
        <v>548</v>
      </c>
      <c r="F27" s="628" t="s">
        <v>549</v>
      </c>
      <c r="G27" s="627" t="s">
        <v>618</v>
      </c>
      <c r="H27" s="627" t="s">
        <v>646</v>
      </c>
      <c r="I27" s="627" t="s">
        <v>647</v>
      </c>
      <c r="J27" s="627" t="s">
        <v>648</v>
      </c>
      <c r="K27" s="627" t="s">
        <v>649</v>
      </c>
      <c r="L27" s="629">
        <v>63.244000000000007</v>
      </c>
      <c r="M27" s="629">
        <v>5</v>
      </c>
      <c r="N27" s="630">
        <v>316.22000000000003</v>
      </c>
    </row>
    <row r="28" spans="1:14" ht="14.4" customHeight="1" x14ac:dyDescent="0.3">
      <c r="A28" s="625" t="s">
        <v>545</v>
      </c>
      <c r="B28" s="626" t="s">
        <v>547</v>
      </c>
      <c r="C28" s="627" t="s">
        <v>559</v>
      </c>
      <c r="D28" s="628" t="s">
        <v>560</v>
      </c>
      <c r="E28" s="627" t="s">
        <v>548</v>
      </c>
      <c r="F28" s="628" t="s">
        <v>549</v>
      </c>
      <c r="G28" s="627" t="s">
        <v>618</v>
      </c>
      <c r="H28" s="627" t="s">
        <v>650</v>
      </c>
      <c r="I28" s="627" t="s">
        <v>651</v>
      </c>
      <c r="J28" s="627" t="s">
        <v>652</v>
      </c>
      <c r="K28" s="627" t="s">
        <v>653</v>
      </c>
      <c r="L28" s="629">
        <v>71.455825146351529</v>
      </c>
      <c r="M28" s="629">
        <v>24</v>
      </c>
      <c r="N28" s="630">
        <v>1714.9398035124366</v>
      </c>
    </row>
    <row r="29" spans="1:14" ht="14.4" customHeight="1" x14ac:dyDescent="0.3">
      <c r="A29" s="625" t="s">
        <v>545</v>
      </c>
      <c r="B29" s="626" t="s">
        <v>547</v>
      </c>
      <c r="C29" s="627" t="s">
        <v>559</v>
      </c>
      <c r="D29" s="628" t="s">
        <v>560</v>
      </c>
      <c r="E29" s="627" t="s">
        <v>548</v>
      </c>
      <c r="F29" s="628" t="s">
        <v>549</v>
      </c>
      <c r="G29" s="627" t="s">
        <v>618</v>
      </c>
      <c r="H29" s="627" t="s">
        <v>654</v>
      </c>
      <c r="I29" s="627" t="s">
        <v>655</v>
      </c>
      <c r="J29" s="627" t="s">
        <v>656</v>
      </c>
      <c r="K29" s="627" t="s">
        <v>657</v>
      </c>
      <c r="L29" s="629">
        <v>60.256891220270703</v>
      </c>
      <c r="M29" s="629">
        <v>13</v>
      </c>
      <c r="N29" s="630">
        <v>783.33958586351912</v>
      </c>
    </row>
    <row r="30" spans="1:14" ht="14.4" customHeight="1" x14ac:dyDescent="0.3">
      <c r="A30" s="625" t="s">
        <v>545</v>
      </c>
      <c r="B30" s="626" t="s">
        <v>547</v>
      </c>
      <c r="C30" s="627" t="s">
        <v>559</v>
      </c>
      <c r="D30" s="628" t="s">
        <v>560</v>
      </c>
      <c r="E30" s="627" t="s">
        <v>548</v>
      </c>
      <c r="F30" s="628" t="s">
        <v>549</v>
      </c>
      <c r="G30" s="627" t="s">
        <v>618</v>
      </c>
      <c r="H30" s="627" t="s">
        <v>658</v>
      </c>
      <c r="I30" s="627" t="s">
        <v>659</v>
      </c>
      <c r="J30" s="627" t="s">
        <v>660</v>
      </c>
      <c r="K30" s="627" t="s">
        <v>661</v>
      </c>
      <c r="L30" s="629">
        <v>56.12</v>
      </c>
      <c r="M30" s="629">
        <v>2</v>
      </c>
      <c r="N30" s="630">
        <v>112.24</v>
      </c>
    </row>
    <row r="31" spans="1:14" ht="14.4" customHeight="1" x14ac:dyDescent="0.3">
      <c r="A31" s="625" t="s">
        <v>545</v>
      </c>
      <c r="B31" s="626" t="s">
        <v>547</v>
      </c>
      <c r="C31" s="627" t="s">
        <v>559</v>
      </c>
      <c r="D31" s="628" t="s">
        <v>560</v>
      </c>
      <c r="E31" s="627" t="s">
        <v>548</v>
      </c>
      <c r="F31" s="628" t="s">
        <v>549</v>
      </c>
      <c r="G31" s="627" t="s">
        <v>618</v>
      </c>
      <c r="H31" s="627" t="s">
        <v>662</v>
      </c>
      <c r="I31" s="627" t="s">
        <v>663</v>
      </c>
      <c r="J31" s="627" t="s">
        <v>656</v>
      </c>
      <c r="K31" s="627" t="s">
        <v>664</v>
      </c>
      <c r="L31" s="629">
        <v>65.229811298327547</v>
      </c>
      <c r="M31" s="629">
        <v>4</v>
      </c>
      <c r="N31" s="630">
        <v>260.91924519331019</v>
      </c>
    </row>
    <row r="32" spans="1:14" ht="14.4" customHeight="1" x14ac:dyDescent="0.3">
      <c r="A32" s="625" t="s">
        <v>545</v>
      </c>
      <c r="B32" s="626" t="s">
        <v>547</v>
      </c>
      <c r="C32" s="627" t="s">
        <v>559</v>
      </c>
      <c r="D32" s="628" t="s">
        <v>560</v>
      </c>
      <c r="E32" s="627" t="s">
        <v>548</v>
      </c>
      <c r="F32" s="628" t="s">
        <v>549</v>
      </c>
      <c r="G32" s="627" t="s">
        <v>618</v>
      </c>
      <c r="H32" s="627" t="s">
        <v>665</v>
      </c>
      <c r="I32" s="627" t="s">
        <v>666</v>
      </c>
      <c r="J32" s="627" t="s">
        <v>667</v>
      </c>
      <c r="K32" s="627" t="s">
        <v>668</v>
      </c>
      <c r="L32" s="629">
        <v>78.353285330303365</v>
      </c>
      <c r="M32" s="629">
        <v>6</v>
      </c>
      <c r="N32" s="630">
        <v>470.11971198182022</v>
      </c>
    </row>
    <row r="33" spans="1:14" ht="14.4" customHeight="1" x14ac:dyDescent="0.3">
      <c r="A33" s="625" t="s">
        <v>545</v>
      </c>
      <c r="B33" s="626" t="s">
        <v>547</v>
      </c>
      <c r="C33" s="627" t="s">
        <v>559</v>
      </c>
      <c r="D33" s="628" t="s">
        <v>560</v>
      </c>
      <c r="E33" s="627" t="s">
        <v>548</v>
      </c>
      <c r="F33" s="628" t="s">
        <v>549</v>
      </c>
      <c r="G33" s="627" t="s">
        <v>618</v>
      </c>
      <c r="H33" s="627" t="s">
        <v>669</v>
      </c>
      <c r="I33" s="627" t="s">
        <v>670</v>
      </c>
      <c r="J33" s="627" t="s">
        <v>671</v>
      </c>
      <c r="K33" s="627" t="s">
        <v>672</v>
      </c>
      <c r="L33" s="629">
        <v>66.650000000000006</v>
      </c>
      <c r="M33" s="629">
        <v>1</v>
      </c>
      <c r="N33" s="630">
        <v>66.650000000000006</v>
      </c>
    </row>
    <row r="34" spans="1:14" ht="14.4" customHeight="1" x14ac:dyDescent="0.3">
      <c r="A34" s="625" t="s">
        <v>545</v>
      </c>
      <c r="B34" s="626" t="s">
        <v>547</v>
      </c>
      <c r="C34" s="627" t="s">
        <v>559</v>
      </c>
      <c r="D34" s="628" t="s">
        <v>560</v>
      </c>
      <c r="E34" s="627" t="s">
        <v>548</v>
      </c>
      <c r="F34" s="628" t="s">
        <v>549</v>
      </c>
      <c r="G34" s="627" t="s">
        <v>618</v>
      </c>
      <c r="H34" s="627" t="s">
        <v>673</v>
      </c>
      <c r="I34" s="627" t="s">
        <v>674</v>
      </c>
      <c r="J34" s="627" t="s">
        <v>675</v>
      </c>
      <c r="K34" s="627" t="s">
        <v>676</v>
      </c>
      <c r="L34" s="629">
        <v>27.44</v>
      </c>
      <c r="M34" s="629">
        <v>4</v>
      </c>
      <c r="N34" s="630">
        <v>109.76</v>
      </c>
    </row>
    <row r="35" spans="1:14" ht="14.4" customHeight="1" x14ac:dyDescent="0.3">
      <c r="A35" s="625" t="s">
        <v>545</v>
      </c>
      <c r="B35" s="626" t="s">
        <v>547</v>
      </c>
      <c r="C35" s="627" t="s">
        <v>559</v>
      </c>
      <c r="D35" s="628" t="s">
        <v>560</v>
      </c>
      <c r="E35" s="627" t="s">
        <v>548</v>
      </c>
      <c r="F35" s="628" t="s">
        <v>549</v>
      </c>
      <c r="G35" s="627" t="s">
        <v>618</v>
      </c>
      <c r="H35" s="627" t="s">
        <v>677</v>
      </c>
      <c r="I35" s="627" t="s">
        <v>678</v>
      </c>
      <c r="J35" s="627" t="s">
        <v>679</v>
      </c>
      <c r="K35" s="627" t="s">
        <v>680</v>
      </c>
      <c r="L35" s="629">
        <v>74.410196547238499</v>
      </c>
      <c r="M35" s="629">
        <v>1</v>
      </c>
      <c r="N35" s="630">
        <v>74.410196547238499</v>
      </c>
    </row>
    <row r="36" spans="1:14" ht="14.4" customHeight="1" x14ac:dyDescent="0.3">
      <c r="A36" s="625" t="s">
        <v>545</v>
      </c>
      <c r="B36" s="626" t="s">
        <v>547</v>
      </c>
      <c r="C36" s="627" t="s">
        <v>559</v>
      </c>
      <c r="D36" s="628" t="s">
        <v>560</v>
      </c>
      <c r="E36" s="627" t="s">
        <v>548</v>
      </c>
      <c r="F36" s="628" t="s">
        <v>549</v>
      </c>
      <c r="G36" s="627" t="s">
        <v>618</v>
      </c>
      <c r="H36" s="627" t="s">
        <v>681</v>
      </c>
      <c r="I36" s="627" t="s">
        <v>682</v>
      </c>
      <c r="J36" s="627" t="s">
        <v>683</v>
      </c>
      <c r="K36" s="627" t="s">
        <v>684</v>
      </c>
      <c r="L36" s="629">
        <v>81.198963797093043</v>
      </c>
      <c r="M36" s="629">
        <v>178</v>
      </c>
      <c r="N36" s="630">
        <v>14453.415555882562</v>
      </c>
    </row>
    <row r="37" spans="1:14" ht="14.4" customHeight="1" x14ac:dyDescent="0.3">
      <c r="A37" s="625" t="s">
        <v>545</v>
      </c>
      <c r="B37" s="626" t="s">
        <v>547</v>
      </c>
      <c r="C37" s="627" t="s">
        <v>559</v>
      </c>
      <c r="D37" s="628" t="s">
        <v>560</v>
      </c>
      <c r="E37" s="627" t="s">
        <v>548</v>
      </c>
      <c r="F37" s="628" t="s">
        <v>549</v>
      </c>
      <c r="G37" s="627" t="s">
        <v>618</v>
      </c>
      <c r="H37" s="627" t="s">
        <v>685</v>
      </c>
      <c r="I37" s="627" t="s">
        <v>686</v>
      </c>
      <c r="J37" s="627" t="s">
        <v>687</v>
      </c>
      <c r="K37" s="627" t="s">
        <v>688</v>
      </c>
      <c r="L37" s="629">
        <v>60.94</v>
      </c>
      <c r="M37" s="629">
        <v>1</v>
      </c>
      <c r="N37" s="630">
        <v>60.94</v>
      </c>
    </row>
    <row r="38" spans="1:14" ht="14.4" customHeight="1" x14ac:dyDescent="0.3">
      <c r="A38" s="625" t="s">
        <v>545</v>
      </c>
      <c r="B38" s="626" t="s">
        <v>547</v>
      </c>
      <c r="C38" s="627" t="s">
        <v>559</v>
      </c>
      <c r="D38" s="628" t="s">
        <v>560</v>
      </c>
      <c r="E38" s="627" t="s">
        <v>548</v>
      </c>
      <c r="F38" s="628" t="s">
        <v>549</v>
      </c>
      <c r="G38" s="627" t="s">
        <v>618</v>
      </c>
      <c r="H38" s="627" t="s">
        <v>689</v>
      </c>
      <c r="I38" s="627" t="s">
        <v>690</v>
      </c>
      <c r="J38" s="627" t="s">
        <v>691</v>
      </c>
      <c r="K38" s="627" t="s">
        <v>692</v>
      </c>
      <c r="L38" s="629">
        <v>121.06172593988872</v>
      </c>
      <c r="M38" s="629">
        <v>31</v>
      </c>
      <c r="N38" s="630">
        <v>3752.9135041365503</v>
      </c>
    </row>
    <row r="39" spans="1:14" ht="14.4" customHeight="1" x14ac:dyDescent="0.3">
      <c r="A39" s="625" t="s">
        <v>545</v>
      </c>
      <c r="B39" s="626" t="s">
        <v>547</v>
      </c>
      <c r="C39" s="627" t="s">
        <v>559</v>
      </c>
      <c r="D39" s="628" t="s">
        <v>560</v>
      </c>
      <c r="E39" s="627" t="s">
        <v>548</v>
      </c>
      <c r="F39" s="628" t="s">
        <v>549</v>
      </c>
      <c r="G39" s="627" t="s">
        <v>618</v>
      </c>
      <c r="H39" s="627" t="s">
        <v>693</v>
      </c>
      <c r="I39" s="627" t="s">
        <v>694</v>
      </c>
      <c r="J39" s="627" t="s">
        <v>695</v>
      </c>
      <c r="K39" s="627" t="s">
        <v>696</v>
      </c>
      <c r="L39" s="629">
        <v>37.190110142110299</v>
      </c>
      <c r="M39" s="629">
        <v>1</v>
      </c>
      <c r="N39" s="630">
        <v>37.190110142110299</v>
      </c>
    </row>
    <row r="40" spans="1:14" ht="14.4" customHeight="1" x14ac:dyDescent="0.3">
      <c r="A40" s="625" t="s">
        <v>545</v>
      </c>
      <c r="B40" s="626" t="s">
        <v>547</v>
      </c>
      <c r="C40" s="627" t="s">
        <v>559</v>
      </c>
      <c r="D40" s="628" t="s">
        <v>560</v>
      </c>
      <c r="E40" s="627" t="s">
        <v>548</v>
      </c>
      <c r="F40" s="628" t="s">
        <v>549</v>
      </c>
      <c r="G40" s="627" t="s">
        <v>618</v>
      </c>
      <c r="H40" s="627" t="s">
        <v>697</v>
      </c>
      <c r="I40" s="627" t="s">
        <v>698</v>
      </c>
      <c r="J40" s="627" t="s">
        <v>699</v>
      </c>
      <c r="K40" s="627" t="s">
        <v>700</v>
      </c>
      <c r="L40" s="629">
        <v>59.20000000000001</v>
      </c>
      <c r="M40" s="629">
        <v>6</v>
      </c>
      <c r="N40" s="630">
        <v>355.20000000000005</v>
      </c>
    </row>
    <row r="41" spans="1:14" ht="14.4" customHeight="1" x14ac:dyDescent="0.3">
      <c r="A41" s="625" t="s">
        <v>545</v>
      </c>
      <c r="B41" s="626" t="s">
        <v>547</v>
      </c>
      <c r="C41" s="627" t="s">
        <v>559</v>
      </c>
      <c r="D41" s="628" t="s">
        <v>560</v>
      </c>
      <c r="E41" s="627" t="s">
        <v>548</v>
      </c>
      <c r="F41" s="628" t="s">
        <v>549</v>
      </c>
      <c r="G41" s="627" t="s">
        <v>618</v>
      </c>
      <c r="H41" s="627" t="s">
        <v>701</v>
      </c>
      <c r="I41" s="627" t="s">
        <v>702</v>
      </c>
      <c r="J41" s="627" t="s">
        <v>703</v>
      </c>
      <c r="K41" s="627" t="s">
        <v>704</v>
      </c>
      <c r="L41" s="629">
        <v>192.54</v>
      </c>
      <c r="M41" s="629">
        <v>3</v>
      </c>
      <c r="N41" s="630">
        <v>577.62</v>
      </c>
    </row>
    <row r="42" spans="1:14" ht="14.4" customHeight="1" x14ac:dyDescent="0.3">
      <c r="A42" s="625" t="s">
        <v>545</v>
      </c>
      <c r="B42" s="626" t="s">
        <v>547</v>
      </c>
      <c r="C42" s="627" t="s">
        <v>559</v>
      </c>
      <c r="D42" s="628" t="s">
        <v>560</v>
      </c>
      <c r="E42" s="627" t="s">
        <v>548</v>
      </c>
      <c r="F42" s="628" t="s">
        <v>549</v>
      </c>
      <c r="G42" s="627" t="s">
        <v>618</v>
      </c>
      <c r="H42" s="627" t="s">
        <v>705</v>
      </c>
      <c r="I42" s="627" t="s">
        <v>706</v>
      </c>
      <c r="J42" s="627" t="s">
        <v>707</v>
      </c>
      <c r="K42" s="627" t="s">
        <v>708</v>
      </c>
      <c r="L42" s="629">
        <v>374.38</v>
      </c>
      <c r="M42" s="629">
        <v>1</v>
      </c>
      <c r="N42" s="630">
        <v>374.38</v>
      </c>
    </row>
    <row r="43" spans="1:14" ht="14.4" customHeight="1" x14ac:dyDescent="0.3">
      <c r="A43" s="625" t="s">
        <v>545</v>
      </c>
      <c r="B43" s="626" t="s">
        <v>547</v>
      </c>
      <c r="C43" s="627" t="s">
        <v>559</v>
      </c>
      <c r="D43" s="628" t="s">
        <v>560</v>
      </c>
      <c r="E43" s="627" t="s">
        <v>548</v>
      </c>
      <c r="F43" s="628" t="s">
        <v>549</v>
      </c>
      <c r="G43" s="627" t="s">
        <v>618</v>
      </c>
      <c r="H43" s="627" t="s">
        <v>709</v>
      </c>
      <c r="I43" s="627" t="s">
        <v>710</v>
      </c>
      <c r="J43" s="627" t="s">
        <v>711</v>
      </c>
      <c r="K43" s="627" t="s">
        <v>712</v>
      </c>
      <c r="L43" s="629">
        <v>43.229927286692998</v>
      </c>
      <c r="M43" s="629">
        <v>1</v>
      </c>
      <c r="N43" s="630">
        <v>43.229927286692998</v>
      </c>
    </row>
    <row r="44" spans="1:14" ht="14.4" customHeight="1" x14ac:dyDescent="0.3">
      <c r="A44" s="625" t="s">
        <v>545</v>
      </c>
      <c r="B44" s="626" t="s">
        <v>547</v>
      </c>
      <c r="C44" s="627" t="s">
        <v>559</v>
      </c>
      <c r="D44" s="628" t="s">
        <v>560</v>
      </c>
      <c r="E44" s="627" t="s">
        <v>548</v>
      </c>
      <c r="F44" s="628" t="s">
        <v>549</v>
      </c>
      <c r="G44" s="627" t="s">
        <v>618</v>
      </c>
      <c r="H44" s="627" t="s">
        <v>713</v>
      </c>
      <c r="I44" s="627" t="s">
        <v>714</v>
      </c>
      <c r="J44" s="627" t="s">
        <v>715</v>
      </c>
      <c r="K44" s="627" t="s">
        <v>716</v>
      </c>
      <c r="L44" s="629">
        <v>272.45106038947353</v>
      </c>
      <c r="M44" s="629">
        <v>35</v>
      </c>
      <c r="N44" s="630">
        <v>9535.7871136315734</v>
      </c>
    </row>
    <row r="45" spans="1:14" ht="14.4" customHeight="1" x14ac:dyDescent="0.3">
      <c r="A45" s="625" t="s">
        <v>545</v>
      </c>
      <c r="B45" s="626" t="s">
        <v>547</v>
      </c>
      <c r="C45" s="627" t="s">
        <v>559</v>
      </c>
      <c r="D45" s="628" t="s">
        <v>560</v>
      </c>
      <c r="E45" s="627" t="s">
        <v>548</v>
      </c>
      <c r="F45" s="628" t="s">
        <v>549</v>
      </c>
      <c r="G45" s="627" t="s">
        <v>618</v>
      </c>
      <c r="H45" s="627" t="s">
        <v>717</v>
      </c>
      <c r="I45" s="627" t="s">
        <v>718</v>
      </c>
      <c r="J45" s="627" t="s">
        <v>719</v>
      </c>
      <c r="K45" s="627" t="s">
        <v>720</v>
      </c>
      <c r="L45" s="629">
        <v>151.23666666666665</v>
      </c>
      <c r="M45" s="629">
        <v>3</v>
      </c>
      <c r="N45" s="630">
        <v>453.71</v>
      </c>
    </row>
    <row r="46" spans="1:14" ht="14.4" customHeight="1" x14ac:dyDescent="0.3">
      <c r="A46" s="625" t="s">
        <v>545</v>
      </c>
      <c r="B46" s="626" t="s">
        <v>547</v>
      </c>
      <c r="C46" s="627" t="s">
        <v>559</v>
      </c>
      <c r="D46" s="628" t="s">
        <v>560</v>
      </c>
      <c r="E46" s="627" t="s">
        <v>548</v>
      </c>
      <c r="F46" s="628" t="s">
        <v>549</v>
      </c>
      <c r="G46" s="627" t="s">
        <v>618</v>
      </c>
      <c r="H46" s="627" t="s">
        <v>721</v>
      </c>
      <c r="I46" s="627" t="s">
        <v>722</v>
      </c>
      <c r="J46" s="627" t="s">
        <v>723</v>
      </c>
      <c r="K46" s="627" t="s">
        <v>724</v>
      </c>
      <c r="L46" s="629">
        <v>599.78</v>
      </c>
      <c r="M46" s="629">
        <v>1</v>
      </c>
      <c r="N46" s="630">
        <v>599.78</v>
      </c>
    </row>
    <row r="47" spans="1:14" ht="14.4" customHeight="1" x14ac:dyDescent="0.3">
      <c r="A47" s="625" t="s">
        <v>545</v>
      </c>
      <c r="B47" s="626" t="s">
        <v>547</v>
      </c>
      <c r="C47" s="627" t="s">
        <v>559</v>
      </c>
      <c r="D47" s="628" t="s">
        <v>560</v>
      </c>
      <c r="E47" s="627" t="s">
        <v>548</v>
      </c>
      <c r="F47" s="628" t="s">
        <v>549</v>
      </c>
      <c r="G47" s="627" t="s">
        <v>618</v>
      </c>
      <c r="H47" s="627" t="s">
        <v>725</v>
      </c>
      <c r="I47" s="627" t="s">
        <v>726</v>
      </c>
      <c r="J47" s="627" t="s">
        <v>727</v>
      </c>
      <c r="K47" s="627" t="s">
        <v>728</v>
      </c>
      <c r="L47" s="629">
        <v>288.2498663133095</v>
      </c>
      <c r="M47" s="629">
        <v>2</v>
      </c>
      <c r="N47" s="630">
        <v>576.49973262661899</v>
      </c>
    </row>
    <row r="48" spans="1:14" ht="14.4" customHeight="1" x14ac:dyDescent="0.3">
      <c r="A48" s="625" t="s">
        <v>545</v>
      </c>
      <c r="B48" s="626" t="s">
        <v>547</v>
      </c>
      <c r="C48" s="627" t="s">
        <v>559</v>
      </c>
      <c r="D48" s="628" t="s">
        <v>560</v>
      </c>
      <c r="E48" s="627" t="s">
        <v>548</v>
      </c>
      <c r="F48" s="628" t="s">
        <v>549</v>
      </c>
      <c r="G48" s="627" t="s">
        <v>618</v>
      </c>
      <c r="H48" s="627" t="s">
        <v>729</v>
      </c>
      <c r="I48" s="627" t="s">
        <v>730</v>
      </c>
      <c r="J48" s="627" t="s">
        <v>731</v>
      </c>
      <c r="K48" s="627" t="s">
        <v>732</v>
      </c>
      <c r="L48" s="629">
        <v>121.42</v>
      </c>
      <c r="M48" s="629">
        <v>3</v>
      </c>
      <c r="N48" s="630">
        <v>364.26</v>
      </c>
    </row>
    <row r="49" spans="1:14" ht="14.4" customHeight="1" x14ac:dyDescent="0.3">
      <c r="A49" s="625" t="s">
        <v>545</v>
      </c>
      <c r="B49" s="626" t="s">
        <v>547</v>
      </c>
      <c r="C49" s="627" t="s">
        <v>559</v>
      </c>
      <c r="D49" s="628" t="s">
        <v>560</v>
      </c>
      <c r="E49" s="627" t="s">
        <v>548</v>
      </c>
      <c r="F49" s="628" t="s">
        <v>549</v>
      </c>
      <c r="G49" s="627" t="s">
        <v>618</v>
      </c>
      <c r="H49" s="627" t="s">
        <v>733</v>
      </c>
      <c r="I49" s="627" t="s">
        <v>734</v>
      </c>
      <c r="J49" s="627" t="s">
        <v>735</v>
      </c>
      <c r="K49" s="627" t="s">
        <v>736</v>
      </c>
      <c r="L49" s="629">
        <v>128.62925578120101</v>
      </c>
      <c r="M49" s="629">
        <v>1</v>
      </c>
      <c r="N49" s="630">
        <v>128.62925578120101</v>
      </c>
    </row>
    <row r="50" spans="1:14" ht="14.4" customHeight="1" x14ac:dyDescent="0.3">
      <c r="A50" s="625" t="s">
        <v>545</v>
      </c>
      <c r="B50" s="626" t="s">
        <v>547</v>
      </c>
      <c r="C50" s="627" t="s">
        <v>559</v>
      </c>
      <c r="D50" s="628" t="s">
        <v>560</v>
      </c>
      <c r="E50" s="627" t="s">
        <v>548</v>
      </c>
      <c r="F50" s="628" t="s">
        <v>549</v>
      </c>
      <c r="G50" s="627" t="s">
        <v>618</v>
      </c>
      <c r="H50" s="627" t="s">
        <v>737</v>
      </c>
      <c r="I50" s="627" t="s">
        <v>738</v>
      </c>
      <c r="J50" s="627" t="s">
        <v>739</v>
      </c>
      <c r="K50" s="627" t="s">
        <v>740</v>
      </c>
      <c r="L50" s="629">
        <v>119.59</v>
      </c>
      <c r="M50" s="629">
        <v>1</v>
      </c>
      <c r="N50" s="630">
        <v>119.59</v>
      </c>
    </row>
    <row r="51" spans="1:14" ht="14.4" customHeight="1" x14ac:dyDescent="0.3">
      <c r="A51" s="625" t="s">
        <v>545</v>
      </c>
      <c r="B51" s="626" t="s">
        <v>547</v>
      </c>
      <c r="C51" s="627" t="s">
        <v>559</v>
      </c>
      <c r="D51" s="628" t="s">
        <v>560</v>
      </c>
      <c r="E51" s="627" t="s">
        <v>548</v>
      </c>
      <c r="F51" s="628" t="s">
        <v>549</v>
      </c>
      <c r="G51" s="627" t="s">
        <v>618</v>
      </c>
      <c r="H51" s="627" t="s">
        <v>741</v>
      </c>
      <c r="I51" s="627" t="s">
        <v>742</v>
      </c>
      <c r="J51" s="627" t="s">
        <v>743</v>
      </c>
      <c r="K51" s="627" t="s">
        <v>744</v>
      </c>
      <c r="L51" s="629">
        <v>39.76</v>
      </c>
      <c r="M51" s="629">
        <v>1</v>
      </c>
      <c r="N51" s="630">
        <v>39.76</v>
      </c>
    </row>
    <row r="52" spans="1:14" ht="14.4" customHeight="1" x14ac:dyDescent="0.3">
      <c r="A52" s="625" t="s">
        <v>545</v>
      </c>
      <c r="B52" s="626" t="s">
        <v>547</v>
      </c>
      <c r="C52" s="627" t="s">
        <v>559</v>
      </c>
      <c r="D52" s="628" t="s">
        <v>560</v>
      </c>
      <c r="E52" s="627" t="s">
        <v>548</v>
      </c>
      <c r="F52" s="628" t="s">
        <v>549</v>
      </c>
      <c r="G52" s="627" t="s">
        <v>618</v>
      </c>
      <c r="H52" s="627" t="s">
        <v>745</v>
      </c>
      <c r="I52" s="627" t="s">
        <v>746</v>
      </c>
      <c r="J52" s="627" t="s">
        <v>747</v>
      </c>
      <c r="K52" s="627" t="s">
        <v>748</v>
      </c>
      <c r="L52" s="629">
        <v>104.17</v>
      </c>
      <c r="M52" s="629">
        <v>2</v>
      </c>
      <c r="N52" s="630">
        <v>208.34</v>
      </c>
    </row>
    <row r="53" spans="1:14" ht="14.4" customHeight="1" x14ac:dyDescent="0.3">
      <c r="A53" s="625" t="s">
        <v>545</v>
      </c>
      <c r="B53" s="626" t="s">
        <v>547</v>
      </c>
      <c r="C53" s="627" t="s">
        <v>559</v>
      </c>
      <c r="D53" s="628" t="s">
        <v>560</v>
      </c>
      <c r="E53" s="627" t="s">
        <v>548</v>
      </c>
      <c r="F53" s="628" t="s">
        <v>549</v>
      </c>
      <c r="G53" s="627" t="s">
        <v>618</v>
      </c>
      <c r="H53" s="627" t="s">
        <v>749</v>
      </c>
      <c r="I53" s="627" t="s">
        <v>749</v>
      </c>
      <c r="J53" s="627" t="s">
        <v>750</v>
      </c>
      <c r="K53" s="627" t="s">
        <v>751</v>
      </c>
      <c r="L53" s="629">
        <v>38.270000000000003</v>
      </c>
      <c r="M53" s="629">
        <v>16</v>
      </c>
      <c r="N53" s="630">
        <v>612.32000000000005</v>
      </c>
    </row>
    <row r="54" spans="1:14" ht="14.4" customHeight="1" x14ac:dyDescent="0.3">
      <c r="A54" s="625" t="s">
        <v>545</v>
      </c>
      <c r="B54" s="626" t="s">
        <v>547</v>
      </c>
      <c r="C54" s="627" t="s">
        <v>559</v>
      </c>
      <c r="D54" s="628" t="s">
        <v>560</v>
      </c>
      <c r="E54" s="627" t="s">
        <v>548</v>
      </c>
      <c r="F54" s="628" t="s">
        <v>549</v>
      </c>
      <c r="G54" s="627" t="s">
        <v>618</v>
      </c>
      <c r="H54" s="627" t="s">
        <v>752</v>
      </c>
      <c r="I54" s="627" t="s">
        <v>753</v>
      </c>
      <c r="J54" s="627" t="s">
        <v>754</v>
      </c>
      <c r="K54" s="627" t="s">
        <v>755</v>
      </c>
      <c r="L54" s="629">
        <v>98.773212342223673</v>
      </c>
      <c r="M54" s="629">
        <v>139</v>
      </c>
      <c r="N54" s="630">
        <v>13729.476515569091</v>
      </c>
    </row>
    <row r="55" spans="1:14" ht="14.4" customHeight="1" x14ac:dyDescent="0.3">
      <c r="A55" s="625" t="s">
        <v>545</v>
      </c>
      <c r="B55" s="626" t="s">
        <v>547</v>
      </c>
      <c r="C55" s="627" t="s">
        <v>559</v>
      </c>
      <c r="D55" s="628" t="s">
        <v>560</v>
      </c>
      <c r="E55" s="627" t="s">
        <v>548</v>
      </c>
      <c r="F55" s="628" t="s">
        <v>549</v>
      </c>
      <c r="G55" s="627" t="s">
        <v>618</v>
      </c>
      <c r="H55" s="627" t="s">
        <v>756</v>
      </c>
      <c r="I55" s="627" t="s">
        <v>757</v>
      </c>
      <c r="J55" s="627" t="s">
        <v>758</v>
      </c>
      <c r="K55" s="627" t="s">
        <v>759</v>
      </c>
      <c r="L55" s="629">
        <v>124.93</v>
      </c>
      <c r="M55" s="629">
        <v>2</v>
      </c>
      <c r="N55" s="630">
        <v>249.86</v>
      </c>
    </row>
    <row r="56" spans="1:14" ht="14.4" customHeight="1" x14ac:dyDescent="0.3">
      <c r="A56" s="625" t="s">
        <v>545</v>
      </c>
      <c r="B56" s="626" t="s">
        <v>547</v>
      </c>
      <c r="C56" s="627" t="s">
        <v>559</v>
      </c>
      <c r="D56" s="628" t="s">
        <v>560</v>
      </c>
      <c r="E56" s="627" t="s">
        <v>548</v>
      </c>
      <c r="F56" s="628" t="s">
        <v>549</v>
      </c>
      <c r="G56" s="627" t="s">
        <v>618</v>
      </c>
      <c r="H56" s="627" t="s">
        <v>760</v>
      </c>
      <c r="I56" s="627" t="s">
        <v>761</v>
      </c>
      <c r="J56" s="627" t="s">
        <v>762</v>
      </c>
      <c r="K56" s="627" t="s">
        <v>763</v>
      </c>
      <c r="L56" s="629">
        <v>250.45</v>
      </c>
      <c r="M56" s="629">
        <v>1</v>
      </c>
      <c r="N56" s="630">
        <v>250.45</v>
      </c>
    </row>
    <row r="57" spans="1:14" ht="14.4" customHeight="1" x14ac:dyDescent="0.3">
      <c r="A57" s="625" t="s">
        <v>545</v>
      </c>
      <c r="B57" s="626" t="s">
        <v>547</v>
      </c>
      <c r="C57" s="627" t="s">
        <v>559</v>
      </c>
      <c r="D57" s="628" t="s">
        <v>560</v>
      </c>
      <c r="E57" s="627" t="s">
        <v>548</v>
      </c>
      <c r="F57" s="628" t="s">
        <v>549</v>
      </c>
      <c r="G57" s="627" t="s">
        <v>618</v>
      </c>
      <c r="H57" s="627" t="s">
        <v>764</v>
      </c>
      <c r="I57" s="627" t="s">
        <v>765</v>
      </c>
      <c r="J57" s="627" t="s">
        <v>766</v>
      </c>
      <c r="K57" s="627" t="s">
        <v>767</v>
      </c>
      <c r="L57" s="629">
        <v>77.290000000000006</v>
      </c>
      <c r="M57" s="629">
        <v>1</v>
      </c>
      <c r="N57" s="630">
        <v>77.290000000000006</v>
      </c>
    </row>
    <row r="58" spans="1:14" ht="14.4" customHeight="1" x14ac:dyDescent="0.3">
      <c r="A58" s="625" t="s">
        <v>545</v>
      </c>
      <c r="B58" s="626" t="s">
        <v>547</v>
      </c>
      <c r="C58" s="627" t="s">
        <v>559</v>
      </c>
      <c r="D58" s="628" t="s">
        <v>560</v>
      </c>
      <c r="E58" s="627" t="s">
        <v>548</v>
      </c>
      <c r="F58" s="628" t="s">
        <v>549</v>
      </c>
      <c r="G58" s="627" t="s">
        <v>618</v>
      </c>
      <c r="H58" s="627" t="s">
        <v>768</v>
      </c>
      <c r="I58" s="627" t="s">
        <v>769</v>
      </c>
      <c r="J58" s="627" t="s">
        <v>770</v>
      </c>
      <c r="K58" s="627" t="s">
        <v>751</v>
      </c>
      <c r="L58" s="629">
        <v>38.251350733669483</v>
      </c>
      <c r="M58" s="629">
        <v>38</v>
      </c>
      <c r="N58" s="630">
        <v>1453.5513278794404</v>
      </c>
    </row>
    <row r="59" spans="1:14" ht="14.4" customHeight="1" x14ac:dyDescent="0.3">
      <c r="A59" s="625" t="s">
        <v>545</v>
      </c>
      <c r="B59" s="626" t="s">
        <v>547</v>
      </c>
      <c r="C59" s="627" t="s">
        <v>559</v>
      </c>
      <c r="D59" s="628" t="s">
        <v>560</v>
      </c>
      <c r="E59" s="627" t="s">
        <v>548</v>
      </c>
      <c r="F59" s="628" t="s">
        <v>549</v>
      </c>
      <c r="G59" s="627" t="s">
        <v>618</v>
      </c>
      <c r="H59" s="627" t="s">
        <v>771</v>
      </c>
      <c r="I59" s="627" t="s">
        <v>772</v>
      </c>
      <c r="J59" s="627" t="s">
        <v>773</v>
      </c>
      <c r="K59" s="627" t="s">
        <v>774</v>
      </c>
      <c r="L59" s="629">
        <v>39.82</v>
      </c>
      <c r="M59" s="629">
        <v>2</v>
      </c>
      <c r="N59" s="630">
        <v>79.64</v>
      </c>
    </row>
    <row r="60" spans="1:14" ht="14.4" customHeight="1" x14ac:dyDescent="0.3">
      <c r="A60" s="625" t="s">
        <v>545</v>
      </c>
      <c r="B60" s="626" t="s">
        <v>547</v>
      </c>
      <c r="C60" s="627" t="s">
        <v>559</v>
      </c>
      <c r="D60" s="628" t="s">
        <v>560</v>
      </c>
      <c r="E60" s="627" t="s">
        <v>548</v>
      </c>
      <c r="F60" s="628" t="s">
        <v>549</v>
      </c>
      <c r="G60" s="627" t="s">
        <v>618</v>
      </c>
      <c r="H60" s="627" t="s">
        <v>775</v>
      </c>
      <c r="I60" s="627" t="s">
        <v>776</v>
      </c>
      <c r="J60" s="627" t="s">
        <v>777</v>
      </c>
      <c r="K60" s="627" t="s">
        <v>778</v>
      </c>
      <c r="L60" s="629">
        <v>108.71</v>
      </c>
      <c r="M60" s="629">
        <v>1</v>
      </c>
      <c r="N60" s="630">
        <v>108.71</v>
      </c>
    </row>
    <row r="61" spans="1:14" ht="14.4" customHeight="1" x14ac:dyDescent="0.3">
      <c r="A61" s="625" t="s">
        <v>545</v>
      </c>
      <c r="B61" s="626" t="s">
        <v>547</v>
      </c>
      <c r="C61" s="627" t="s">
        <v>559</v>
      </c>
      <c r="D61" s="628" t="s">
        <v>560</v>
      </c>
      <c r="E61" s="627" t="s">
        <v>548</v>
      </c>
      <c r="F61" s="628" t="s">
        <v>549</v>
      </c>
      <c r="G61" s="627" t="s">
        <v>618</v>
      </c>
      <c r="H61" s="627" t="s">
        <v>779</v>
      </c>
      <c r="I61" s="627" t="s">
        <v>780</v>
      </c>
      <c r="J61" s="627" t="s">
        <v>781</v>
      </c>
      <c r="K61" s="627" t="s">
        <v>782</v>
      </c>
      <c r="L61" s="629">
        <v>340.9412203274124</v>
      </c>
      <c r="M61" s="629">
        <v>11</v>
      </c>
      <c r="N61" s="630">
        <v>3750.3534236015366</v>
      </c>
    </row>
    <row r="62" spans="1:14" ht="14.4" customHeight="1" x14ac:dyDescent="0.3">
      <c r="A62" s="625" t="s">
        <v>545</v>
      </c>
      <c r="B62" s="626" t="s">
        <v>547</v>
      </c>
      <c r="C62" s="627" t="s">
        <v>559</v>
      </c>
      <c r="D62" s="628" t="s">
        <v>560</v>
      </c>
      <c r="E62" s="627" t="s">
        <v>548</v>
      </c>
      <c r="F62" s="628" t="s">
        <v>549</v>
      </c>
      <c r="G62" s="627" t="s">
        <v>618</v>
      </c>
      <c r="H62" s="627" t="s">
        <v>783</v>
      </c>
      <c r="I62" s="627" t="s">
        <v>784</v>
      </c>
      <c r="J62" s="627" t="s">
        <v>785</v>
      </c>
      <c r="K62" s="627" t="s">
        <v>782</v>
      </c>
      <c r="L62" s="629">
        <v>342.783756331738</v>
      </c>
      <c r="M62" s="629">
        <v>5</v>
      </c>
      <c r="N62" s="630">
        <v>1713.91878165869</v>
      </c>
    </row>
    <row r="63" spans="1:14" ht="14.4" customHeight="1" x14ac:dyDescent="0.3">
      <c r="A63" s="625" t="s">
        <v>545</v>
      </c>
      <c r="B63" s="626" t="s">
        <v>547</v>
      </c>
      <c r="C63" s="627" t="s">
        <v>559</v>
      </c>
      <c r="D63" s="628" t="s">
        <v>560</v>
      </c>
      <c r="E63" s="627" t="s">
        <v>548</v>
      </c>
      <c r="F63" s="628" t="s">
        <v>549</v>
      </c>
      <c r="G63" s="627" t="s">
        <v>618</v>
      </c>
      <c r="H63" s="627" t="s">
        <v>786</v>
      </c>
      <c r="I63" s="627" t="s">
        <v>787</v>
      </c>
      <c r="J63" s="627" t="s">
        <v>788</v>
      </c>
      <c r="K63" s="627" t="s">
        <v>789</v>
      </c>
      <c r="L63" s="629">
        <v>76.919954791493637</v>
      </c>
      <c r="M63" s="629">
        <v>8</v>
      </c>
      <c r="N63" s="630">
        <v>615.3596383319491</v>
      </c>
    </row>
    <row r="64" spans="1:14" ht="14.4" customHeight="1" x14ac:dyDescent="0.3">
      <c r="A64" s="625" t="s">
        <v>545</v>
      </c>
      <c r="B64" s="626" t="s">
        <v>547</v>
      </c>
      <c r="C64" s="627" t="s">
        <v>559</v>
      </c>
      <c r="D64" s="628" t="s">
        <v>560</v>
      </c>
      <c r="E64" s="627" t="s">
        <v>548</v>
      </c>
      <c r="F64" s="628" t="s">
        <v>549</v>
      </c>
      <c r="G64" s="627" t="s">
        <v>618</v>
      </c>
      <c r="H64" s="627" t="s">
        <v>790</v>
      </c>
      <c r="I64" s="627" t="s">
        <v>791</v>
      </c>
      <c r="J64" s="627" t="s">
        <v>792</v>
      </c>
      <c r="K64" s="627" t="s">
        <v>793</v>
      </c>
      <c r="L64" s="629">
        <v>21.44993987803733</v>
      </c>
      <c r="M64" s="629">
        <v>3</v>
      </c>
      <c r="N64" s="630">
        <v>64.349819634111995</v>
      </c>
    </row>
    <row r="65" spans="1:14" ht="14.4" customHeight="1" x14ac:dyDescent="0.3">
      <c r="A65" s="625" t="s">
        <v>545</v>
      </c>
      <c r="B65" s="626" t="s">
        <v>547</v>
      </c>
      <c r="C65" s="627" t="s">
        <v>559</v>
      </c>
      <c r="D65" s="628" t="s">
        <v>560</v>
      </c>
      <c r="E65" s="627" t="s">
        <v>548</v>
      </c>
      <c r="F65" s="628" t="s">
        <v>549</v>
      </c>
      <c r="G65" s="627" t="s">
        <v>618</v>
      </c>
      <c r="H65" s="627" t="s">
        <v>794</v>
      </c>
      <c r="I65" s="627" t="s">
        <v>795</v>
      </c>
      <c r="J65" s="627" t="s">
        <v>796</v>
      </c>
      <c r="K65" s="627" t="s">
        <v>797</v>
      </c>
      <c r="L65" s="629">
        <v>72.22</v>
      </c>
      <c r="M65" s="629">
        <v>1</v>
      </c>
      <c r="N65" s="630">
        <v>72.22</v>
      </c>
    </row>
    <row r="66" spans="1:14" ht="14.4" customHeight="1" x14ac:dyDescent="0.3">
      <c r="A66" s="625" t="s">
        <v>545</v>
      </c>
      <c r="B66" s="626" t="s">
        <v>547</v>
      </c>
      <c r="C66" s="627" t="s">
        <v>559</v>
      </c>
      <c r="D66" s="628" t="s">
        <v>560</v>
      </c>
      <c r="E66" s="627" t="s">
        <v>548</v>
      </c>
      <c r="F66" s="628" t="s">
        <v>549</v>
      </c>
      <c r="G66" s="627" t="s">
        <v>618</v>
      </c>
      <c r="H66" s="627" t="s">
        <v>798</v>
      </c>
      <c r="I66" s="627" t="s">
        <v>799</v>
      </c>
      <c r="J66" s="627" t="s">
        <v>800</v>
      </c>
      <c r="K66" s="627" t="s">
        <v>801</v>
      </c>
      <c r="L66" s="629">
        <v>45.9150772326648</v>
      </c>
      <c r="M66" s="629">
        <v>4</v>
      </c>
      <c r="N66" s="630">
        <v>183.6603089306592</v>
      </c>
    </row>
    <row r="67" spans="1:14" ht="14.4" customHeight="1" x14ac:dyDescent="0.3">
      <c r="A67" s="625" t="s">
        <v>545</v>
      </c>
      <c r="B67" s="626" t="s">
        <v>547</v>
      </c>
      <c r="C67" s="627" t="s">
        <v>559</v>
      </c>
      <c r="D67" s="628" t="s">
        <v>560</v>
      </c>
      <c r="E67" s="627" t="s">
        <v>548</v>
      </c>
      <c r="F67" s="628" t="s">
        <v>549</v>
      </c>
      <c r="G67" s="627" t="s">
        <v>618</v>
      </c>
      <c r="H67" s="627" t="s">
        <v>802</v>
      </c>
      <c r="I67" s="627" t="s">
        <v>803</v>
      </c>
      <c r="J67" s="627" t="s">
        <v>804</v>
      </c>
      <c r="K67" s="627" t="s">
        <v>805</v>
      </c>
      <c r="L67" s="629">
        <v>259.44</v>
      </c>
      <c r="M67" s="629">
        <v>1</v>
      </c>
      <c r="N67" s="630">
        <v>259.44</v>
      </c>
    </row>
    <row r="68" spans="1:14" ht="14.4" customHeight="1" x14ac:dyDescent="0.3">
      <c r="A68" s="625" t="s">
        <v>545</v>
      </c>
      <c r="B68" s="626" t="s">
        <v>547</v>
      </c>
      <c r="C68" s="627" t="s">
        <v>559</v>
      </c>
      <c r="D68" s="628" t="s">
        <v>560</v>
      </c>
      <c r="E68" s="627" t="s">
        <v>548</v>
      </c>
      <c r="F68" s="628" t="s">
        <v>549</v>
      </c>
      <c r="G68" s="627" t="s">
        <v>618</v>
      </c>
      <c r="H68" s="627" t="s">
        <v>806</v>
      </c>
      <c r="I68" s="627" t="s">
        <v>807</v>
      </c>
      <c r="J68" s="627" t="s">
        <v>808</v>
      </c>
      <c r="K68" s="627" t="s">
        <v>809</v>
      </c>
      <c r="L68" s="629">
        <v>22.685271328439477</v>
      </c>
      <c r="M68" s="629">
        <v>264</v>
      </c>
      <c r="N68" s="630">
        <v>5988.9116307080221</v>
      </c>
    </row>
    <row r="69" spans="1:14" ht="14.4" customHeight="1" x14ac:dyDescent="0.3">
      <c r="A69" s="625" t="s">
        <v>545</v>
      </c>
      <c r="B69" s="626" t="s">
        <v>547</v>
      </c>
      <c r="C69" s="627" t="s">
        <v>559</v>
      </c>
      <c r="D69" s="628" t="s">
        <v>560</v>
      </c>
      <c r="E69" s="627" t="s">
        <v>548</v>
      </c>
      <c r="F69" s="628" t="s">
        <v>549</v>
      </c>
      <c r="G69" s="627" t="s">
        <v>618</v>
      </c>
      <c r="H69" s="627" t="s">
        <v>810</v>
      </c>
      <c r="I69" s="627" t="s">
        <v>811</v>
      </c>
      <c r="J69" s="627" t="s">
        <v>812</v>
      </c>
      <c r="K69" s="627"/>
      <c r="L69" s="629">
        <v>102.009907265428</v>
      </c>
      <c r="M69" s="629">
        <v>1</v>
      </c>
      <c r="N69" s="630">
        <v>102.009907265428</v>
      </c>
    </row>
    <row r="70" spans="1:14" ht="14.4" customHeight="1" x14ac:dyDescent="0.3">
      <c r="A70" s="625" t="s">
        <v>545</v>
      </c>
      <c r="B70" s="626" t="s">
        <v>547</v>
      </c>
      <c r="C70" s="627" t="s">
        <v>559</v>
      </c>
      <c r="D70" s="628" t="s">
        <v>560</v>
      </c>
      <c r="E70" s="627" t="s">
        <v>548</v>
      </c>
      <c r="F70" s="628" t="s">
        <v>549</v>
      </c>
      <c r="G70" s="627" t="s">
        <v>618</v>
      </c>
      <c r="H70" s="627" t="s">
        <v>813</v>
      </c>
      <c r="I70" s="627" t="s">
        <v>814</v>
      </c>
      <c r="J70" s="627" t="s">
        <v>815</v>
      </c>
      <c r="K70" s="627" t="s">
        <v>816</v>
      </c>
      <c r="L70" s="629">
        <v>61.048445615732973</v>
      </c>
      <c r="M70" s="629">
        <v>13</v>
      </c>
      <c r="N70" s="630">
        <v>793.62979300452866</v>
      </c>
    </row>
    <row r="71" spans="1:14" ht="14.4" customHeight="1" x14ac:dyDescent="0.3">
      <c r="A71" s="625" t="s">
        <v>545</v>
      </c>
      <c r="B71" s="626" t="s">
        <v>547</v>
      </c>
      <c r="C71" s="627" t="s">
        <v>559</v>
      </c>
      <c r="D71" s="628" t="s">
        <v>560</v>
      </c>
      <c r="E71" s="627" t="s">
        <v>548</v>
      </c>
      <c r="F71" s="628" t="s">
        <v>549</v>
      </c>
      <c r="G71" s="627" t="s">
        <v>618</v>
      </c>
      <c r="H71" s="627" t="s">
        <v>817</v>
      </c>
      <c r="I71" s="627" t="s">
        <v>818</v>
      </c>
      <c r="J71" s="627" t="s">
        <v>819</v>
      </c>
      <c r="K71" s="627" t="s">
        <v>820</v>
      </c>
      <c r="L71" s="629">
        <v>103.469708591632</v>
      </c>
      <c r="M71" s="629">
        <v>1</v>
      </c>
      <c r="N71" s="630">
        <v>103.469708591632</v>
      </c>
    </row>
    <row r="72" spans="1:14" ht="14.4" customHeight="1" x14ac:dyDescent="0.3">
      <c r="A72" s="625" t="s">
        <v>545</v>
      </c>
      <c r="B72" s="626" t="s">
        <v>547</v>
      </c>
      <c r="C72" s="627" t="s">
        <v>559</v>
      </c>
      <c r="D72" s="628" t="s">
        <v>560</v>
      </c>
      <c r="E72" s="627" t="s">
        <v>548</v>
      </c>
      <c r="F72" s="628" t="s">
        <v>549</v>
      </c>
      <c r="G72" s="627" t="s">
        <v>618</v>
      </c>
      <c r="H72" s="627" t="s">
        <v>821</v>
      </c>
      <c r="I72" s="627" t="s">
        <v>822</v>
      </c>
      <c r="J72" s="627" t="s">
        <v>823</v>
      </c>
      <c r="K72" s="627" t="s">
        <v>824</v>
      </c>
      <c r="L72" s="629">
        <v>67.957837786381404</v>
      </c>
      <c r="M72" s="629">
        <v>5</v>
      </c>
      <c r="N72" s="630">
        <v>339.78918893190701</v>
      </c>
    </row>
    <row r="73" spans="1:14" ht="14.4" customHeight="1" x14ac:dyDescent="0.3">
      <c r="A73" s="625" t="s">
        <v>545</v>
      </c>
      <c r="B73" s="626" t="s">
        <v>547</v>
      </c>
      <c r="C73" s="627" t="s">
        <v>559</v>
      </c>
      <c r="D73" s="628" t="s">
        <v>560</v>
      </c>
      <c r="E73" s="627" t="s">
        <v>548</v>
      </c>
      <c r="F73" s="628" t="s">
        <v>549</v>
      </c>
      <c r="G73" s="627" t="s">
        <v>618</v>
      </c>
      <c r="H73" s="627" t="s">
        <v>825</v>
      </c>
      <c r="I73" s="627" t="s">
        <v>826</v>
      </c>
      <c r="J73" s="627" t="s">
        <v>827</v>
      </c>
      <c r="K73" s="627"/>
      <c r="L73" s="629">
        <v>185.51666666666665</v>
      </c>
      <c r="M73" s="629">
        <v>3</v>
      </c>
      <c r="N73" s="630">
        <v>556.54999999999995</v>
      </c>
    </row>
    <row r="74" spans="1:14" ht="14.4" customHeight="1" x14ac:dyDescent="0.3">
      <c r="A74" s="625" t="s">
        <v>545</v>
      </c>
      <c r="B74" s="626" t="s">
        <v>547</v>
      </c>
      <c r="C74" s="627" t="s">
        <v>559</v>
      </c>
      <c r="D74" s="628" t="s">
        <v>560</v>
      </c>
      <c r="E74" s="627" t="s">
        <v>548</v>
      </c>
      <c r="F74" s="628" t="s">
        <v>549</v>
      </c>
      <c r="G74" s="627" t="s">
        <v>618</v>
      </c>
      <c r="H74" s="627" t="s">
        <v>828</v>
      </c>
      <c r="I74" s="627" t="s">
        <v>829</v>
      </c>
      <c r="J74" s="627" t="s">
        <v>830</v>
      </c>
      <c r="K74" s="627" t="s">
        <v>831</v>
      </c>
      <c r="L74" s="629">
        <v>83.81</v>
      </c>
      <c r="M74" s="629">
        <v>2</v>
      </c>
      <c r="N74" s="630">
        <v>167.62</v>
      </c>
    </row>
    <row r="75" spans="1:14" ht="14.4" customHeight="1" x14ac:dyDescent="0.3">
      <c r="A75" s="625" t="s">
        <v>545</v>
      </c>
      <c r="B75" s="626" t="s">
        <v>547</v>
      </c>
      <c r="C75" s="627" t="s">
        <v>559</v>
      </c>
      <c r="D75" s="628" t="s">
        <v>560</v>
      </c>
      <c r="E75" s="627" t="s">
        <v>548</v>
      </c>
      <c r="F75" s="628" t="s">
        <v>549</v>
      </c>
      <c r="G75" s="627" t="s">
        <v>618</v>
      </c>
      <c r="H75" s="627" t="s">
        <v>832</v>
      </c>
      <c r="I75" s="627" t="s">
        <v>833</v>
      </c>
      <c r="J75" s="627" t="s">
        <v>834</v>
      </c>
      <c r="K75" s="627" t="s">
        <v>835</v>
      </c>
      <c r="L75" s="629">
        <v>216.96083475953199</v>
      </c>
      <c r="M75" s="629">
        <v>1</v>
      </c>
      <c r="N75" s="630">
        <v>216.96083475953199</v>
      </c>
    </row>
    <row r="76" spans="1:14" ht="14.4" customHeight="1" x14ac:dyDescent="0.3">
      <c r="A76" s="625" t="s">
        <v>545</v>
      </c>
      <c r="B76" s="626" t="s">
        <v>547</v>
      </c>
      <c r="C76" s="627" t="s">
        <v>559</v>
      </c>
      <c r="D76" s="628" t="s">
        <v>560</v>
      </c>
      <c r="E76" s="627" t="s">
        <v>548</v>
      </c>
      <c r="F76" s="628" t="s">
        <v>549</v>
      </c>
      <c r="G76" s="627" t="s">
        <v>618</v>
      </c>
      <c r="H76" s="627" t="s">
        <v>836</v>
      </c>
      <c r="I76" s="627" t="s">
        <v>837</v>
      </c>
      <c r="J76" s="627" t="s">
        <v>838</v>
      </c>
      <c r="K76" s="627" t="s">
        <v>839</v>
      </c>
      <c r="L76" s="629">
        <v>88.625</v>
      </c>
      <c r="M76" s="629">
        <v>16</v>
      </c>
      <c r="N76" s="630">
        <v>1418</v>
      </c>
    </row>
    <row r="77" spans="1:14" ht="14.4" customHeight="1" x14ac:dyDescent="0.3">
      <c r="A77" s="625" t="s">
        <v>545</v>
      </c>
      <c r="B77" s="626" t="s">
        <v>547</v>
      </c>
      <c r="C77" s="627" t="s">
        <v>559</v>
      </c>
      <c r="D77" s="628" t="s">
        <v>560</v>
      </c>
      <c r="E77" s="627" t="s">
        <v>548</v>
      </c>
      <c r="F77" s="628" t="s">
        <v>549</v>
      </c>
      <c r="G77" s="627" t="s">
        <v>618</v>
      </c>
      <c r="H77" s="627" t="s">
        <v>840</v>
      </c>
      <c r="I77" s="627" t="s">
        <v>841</v>
      </c>
      <c r="J77" s="627" t="s">
        <v>842</v>
      </c>
      <c r="K77" s="627" t="s">
        <v>843</v>
      </c>
      <c r="L77" s="629">
        <v>75.427712347968665</v>
      </c>
      <c r="M77" s="629">
        <v>23</v>
      </c>
      <c r="N77" s="630">
        <v>1734.8373840032793</v>
      </c>
    </row>
    <row r="78" spans="1:14" ht="14.4" customHeight="1" x14ac:dyDescent="0.3">
      <c r="A78" s="625" t="s">
        <v>545</v>
      </c>
      <c r="B78" s="626" t="s">
        <v>547</v>
      </c>
      <c r="C78" s="627" t="s">
        <v>559</v>
      </c>
      <c r="D78" s="628" t="s">
        <v>560</v>
      </c>
      <c r="E78" s="627" t="s">
        <v>548</v>
      </c>
      <c r="F78" s="628" t="s">
        <v>549</v>
      </c>
      <c r="G78" s="627" t="s">
        <v>618</v>
      </c>
      <c r="H78" s="627" t="s">
        <v>844</v>
      </c>
      <c r="I78" s="627" t="s">
        <v>845</v>
      </c>
      <c r="J78" s="627" t="s">
        <v>846</v>
      </c>
      <c r="K78" s="627" t="s">
        <v>847</v>
      </c>
      <c r="L78" s="629">
        <v>87.65</v>
      </c>
      <c r="M78" s="629">
        <v>1</v>
      </c>
      <c r="N78" s="630">
        <v>87.65</v>
      </c>
    </row>
    <row r="79" spans="1:14" ht="14.4" customHeight="1" x14ac:dyDescent="0.3">
      <c r="A79" s="625" t="s">
        <v>545</v>
      </c>
      <c r="B79" s="626" t="s">
        <v>547</v>
      </c>
      <c r="C79" s="627" t="s">
        <v>559</v>
      </c>
      <c r="D79" s="628" t="s">
        <v>560</v>
      </c>
      <c r="E79" s="627" t="s">
        <v>548</v>
      </c>
      <c r="F79" s="628" t="s">
        <v>549</v>
      </c>
      <c r="G79" s="627" t="s">
        <v>618</v>
      </c>
      <c r="H79" s="627" t="s">
        <v>848</v>
      </c>
      <c r="I79" s="627" t="s">
        <v>849</v>
      </c>
      <c r="J79" s="627" t="s">
        <v>850</v>
      </c>
      <c r="K79" s="627" t="s">
        <v>851</v>
      </c>
      <c r="L79" s="629">
        <v>118.56313509649226</v>
      </c>
      <c r="M79" s="629">
        <v>8</v>
      </c>
      <c r="N79" s="630">
        <v>948.50508077193808</v>
      </c>
    </row>
    <row r="80" spans="1:14" ht="14.4" customHeight="1" x14ac:dyDescent="0.3">
      <c r="A80" s="625" t="s">
        <v>545</v>
      </c>
      <c r="B80" s="626" t="s">
        <v>547</v>
      </c>
      <c r="C80" s="627" t="s">
        <v>559</v>
      </c>
      <c r="D80" s="628" t="s">
        <v>560</v>
      </c>
      <c r="E80" s="627" t="s">
        <v>548</v>
      </c>
      <c r="F80" s="628" t="s">
        <v>549</v>
      </c>
      <c r="G80" s="627" t="s">
        <v>618</v>
      </c>
      <c r="H80" s="627" t="s">
        <v>852</v>
      </c>
      <c r="I80" s="627" t="s">
        <v>853</v>
      </c>
      <c r="J80" s="627" t="s">
        <v>854</v>
      </c>
      <c r="K80" s="627" t="s">
        <v>855</v>
      </c>
      <c r="L80" s="629">
        <v>78.219336239348706</v>
      </c>
      <c r="M80" s="629">
        <v>1</v>
      </c>
      <c r="N80" s="630">
        <v>78.219336239348706</v>
      </c>
    </row>
    <row r="81" spans="1:14" ht="14.4" customHeight="1" x14ac:dyDescent="0.3">
      <c r="A81" s="625" t="s">
        <v>545</v>
      </c>
      <c r="B81" s="626" t="s">
        <v>547</v>
      </c>
      <c r="C81" s="627" t="s">
        <v>559</v>
      </c>
      <c r="D81" s="628" t="s">
        <v>560</v>
      </c>
      <c r="E81" s="627" t="s">
        <v>548</v>
      </c>
      <c r="F81" s="628" t="s">
        <v>549</v>
      </c>
      <c r="G81" s="627" t="s">
        <v>618</v>
      </c>
      <c r="H81" s="627" t="s">
        <v>856</v>
      </c>
      <c r="I81" s="627" t="s">
        <v>857</v>
      </c>
      <c r="J81" s="627" t="s">
        <v>858</v>
      </c>
      <c r="K81" s="627" t="s">
        <v>859</v>
      </c>
      <c r="L81" s="629">
        <v>69.665316272896547</v>
      </c>
      <c r="M81" s="629">
        <v>8</v>
      </c>
      <c r="N81" s="630">
        <v>557.32253018317238</v>
      </c>
    </row>
    <row r="82" spans="1:14" ht="14.4" customHeight="1" x14ac:dyDescent="0.3">
      <c r="A82" s="625" t="s">
        <v>545</v>
      </c>
      <c r="B82" s="626" t="s">
        <v>547</v>
      </c>
      <c r="C82" s="627" t="s">
        <v>559</v>
      </c>
      <c r="D82" s="628" t="s">
        <v>560</v>
      </c>
      <c r="E82" s="627" t="s">
        <v>548</v>
      </c>
      <c r="F82" s="628" t="s">
        <v>549</v>
      </c>
      <c r="G82" s="627" t="s">
        <v>618</v>
      </c>
      <c r="H82" s="627" t="s">
        <v>860</v>
      </c>
      <c r="I82" s="627" t="s">
        <v>861</v>
      </c>
      <c r="J82" s="627" t="s">
        <v>862</v>
      </c>
      <c r="K82" s="627" t="s">
        <v>863</v>
      </c>
      <c r="L82" s="629">
        <v>108.61</v>
      </c>
      <c r="M82" s="629">
        <v>1</v>
      </c>
      <c r="N82" s="630">
        <v>108.61</v>
      </c>
    </row>
    <row r="83" spans="1:14" ht="14.4" customHeight="1" x14ac:dyDescent="0.3">
      <c r="A83" s="625" t="s">
        <v>545</v>
      </c>
      <c r="B83" s="626" t="s">
        <v>547</v>
      </c>
      <c r="C83" s="627" t="s">
        <v>559</v>
      </c>
      <c r="D83" s="628" t="s">
        <v>560</v>
      </c>
      <c r="E83" s="627" t="s">
        <v>548</v>
      </c>
      <c r="F83" s="628" t="s">
        <v>549</v>
      </c>
      <c r="G83" s="627" t="s">
        <v>618</v>
      </c>
      <c r="H83" s="627" t="s">
        <v>864</v>
      </c>
      <c r="I83" s="627" t="s">
        <v>865</v>
      </c>
      <c r="J83" s="627" t="s">
        <v>866</v>
      </c>
      <c r="K83" s="627" t="s">
        <v>867</v>
      </c>
      <c r="L83" s="629">
        <v>160.09</v>
      </c>
      <c r="M83" s="629">
        <v>2</v>
      </c>
      <c r="N83" s="630">
        <v>320.18</v>
      </c>
    </row>
    <row r="84" spans="1:14" ht="14.4" customHeight="1" x14ac:dyDescent="0.3">
      <c r="A84" s="625" t="s">
        <v>545</v>
      </c>
      <c r="B84" s="626" t="s">
        <v>547</v>
      </c>
      <c r="C84" s="627" t="s">
        <v>559</v>
      </c>
      <c r="D84" s="628" t="s">
        <v>560</v>
      </c>
      <c r="E84" s="627" t="s">
        <v>548</v>
      </c>
      <c r="F84" s="628" t="s">
        <v>549</v>
      </c>
      <c r="G84" s="627" t="s">
        <v>618</v>
      </c>
      <c r="H84" s="627" t="s">
        <v>868</v>
      </c>
      <c r="I84" s="627" t="s">
        <v>869</v>
      </c>
      <c r="J84" s="627" t="s">
        <v>870</v>
      </c>
      <c r="K84" s="627" t="s">
        <v>871</v>
      </c>
      <c r="L84" s="629">
        <v>129.85089072628199</v>
      </c>
      <c r="M84" s="629">
        <v>1</v>
      </c>
      <c r="N84" s="630">
        <v>129.85089072628199</v>
      </c>
    </row>
    <row r="85" spans="1:14" ht="14.4" customHeight="1" x14ac:dyDescent="0.3">
      <c r="A85" s="625" t="s">
        <v>545</v>
      </c>
      <c r="B85" s="626" t="s">
        <v>547</v>
      </c>
      <c r="C85" s="627" t="s">
        <v>559</v>
      </c>
      <c r="D85" s="628" t="s">
        <v>560</v>
      </c>
      <c r="E85" s="627" t="s">
        <v>548</v>
      </c>
      <c r="F85" s="628" t="s">
        <v>549</v>
      </c>
      <c r="G85" s="627" t="s">
        <v>618</v>
      </c>
      <c r="H85" s="627" t="s">
        <v>872</v>
      </c>
      <c r="I85" s="627" t="s">
        <v>873</v>
      </c>
      <c r="J85" s="627" t="s">
        <v>874</v>
      </c>
      <c r="K85" s="627" t="s">
        <v>875</v>
      </c>
      <c r="L85" s="629">
        <v>22.3</v>
      </c>
      <c r="M85" s="629">
        <v>1</v>
      </c>
      <c r="N85" s="630">
        <v>22.3</v>
      </c>
    </row>
    <row r="86" spans="1:14" ht="14.4" customHeight="1" x14ac:dyDescent="0.3">
      <c r="A86" s="625" t="s">
        <v>545</v>
      </c>
      <c r="B86" s="626" t="s">
        <v>547</v>
      </c>
      <c r="C86" s="627" t="s">
        <v>559</v>
      </c>
      <c r="D86" s="628" t="s">
        <v>560</v>
      </c>
      <c r="E86" s="627" t="s">
        <v>548</v>
      </c>
      <c r="F86" s="628" t="s">
        <v>549</v>
      </c>
      <c r="G86" s="627" t="s">
        <v>618</v>
      </c>
      <c r="H86" s="627" t="s">
        <v>876</v>
      </c>
      <c r="I86" s="627" t="s">
        <v>877</v>
      </c>
      <c r="J86" s="627" t="s">
        <v>878</v>
      </c>
      <c r="K86" s="627" t="s">
        <v>879</v>
      </c>
      <c r="L86" s="629">
        <v>143.51</v>
      </c>
      <c r="M86" s="629">
        <v>2</v>
      </c>
      <c r="N86" s="630">
        <v>287.02</v>
      </c>
    </row>
    <row r="87" spans="1:14" ht="14.4" customHeight="1" x14ac:dyDescent="0.3">
      <c r="A87" s="625" t="s">
        <v>545</v>
      </c>
      <c r="B87" s="626" t="s">
        <v>547</v>
      </c>
      <c r="C87" s="627" t="s">
        <v>559</v>
      </c>
      <c r="D87" s="628" t="s">
        <v>560</v>
      </c>
      <c r="E87" s="627" t="s">
        <v>548</v>
      </c>
      <c r="F87" s="628" t="s">
        <v>549</v>
      </c>
      <c r="G87" s="627" t="s">
        <v>618</v>
      </c>
      <c r="H87" s="627" t="s">
        <v>880</v>
      </c>
      <c r="I87" s="627" t="s">
        <v>881</v>
      </c>
      <c r="J87" s="627" t="s">
        <v>882</v>
      </c>
      <c r="K87" s="627" t="s">
        <v>883</v>
      </c>
      <c r="L87" s="629">
        <v>119.03008697168875</v>
      </c>
      <c r="M87" s="629">
        <v>4</v>
      </c>
      <c r="N87" s="630">
        <v>476.12034788675498</v>
      </c>
    </row>
    <row r="88" spans="1:14" ht="14.4" customHeight="1" x14ac:dyDescent="0.3">
      <c r="A88" s="625" t="s">
        <v>545</v>
      </c>
      <c r="B88" s="626" t="s">
        <v>547</v>
      </c>
      <c r="C88" s="627" t="s">
        <v>559</v>
      </c>
      <c r="D88" s="628" t="s">
        <v>560</v>
      </c>
      <c r="E88" s="627" t="s">
        <v>548</v>
      </c>
      <c r="F88" s="628" t="s">
        <v>549</v>
      </c>
      <c r="G88" s="627" t="s">
        <v>618</v>
      </c>
      <c r="H88" s="627" t="s">
        <v>884</v>
      </c>
      <c r="I88" s="627" t="s">
        <v>885</v>
      </c>
      <c r="J88" s="627" t="s">
        <v>886</v>
      </c>
      <c r="K88" s="627" t="s">
        <v>887</v>
      </c>
      <c r="L88" s="629">
        <v>119.77334644883182</v>
      </c>
      <c r="M88" s="629">
        <v>12</v>
      </c>
      <c r="N88" s="630">
        <v>1437.2801573859817</v>
      </c>
    </row>
    <row r="89" spans="1:14" ht="14.4" customHeight="1" x14ac:dyDescent="0.3">
      <c r="A89" s="625" t="s">
        <v>545</v>
      </c>
      <c r="B89" s="626" t="s">
        <v>547</v>
      </c>
      <c r="C89" s="627" t="s">
        <v>559</v>
      </c>
      <c r="D89" s="628" t="s">
        <v>560</v>
      </c>
      <c r="E89" s="627" t="s">
        <v>548</v>
      </c>
      <c r="F89" s="628" t="s">
        <v>549</v>
      </c>
      <c r="G89" s="627" t="s">
        <v>618</v>
      </c>
      <c r="H89" s="627" t="s">
        <v>888</v>
      </c>
      <c r="I89" s="627" t="s">
        <v>889</v>
      </c>
      <c r="J89" s="627" t="s">
        <v>886</v>
      </c>
      <c r="K89" s="627" t="s">
        <v>890</v>
      </c>
      <c r="L89" s="629">
        <v>138.00998840049272</v>
      </c>
      <c r="M89" s="629">
        <v>11</v>
      </c>
      <c r="N89" s="630">
        <v>1518.10987240542</v>
      </c>
    </row>
    <row r="90" spans="1:14" ht="14.4" customHeight="1" x14ac:dyDescent="0.3">
      <c r="A90" s="625" t="s">
        <v>545</v>
      </c>
      <c r="B90" s="626" t="s">
        <v>547</v>
      </c>
      <c r="C90" s="627" t="s">
        <v>559</v>
      </c>
      <c r="D90" s="628" t="s">
        <v>560</v>
      </c>
      <c r="E90" s="627" t="s">
        <v>548</v>
      </c>
      <c r="F90" s="628" t="s">
        <v>549</v>
      </c>
      <c r="G90" s="627" t="s">
        <v>618</v>
      </c>
      <c r="H90" s="627" t="s">
        <v>891</v>
      </c>
      <c r="I90" s="627" t="s">
        <v>892</v>
      </c>
      <c r="J90" s="627" t="s">
        <v>893</v>
      </c>
      <c r="K90" s="627" t="s">
        <v>894</v>
      </c>
      <c r="L90" s="629">
        <v>72.58493193266078</v>
      </c>
      <c r="M90" s="629">
        <v>12</v>
      </c>
      <c r="N90" s="630">
        <v>871.01918319192941</v>
      </c>
    </row>
    <row r="91" spans="1:14" ht="14.4" customHeight="1" x14ac:dyDescent="0.3">
      <c r="A91" s="625" t="s">
        <v>545</v>
      </c>
      <c r="B91" s="626" t="s">
        <v>547</v>
      </c>
      <c r="C91" s="627" t="s">
        <v>559</v>
      </c>
      <c r="D91" s="628" t="s">
        <v>560</v>
      </c>
      <c r="E91" s="627" t="s">
        <v>548</v>
      </c>
      <c r="F91" s="628" t="s">
        <v>549</v>
      </c>
      <c r="G91" s="627" t="s">
        <v>618</v>
      </c>
      <c r="H91" s="627" t="s">
        <v>895</v>
      </c>
      <c r="I91" s="627" t="s">
        <v>896</v>
      </c>
      <c r="J91" s="627" t="s">
        <v>711</v>
      </c>
      <c r="K91" s="627" t="s">
        <v>897</v>
      </c>
      <c r="L91" s="629">
        <v>46.934264119163053</v>
      </c>
      <c r="M91" s="629">
        <v>12</v>
      </c>
      <c r="N91" s="630">
        <v>563.21116942995661</v>
      </c>
    </row>
    <row r="92" spans="1:14" ht="14.4" customHeight="1" x14ac:dyDescent="0.3">
      <c r="A92" s="625" t="s">
        <v>545</v>
      </c>
      <c r="B92" s="626" t="s">
        <v>547</v>
      </c>
      <c r="C92" s="627" t="s">
        <v>559</v>
      </c>
      <c r="D92" s="628" t="s">
        <v>560</v>
      </c>
      <c r="E92" s="627" t="s">
        <v>548</v>
      </c>
      <c r="F92" s="628" t="s">
        <v>549</v>
      </c>
      <c r="G92" s="627" t="s">
        <v>618</v>
      </c>
      <c r="H92" s="627" t="s">
        <v>898</v>
      </c>
      <c r="I92" s="627" t="s">
        <v>898</v>
      </c>
      <c r="J92" s="627" t="s">
        <v>899</v>
      </c>
      <c r="K92" s="627" t="s">
        <v>900</v>
      </c>
      <c r="L92" s="629">
        <v>106.98</v>
      </c>
      <c r="M92" s="629">
        <v>2</v>
      </c>
      <c r="N92" s="630">
        <v>213.96</v>
      </c>
    </row>
    <row r="93" spans="1:14" ht="14.4" customHeight="1" x14ac:dyDescent="0.3">
      <c r="A93" s="625" t="s">
        <v>545</v>
      </c>
      <c r="B93" s="626" t="s">
        <v>547</v>
      </c>
      <c r="C93" s="627" t="s">
        <v>559</v>
      </c>
      <c r="D93" s="628" t="s">
        <v>560</v>
      </c>
      <c r="E93" s="627" t="s">
        <v>548</v>
      </c>
      <c r="F93" s="628" t="s">
        <v>549</v>
      </c>
      <c r="G93" s="627" t="s">
        <v>618</v>
      </c>
      <c r="H93" s="627" t="s">
        <v>901</v>
      </c>
      <c r="I93" s="627" t="s">
        <v>902</v>
      </c>
      <c r="J93" s="627" t="s">
        <v>903</v>
      </c>
      <c r="K93" s="627" t="s">
        <v>904</v>
      </c>
      <c r="L93" s="629">
        <v>41.7</v>
      </c>
      <c r="M93" s="629">
        <v>1</v>
      </c>
      <c r="N93" s="630">
        <v>41.7</v>
      </c>
    </row>
    <row r="94" spans="1:14" ht="14.4" customHeight="1" x14ac:dyDescent="0.3">
      <c r="A94" s="625" t="s">
        <v>545</v>
      </c>
      <c r="B94" s="626" t="s">
        <v>547</v>
      </c>
      <c r="C94" s="627" t="s">
        <v>559</v>
      </c>
      <c r="D94" s="628" t="s">
        <v>560</v>
      </c>
      <c r="E94" s="627" t="s">
        <v>548</v>
      </c>
      <c r="F94" s="628" t="s">
        <v>549</v>
      </c>
      <c r="G94" s="627" t="s">
        <v>618</v>
      </c>
      <c r="H94" s="627" t="s">
        <v>905</v>
      </c>
      <c r="I94" s="627" t="s">
        <v>906</v>
      </c>
      <c r="J94" s="627" t="s">
        <v>903</v>
      </c>
      <c r="K94" s="627" t="s">
        <v>907</v>
      </c>
      <c r="L94" s="629">
        <v>290.75</v>
      </c>
      <c r="M94" s="629">
        <v>1</v>
      </c>
      <c r="N94" s="630">
        <v>290.75</v>
      </c>
    </row>
    <row r="95" spans="1:14" ht="14.4" customHeight="1" x14ac:dyDescent="0.3">
      <c r="A95" s="625" t="s">
        <v>545</v>
      </c>
      <c r="B95" s="626" t="s">
        <v>547</v>
      </c>
      <c r="C95" s="627" t="s">
        <v>559</v>
      </c>
      <c r="D95" s="628" t="s">
        <v>560</v>
      </c>
      <c r="E95" s="627" t="s">
        <v>548</v>
      </c>
      <c r="F95" s="628" t="s">
        <v>549</v>
      </c>
      <c r="G95" s="627" t="s">
        <v>618</v>
      </c>
      <c r="H95" s="627" t="s">
        <v>908</v>
      </c>
      <c r="I95" s="627" t="s">
        <v>909</v>
      </c>
      <c r="J95" s="627" t="s">
        <v>910</v>
      </c>
      <c r="K95" s="627" t="s">
        <v>911</v>
      </c>
      <c r="L95" s="629">
        <v>75.42</v>
      </c>
      <c r="M95" s="629">
        <v>3</v>
      </c>
      <c r="N95" s="630">
        <v>226.26</v>
      </c>
    </row>
    <row r="96" spans="1:14" ht="14.4" customHeight="1" x14ac:dyDescent="0.3">
      <c r="A96" s="625" t="s">
        <v>545</v>
      </c>
      <c r="B96" s="626" t="s">
        <v>547</v>
      </c>
      <c r="C96" s="627" t="s">
        <v>559</v>
      </c>
      <c r="D96" s="628" t="s">
        <v>560</v>
      </c>
      <c r="E96" s="627" t="s">
        <v>548</v>
      </c>
      <c r="F96" s="628" t="s">
        <v>549</v>
      </c>
      <c r="G96" s="627" t="s">
        <v>618</v>
      </c>
      <c r="H96" s="627" t="s">
        <v>912</v>
      </c>
      <c r="I96" s="627" t="s">
        <v>913</v>
      </c>
      <c r="J96" s="627" t="s">
        <v>914</v>
      </c>
      <c r="K96" s="627" t="s">
        <v>915</v>
      </c>
      <c r="L96" s="629">
        <v>388.404</v>
      </c>
      <c r="M96" s="629">
        <v>5</v>
      </c>
      <c r="N96" s="630">
        <v>1942.02</v>
      </c>
    </row>
    <row r="97" spans="1:14" ht="14.4" customHeight="1" x14ac:dyDescent="0.3">
      <c r="A97" s="625" t="s">
        <v>545</v>
      </c>
      <c r="B97" s="626" t="s">
        <v>547</v>
      </c>
      <c r="C97" s="627" t="s">
        <v>559</v>
      </c>
      <c r="D97" s="628" t="s">
        <v>560</v>
      </c>
      <c r="E97" s="627" t="s">
        <v>548</v>
      </c>
      <c r="F97" s="628" t="s">
        <v>549</v>
      </c>
      <c r="G97" s="627" t="s">
        <v>618</v>
      </c>
      <c r="H97" s="627" t="s">
        <v>916</v>
      </c>
      <c r="I97" s="627" t="s">
        <v>917</v>
      </c>
      <c r="J97" s="627" t="s">
        <v>918</v>
      </c>
      <c r="K97" s="627" t="s">
        <v>919</v>
      </c>
      <c r="L97" s="629">
        <v>121.64</v>
      </c>
      <c r="M97" s="629">
        <v>1</v>
      </c>
      <c r="N97" s="630">
        <v>121.64</v>
      </c>
    </row>
    <row r="98" spans="1:14" ht="14.4" customHeight="1" x14ac:dyDescent="0.3">
      <c r="A98" s="625" t="s">
        <v>545</v>
      </c>
      <c r="B98" s="626" t="s">
        <v>547</v>
      </c>
      <c r="C98" s="627" t="s">
        <v>559</v>
      </c>
      <c r="D98" s="628" t="s">
        <v>560</v>
      </c>
      <c r="E98" s="627" t="s">
        <v>548</v>
      </c>
      <c r="F98" s="628" t="s">
        <v>549</v>
      </c>
      <c r="G98" s="627" t="s">
        <v>618</v>
      </c>
      <c r="H98" s="627" t="s">
        <v>920</v>
      </c>
      <c r="I98" s="627" t="s">
        <v>921</v>
      </c>
      <c r="J98" s="627" t="s">
        <v>922</v>
      </c>
      <c r="K98" s="627" t="s">
        <v>923</v>
      </c>
      <c r="L98" s="629">
        <v>49.577896738675982</v>
      </c>
      <c r="M98" s="629">
        <v>48</v>
      </c>
      <c r="N98" s="630">
        <v>2379.7390434564472</v>
      </c>
    </row>
    <row r="99" spans="1:14" ht="14.4" customHeight="1" x14ac:dyDescent="0.3">
      <c r="A99" s="625" t="s">
        <v>545</v>
      </c>
      <c r="B99" s="626" t="s">
        <v>547</v>
      </c>
      <c r="C99" s="627" t="s">
        <v>559</v>
      </c>
      <c r="D99" s="628" t="s">
        <v>560</v>
      </c>
      <c r="E99" s="627" t="s">
        <v>548</v>
      </c>
      <c r="F99" s="628" t="s">
        <v>549</v>
      </c>
      <c r="G99" s="627" t="s">
        <v>618</v>
      </c>
      <c r="H99" s="627" t="s">
        <v>924</v>
      </c>
      <c r="I99" s="627" t="s">
        <v>925</v>
      </c>
      <c r="J99" s="627" t="s">
        <v>926</v>
      </c>
      <c r="K99" s="627" t="s">
        <v>927</v>
      </c>
      <c r="L99" s="629">
        <v>98.14</v>
      </c>
      <c r="M99" s="629">
        <v>1</v>
      </c>
      <c r="N99" s="630">
        <v>98.14</v>
      </c>
    </row>
    <row r="100" spans="1:14" ht="14.4" customHeight="1" x14ac:dyDescent="0.3">
      <c r="A100" s="625" t="s">
        <v>545</v>
      </c>
      <c r="B100" s="626" t="s">
        <v>547</v>
      </c>
      <c r="C100" s="627" t="s">
        <v>559</v>
      </c>
      <c r="D100" s="628" t="s">
        <v>560</v>
      </c>
      <c r="E100" s="627" t="s">
        <v>548</v>
      </c>
      <c r="F100" s="628" t="s">
        <v>549</v>
      </c>
      <c r="G100" s="627" t="s">
        <v>618</v>
      </c>
      <c r="H100" s="627" t="s">
        <v>928</v>
      </c>
      <c r="I100" s="627" t="s">
        <v>929</v>
      </c>
      <c r="J100" s="627" t="s">
        <v>930</v>
      </c>
      <c r="K100" s="627" t="s">
        <v>931</v>
      </c>
      <c r="L100" s="629">
        <v>28.890024588772601</v>
      </c>
      <c r="M100" s="629">
        <v>2</v>
      </c>
      <c r="N100" s="630">
        <v>57.780049177545202</v>
      </c>
    </row>
    <row r="101" spans="1:14" ht="14.4" customHeight="1" x14ac:dyDescent="0.3">
      <c r="A101" s="625" t="s">
        <v>545</v>
      </c>
      <c r="B101" s="626" t="s">
        <v>547</v>
      </c>
      <c r="C101" s="627" t="s">
        <v>559</v>
      </c>
      <c r="D101" s="628" t="s">
        <v>560</v>
      </c>
      <c r="E101" s="627" t="s">
        <v>548</v>
      </c>
      <c r="F101" s="628" t="s">
        <v>549</v>
      </c>
      <c r="G101" s="627" t="s">
        <v>618</v>
      </c>
      <c r="H101" s="627" t="s">
        <v>932</v>
      </c>
      <c r="I101" s="627" t="s">
        <v>933</v>
      </c>
      <c r="J101" s="627" t="s">
        <v>934</v>
      </c>
      <c r="K101" s="627" t="s">
        <v>935</v>
      </c>
      <c r="L101" s="629">
        <v>116.72836092828618</v>
      </c>
      <c r="M101" s="629">
        <v>6</v>
      </c>
      <c r="N101" s="630">
        <v>700.37016556971707</v>
      </c>
    </row>
    <row r="102" spans="1:14" ht="14.4" customHeight="1" x14ac:dyDescent="0.3">
      <c r="A102" s="625" t="s">
        <v>545</v>
      </c>
      <c r="B102" s="626" t="s">
        <v>547</v>
      </c>
      <c r="C102" s="627" t="s">
        <v>559</v>
      </c>
      <c r="D102" s="628" t="s">
        <v>560</v>
      </c>
      <c r="E102" s="627" t="s">
        <v>548</v>
      </c>
      <c r="F102" s="628" t="s">
        <v>549</v>
      </c>
      <c r="G102" s="627" t="s">
        <v>618</v>
      </c>
      <c r="H102" s="627" t="s">
        <v>936</v>
      </c>
      <c r="I102" s="627" t="s">
        <v>937</v>
      </c>
      <c r="J102" s="627" t="s">
        <v>727</v>
      </c>
      <c r="K102" s="627" t="s">
        <v>938</v>
      </c>
      <c r="L102" s="629">
        <v>167.070930106117</v>
      </c>
      <c r="M102" s="629">
        <v>2</v>
      </c>
      <c r="N102" s="630">
        <v>334.14186021223401</v>
      </c>
    </row>
    <row r="103" spans="1:14" ht="14.4" customHeight="1" x14ac:dyDescent="0.3">
      <c r="A103" s="625" t="s">
        <v>545</v>
      </c>
      <c r="B103" s="626" t="s">
        <v>547</v>
      </c>
      <c r="C103" s="627" t="s">
        <v>559</v>
      </c>
      <c r="D103" s="628" t="s">
        <v>560</v>
      </c>
      <c r="E103" s="627" t="s">
        <v>548</v>
      </c>
      <c r="F103" s="628" t="s">
        <v>549</v>
      </c>
      <c r="G103" s="627" t="s">
        <v>618</v>
      </c>
      <c r="H103" s="627" t="s">
        <v>939</v>
      </c>
      <c r="I103" s="627" t="s">
        <v>940</v>
      </c>
      <c r="J103" s="627" t="s">
        <v>941</v>
      </c>
      <c r="K103" s="627" t="s">
        <v>942</v>
      </c>
      <c r="L103" s="629">
        <v>14.468421013247079</v>
      </c>
      <c r="M103" s="629">
        <v>50</v>
      </c>
      <c r="N103" s="630">
        <v>723.42105066235399</v>
      </c>
    </row>
    <row r="104" spans="1:14" ht="14.4" customHeight="1" x14ac:dyDescent="0.3">
      <c r="A104" s="625" t="s">
        <v>545</v>
      </c>
      <c r="B104" s="626" t="s">
        <v>547</v>
      </c>
      <c r="C104" s="627" t="s">
        <v>559</v>
      </c>
      <c r="D104" s="628" t="s">
        <v>560</v>
      </c>
      <c r="E104" s="627" t="s">
        <v>548</v>
      </c>
      <c r="F104" s="628" t="s">
        <v>549</v>
      </c>
      <c r="G104" s="627" t="s">
        <v>618</v>
      </c>
      <c r="H104" s="627" t="s">
        <v>943</v>
      </c>
      <c r="I104" s="627" t="s">
        <v>944</v>
      </c>
      <c r="J104" s="627" t="s">
        <v>945</v>
      </c>
      <c r="K104" s="627" t="s">
        <v>946</v>
      </c>
      <c r="L104" s="629">
        <v>53.809915449128027</v>
      </c>
      <c r="M104" s="629">
        <v>3</v>
      </c>
      <c r="N104" s="630">
        <v>161.42974634738408</v>
      </c>
    </row>
    <row r="105" spans="1:14" ht="14.4" customHeight="1" x14ac:dyDescent="0.3">
      <c r="A105" s="625" t="s">
        <v>545</v>
      </c>
      <c r="B105" s="626" t="s">
        <v>547</v>
      </c>
      <c r="C105" s="627" t="s">
        <v>559</v>
      </c>
      <c r="D105" s="628" t="s">
        <v>560</v>
      </c>
      <c r="E105" s="627" t="s">
        <v>548</v>
      </c>
      <c r="F105" s="628" t="s">
        <v>549</v>
      </c>
      <c r="G105" s="627" t="s">
        <v>618</v>
      </c>
      <c r="H105" s="627" t="s">
        <v>947</v>
      </c>
      <c r="I105" s="627" t="s">
        <v>948</v>
      </c>
      <c r="J105" s="627" t="s">
        <v>949</v>
      </c>
      <c r="K105" s="627" t="s">
        <v>950</v>
      </c>
      <c r="L105" s="629">
        <v>27.503229276066282</v>
      </c>
      <c r="M105" s="629">
        <v>6</v>
      </c>
      <c r="N105" s="630">
        <v>165.0193756563977</v>
      </c>
    </row>
    <row r="106" spans="1:14" ht="14.4" customHeight="1" x14ac:dyDescent="0.3">
      <c r="A106" s="625" t="s">
        <v>545</v>
      </c>
      <c r="B106" s="626" t="s">
        <v>547</v>
      </c>
      <c r="C106" s="627" t="s">
        <v>559</v>
      </c>
      <c r="D106" s="628" t="s">
        <v>560</v>
      </c>
      <c r="E106" s="627" t="s">
        <v>548</v>
      </c>
      <c r="F106" s="628" t="s">
        <v>549</v>
      </c>
      <c r="G106" s="627" t="s">
        <v>618</v>
      </c>
      <c r="H106" s="627" t="s">
        <v>951</v>
      </c>
      <c r="I106" s="627" t="s">
        <v>952</v>
      </c>
      <c r="J106" s="627" t="s">
        <v>953</v>
      </c>
      <c r="K106" s="627"/>
      <c r="L106" s="629">
        <v>666.16954098001372</v>
      </c>
      <c r="M106" s="629">
        <v>8</v>
      </c>
      <c r="N106" s="630">
        <v>5329.3563278401098</v>
      </c>
    </row>
    <row r="107" spans="1:14" ht="14.4" customHeight="1" x14ac:dyDescent="0.3">
      <c r="A107" s="625" t="s">
        <v>545</v>
      </c>
      <c r="B107" s="626" t="s">
        <v>547</v>
      </c>
      <c r="C107" s="627" t="s">
        <v>559</v>
      </c>
      <c r="D107" s="628" t="s">
        <v>560</v>
      </c>
      <c r="E107" s="627" t="s">
        <v>548</v>
      </c>
      <c r="F107" s="628" t="s">
        <v>549</v>
      </c>
      <c r="G107" s="627" t="s">
        <v>618</v>
      </c>
      <c r="H107" s="627" t="s">
        <v>954</v>
      </c>
      <c r="I107" s="627" t="s">
        <v>952</v>
      </c>
      <c r="J107" s="627" t="s">
        <v>955</v>
      </c>
      <c r="K107" s="627"/>
      <c r="L107" s="629">
        <v>97.685714965062061</v>
      </c>
      <c r="M107" s="629">
        <v>71</v>
      </c>
      <c r="N107" s="630">
        <v>6935.6857625194061</v>
      </c>
    </row>
    <row r="108" spans="1:14" ht="14.4" customHeight="1" x14ac:dyDescent="0.3">
      <c r="A108" s="625" t="s">
        <v>545</v>
      </c>
      <c r="B108" s="626" t="s">
        <v>547</v>
      </c>
      <c r="C108" s="627" t="s">
        <v>559</v>
      </c>
      <c r="D108" s="628" t="s">
        <v>560</v>
      </c>
      <c r="E108" s="627" t="s">
        <v>548</v>
      </c>
      <c r="F108" s="628" t="s">
        <v>549</v>
      </c>
      <c r="G108" s="627" t="s">
        <v>618</v>
      </c>
      <c r="H108" s="627" t="s">
        <v>956</v>
      </c>
      <c r="I108" s="627" t="s">
        <v>952</v>
      </c>
      <c r="J108" s="627" t="s">
        <v>957</v>
      </c>
      <c r="K108" s="627" t="s">
        <v>958</v>
      </c>
      <c r="L108" s="629">
        <v>175.89129275078901</v>
      </c>
      <c r="M108" s="629">
        <v>2</v>
      </c>
      <c r="N108" s="630">
        <v>351.78258550157801</v>
      </c>
    </row>
    <row r="109" spans="1:14" ht="14.4" customHeight="1" x14ac:dyDescent="0.3">
      <c r="A109" s="625" t="s">
        <v>545</v>
      </c>
      <c r="B109" s="626" t="s">
        <v>547</v>
      </c>
      <c r="C109" s="627" t="s">
        <v>559</v>
      </c>
      <c r="D109" s="628" t="s">
        <v>560</v>
      </c>
      <c r="E109" s="627" t="s">
        <v>548</v>
      </c>
      <c r="F109" s="628" t="s">
        <v>549</v>
      </c>
      <c r="G109" s="627" t="s">
        <v>618</v>
      </c>
      <c r="H109" s="627" t="s">
        <v>959</v>
      </c>
      <c r="I109" s="627" t="s">
        <v>952</v>
      </c>
      <c r="J109" s="627" t="s">
        <v>960</v>
      </c>
      <c r="K109" s="627"/>
      <c r="L109" s="629">
        <v>512.03950503572503</v>
      </c>
      <c r="M109" s="629">
        <v>2</v>
      </c>
      <c r="N109" s="630">
        <v>1024.0790100714501</v>
      </c>
    </row>
    <row r="110" spans="1:14" ht="14.4" customHeight="1" x14ac:dyDescent="0.3">
      <c r="A110" s="625" t="s">
        <v>545</v>
      </c>
      <c r="B110" s="626" t="s">
        <v>547</v>
      </c>
      <c r="C110" s="627" t="s">
        <v>559</v>
      </c>
      <c r="D110" s="628" t="s">
        <v>560</v>
      </c>
      <c r="E110" s="627" t="s">
        <v>548</v>
      </c>
      <c r="F110" s="628" t="s">
        <v>549</v>
      </c>
      <c r="G110" s="627" t="s">
        <v>618</v>
      </c>
      <c r="H110" s="627" t="s">
        <v>961</v>
      </c>
      <c r="I110" s="627" t="s">
        <v>952</v>
      </c>
      <c r="J110" s="627" t="s">
        <v>962</v>
      </c>
      <c r="K110" s="627"/>
      <c r="L110" s="629">
        <v>143.60680787007857</v>
      </c>
      <c r="M110" s="629">
        <v>7</v>
      </c>
      <c r="N110" s="630">
        <v>1005.24765509055</v>
      </c>
    </row>
    <row r="111" spans="1:14" ht="14.4" customHeight="1" x14ac:dyDescent="0.3">
      <c r="A111" s="625" t="s">
        <v>545</v>
      </c>
      <c r="B111" s="626" t="s">
        <v>547</v>
      </c>
      <c r="C111" s="627" t="s">
        <v>559</v>
      </c>
      <c r="D111" s="628" t="s">
        <v>560</v>
      </c>
      <c r="E111" s="627" t="s">
        <v>548</v>
      </c>
      <c r="F111" s="628" t="s">
        <v>549</v>
      </c>
      <c r="G111" s="627" t="s">
        <v>618</v>
      </c>
      <c r="H111" s="627" t="s">
        <v>963</v>
      </c>
      <c r="I111" s="627" t="s">
        <v>952</v>
      </c>
      <c r="J111" s="627" t="s">
        <v>964</v>
      </c>
      <c r="K111" s="627"/>
      <c r="L111" s="629">
        <v>100.21942028457316</v>
      </c>
      <c r="M111" s="629">
        <v>98</v>
      </c>
      <c r="N111" s="630">
        <v>9821.5031878881691</v>
      </c>
    </row>
    <row r="112" spans="1:14" ht="14.4" customHeight="1" x14ac:dyDescent="0.3">
      <c r="A112" s="625" t="s">
        <v>545</v>
      </c>
      <c r="B112" s="626" t="s">
        <v>547</v>
      </c>
      <c r="C112" s="627" t="s">
        <v>559</v>
      </c>
      <c r="D112" s="628" t="s">
        <v>560</v>
      </c>
      <c r="E112" s="627" t="s">
        <v>548</v>
      </c>
      <c r="F112" s="628" t="s">
        <v>549</v>
      </c>
      <c r="G112" s="627" t="s">
        <v>618</v>
      </c>
      <c r="H112" s="627" t="s">
        <v>965</v>
      </c>
      <c r="I112" s="627" t="s">
        <v>952</v>
      </c>
      <c r="J112" s="627" t="s">
        <v>966</v>
      </c>
      <c r="K112" s="627"/>
      <c r="L112" s="629">
        <v>39.474973609339969</v>
      </c>
      <c r="M112" s="629">
        <v>18</v>
      </c>
      <c r="N112" s="630">
        <v>710.54952496811939</v>
      </c>
    </row>
    <row r="113" spans="1:14" ht="14.4" customHeight="1" x14ac:dyDescent="0.3">
      <c r="A113" s="625" t="s">
        <v>545</v>
      </c>
      <c r="B113" s="626" t="s">
        <v>547</v>
      </c>
      <c r="C113" s="627" t="s">
        <v>559</v>
      </c>
      <c r="D113" s="628" t="s">
        <v>560</v>
      </c>
      <c r="E113" s="627" t="s">
        <v>548</v>
      </c>
      <c r="F113" s="628" t="s">
        <v>549</v>
      </c>
      <c r="G113" s="627" t="s">
        <v>618</v>
      </c>
      <c r="H113" s="627" t="s">
        <v>967</v>
      </c>
      <c r="I113" s="627" t="s">
        <v>968</v>
      </c>
      <c r="J113" s="627" t="s">
        <v>969</v>
      </c>
      <c r="K113" s="627" t="s">
        <v>970</v>
      </c>
      <c r="L113" s="629">
        <v>120.666676310543</v>
      </c>
      <c r="M113" s="629">
        <v>3</v>
      </c>
      <c r="N113" s="630">
        <v>362.000028931629</v>
      </c>
    </row>
    <row r="114" spans="1:14" ht="14.4" customHeight="1" x14ac:dyDescent="0.3">
      <c r="A114" s="625" t="s">
        <v>545</v>
      </c>
      <c r="B114" s="626" t="s">
        <v>547</v>
      </c>
      <c r="C114" s="627" t="s">
        <v>559</v>
      </c>
      <c r="D114" s="628" t="s">
        <v>560</v>
      </c>
      <c r="E114" s="627" t="s">
        <v>548</v>
      </c>
      <c r="F114" s="628" t="s">
        <v>549</v>
      </c>
      <c r="G114" s="627" t="s">
        <v>618</v>
      </c>
      <c r="H114" s="627" t="s">
        <v>971</v>
      </c>
      <c r="I114" s="627" t="s">
        <v>972</v>
      </c>
      <c r="J114" s="627" t="s">
        <v>949</v>
      </c>
      <c r="K114" s="627" t="s">
        <v>973</v>
      </c>
      <c r="L114" s="629">
        <v>59.335999999999999</v>
      </c>
      <c r="M114" s="629">
        <v>5</v>
      </c>
      <c r="N114" s="630">
        <v>296.68</v>
      </c>
    </row>
    <row r="115" spans="1:14" ht="14.4" customHeight="1" x14ac:dyDescent="0.3">
      <c r="A115" s="625" t="s">
        <v>545</v>
      </c>
      <c r="B115" s="626" t="s">
        <v>547</v>
      </c>
      <c r="C115" s="627" t="s">
        <v>559</v>
      </c>
      <c r="D115" s="628" t="s">
        <v>560</v>
      </c>
      <c r="E115" s="627" t="s">
        <v>548</v>
      </c>
      <c r="F115" s="628" t="s">
        <v>549</v>
      </c>
      <c r="G115" s="627" t="s">
        <v>618</v>
      </c>
      <c r="H115" s="627" t="s">
        <v>974</v>
      </c>
      <c r="I115" s="627" t="s">
        <v>975</v>
      </c>
      <c r="J115" s="627" t="s">
        <v>976</v>
      </c>
      <c r="K115" s="627" t="s">
        <v>977</v>
      </c>
      <c r="L115" s="629">
        <v>64.455281024103783</v>
      </c>
      <c r="M115" s="629">
        <v>108</v>
      </c>
      <c r="N115" s="630">
        <v>6961.170350603209</v>
      </c>
    </row>
    <row r="116" spans="1:14" ht="14.4" customHeight="1" x14ac:dyDescent="0.3">
      <c r="A116" s="625" t="s">
        <v>545</v>
      </c>
      <c r="B116" s="626" t="s">
        <v>547</v>
      </c>
      <c r="C116" s="627" t="s">
        <v>559</v>
      </c>
      <c r="D116" s="628" t="s">
        <v>560</v>
      </c>
      <c r="E116" s="627" t="s">
        <v>548</v>
      </c>
      <c r="F116" s="628" t="s">
        <v>549</v>
      </c>
      <c r="G116" s="627" t="s">
        <v>618</v>
      </c>
      <c r="H116" s="627" t="s">
        <v>978</v>
      </c>
      <c r="I116" s="627" t="s">
        <v>979</v>
      </c>
      <c r="J116" s="627" t="s">
        <v>980</v>
      </c>
      <c r="K116" s="627" t="s">
        <v>981</v>
      </c>
      <c r="L116" s="629">
        <v>100.74</v>
      </c>
      <c r="M116" s="629">
        <v>1</v>
      </c>
      <c r="N116" s="630">
        <v>100.74</v>
      </c>
    </row>
    <row r="117" spans="1:14" ht="14.4" customHeight="1" x14ac:dyDescent="0.3">
      <c r="A117" s="625" t="s">
        <v>545</v>
      </c>
      <c r="B117" s="626" t="s">
        <v>547</v>
      </c>
      <c r="C117" s="627" t="s">
        <v>559</v>
      </c>
      <c r="D117" s="628" t="s">
        <v>560</v>
      </c>
      <c r="E117" s="627" t="s">
        <v>548</v>
      </c>
      <c r="F117" s="628" t="s">
        <v>549</v>
      </c>
      <c r="G117" s="627" t="s">
        <v>618</v>
      </c>
      <c r="H117" s="627" t="s">
        <v>982</v>
      </c>
      <c r="I117" s="627" t="s">
        <v>983</v>
      </c>
      <c r="J117" s="627" t="s">
        <v>984</v>
      </c>
      <c r="K117" s="627" t="s">
        <v>985</v>
      </c>
      <c r="L117" s="629">
        <v>34.850000629410502</v>
      </c>
      <c r="M117" s="629">
        <v>1</v>
      </c>
      <c r="N117" s="630">
        <v>34.850000629410502</v>
      </c>
    </row>
    <row r="118" spans="1:14" ht="14.4" customHeight="1" x14ac:dyDescent="0.3">
      <c r="A118" s="625" t="s">
        <v>545</v>
      </c>
      <c r="B118" s="626" t="s">
        <v>547</v>
      </c>
      <c r="C118" s="627" t="s">
        <v>559</v>
      </c>
      <c r="D118" s="628" t="s">
        <v>560</v>
      </c>
      <c r="E118" s="627" t="s">
        <v>548</v>
      </c>
      <c r="F118" s="628" t="s">
        <v>549</v>
      </c>
      <c r="G118" s="627" t="s">
        <v>618</v>
      </c>
      <c r="H118" s="627" t="s">
        <v>986</v>
      </c>
      <c r="I118" s="627" t="s">
        <v>987</v>
      </c>
      <c r="J118" s="627" t="s">
        <v>988</v>
      </c>
      <c r="K118" s="627" t="s">
        <v>989</v>
      </c>
      <c r="L118" s="629">
        <v>123.72</v>
      </c>
      <c r="M118" s="629">
        <v>1</v>
      </c>
      <c r="N118" s="630">
        <v>123.72</v>
      </c>
    </row>
    <row r="119" spans="1:14" ht="14.4" customHeight="1" x14ac:dyDescent="0.3">
      <c r="A119" s="625" t="s">
        <v>545</v>
      </c>
      <c r="B119" s="626" t="s">
        <v>547</v>
      </c>
      <c r="C119" s="627" t="s">
        <v>559</v>
      </c>
      <c r="D119" s="628" t="s">
        <v>560</v>
      </c>
      <c r="E119" s="627" t="s">
        <v>548</v>
      </c>
      <c r="F119" s="628" t="s">
        <v>549</v>
      </c>
      <c r="G119" s="627" t="s">
        <v>618</v>
      </c>
      <c r="H119" s="627" t="s">
        <v>990</v>
      </c>
      <c r="I119" s="627" t="s">
        <v>991</v>
      </c>
      <c r="J119" s="627" t="s">
        <v>992</v>
      </c>
      <c r="K119" s="627" t="s">
        <v>993</v>
      </c>
      <c r="L119" s="629">
        <v>30.067852232054101</v>
      </c>
      <c r="M119" s="629">
        <v>20</v>
      </c>
      <c r="N119" s="630">
        <v>601.35704464108198</v>
      </c>
    </row>
    <row r="120" spans="1:14" ht="14.4" customHeight="1" x14ac:dyDescent="0.3">
      <c r="A120" s="625" t="s">
        <v>545</v>
      </c>
      <c r="B120" s="626" t="s">
        <v>547</v>
      </c>
      <c r="C120" s="627" t="s">
        <v>559</v>
      </c>
      <c r="D120" s="628" t="s">
        <v>560</v>
      </c>
      <c r="E120" s="627" t="s">
        <v>548</v>
      </c>
      <c r="F120" s="628" t="s">
        <v>549</v>
      </c>
      <c r="G120" s="627" t="s">
        <v>618</v>
      </c>
      <c r="H120" s="627" t="s">
        <v>994</v>
      </c>
      <c r="I120" s="627" t="s">
        <v>995</v>
      </c>
      <c r="J120" s="627" t="s">
        <v>996</v>
      </c>
      <c r="K120" s="627" t="s">
        <v>997</v>
      </c>
      <c r="L120" s="629">
        <v>70.370030111980526</v>
      </c>
      <c r="M120" s="629">
        <v>4</v>
      </c>
      <c r="N120" s="630">
        <v>281.4801204479221</v>
      </c>
    </row>
    <row r="121" spans="1:14" ht="14.4" customHeight="1" x14ac:dyDescent="0.3">
      <c r="A121" s="625" t="s">
        <v>545</v>
      </c>
      <c r="B121" s="626" t="s">
        <v>547</v>
      </c>
      <c r="C121" s="627" t="s">
        <v>559</v>
      </c>
      <c r="D121" s="628" t="s">
        <v>560</v>
      </c>
      <c r="E121" s="627" t="s">
        <v>548</v>
      </c>
      <c r="F121" s="628" t="s">
        <v>549</v>
      </c>
      <c r="G121" s="627" t="s">
        <v>618</v>
      </c>
      <c r="H121" s="627" t="s">
        <v>998</v>
      </c>
      <c r="I121" s="627" t="s">
        <v>999</v>
      </c>
      <c r="J121" s="627" t="s">
        <v>788</v>
      </c>
      <c r="K121" s="627" t="s">
        <v>1000</v>
      </c>
      <c r="L121" s="629">
        <v>61.38</v>
      </c>
      <c r="M121" s="629">
        <v>2</v>
      </c>
      <c r="N121" s="630">
        <v>122.76</v>
      </c>
    </row>
    <row r="122" spans="1:14" ht="14.4" customHeight="1" x14ac:dyDescent="0.3">
      <c r="A122" s="625" t="s">
        <v>545</v>
      </c>
      <c r="B122" s="626" t="s">
        <v>547</v>
      </c>
      <c r="C122" s="627" t="s">
        <v>559</v>
      </c>
      <c r="D122" s="628" t="s">
        <v>560</v>
      </c>
      <c r="E122" s="627" t="s">
        <v>548</v>
      </c>
      <c r="F122" s="628" t="s">
        <v>549</v>
      </c>
      <c r="G122" s="627" t="s">
        <v>618</v>
      </c>
      <c r="H122" s="627" t="s">
        <v>1001</v>
      </c>
      <c r="I122" s="627" t="s">
        <v>1002</v>
      </c>
      <c r="J122" s="627" t="s">
        <v>934</v>
      </c>
      <c r="K122" s="627" t="s">
        <v>1003</v>
      </c>
      <c r="L122" s="629">
        <v>179.8</v>
      </c>
      <c r="M122" s="629">
        <v>2</v>
      </c>
      <c r="N122" s="630">
        <v>359.6</v>
      </c>
    </row>
    <row r="123" spans="1:14" ht="14.4" customHeight="1" x14ac:dyDescent="0.3">
      <c r="A123" s="625" t="s">
        <v>545</v>
      </c>
      <c r="B123" s="626" t="s">
        <v>547</v>
      </c>
      <c r="C123" s="627" t="s">
        <v>559</v>
      </c>
      <c r="D123" s="628" t="s">
        <v>560</v>
      </c>
      <c r="E123" s="627" t="s">
        <v>548</v>
      </c>
      <c r="F123" s="628" t="s">
        <v>549</v>
      </c>
      <c r="G123" s="627" t="s">
        <v>618</v>
      </c>
      <c r="H123" s="627" t="s">
        <v>1004</v>
      </c>
      <c r="I123" s="627" t="s">
        <v>1005</v>
      </c>
      <c r="J123" s="627" t="s">
        <v>1006</v>
      </c>
      <c r="K123" s="627" t="s">
        <v>1007</v>
      </c>
      <c r="L123" s="629">
        <v>198.22500192853599</v>
      </c>
      <c r="M123" s="629">
        <v>2</v>
      </c>
      <c r="N123" s="630">
        <v>396.45000385707198</v>
      </c>
    </row>
    <row r="124" spans="1:14" ht="14.4" customHeight="1" x14ac:dyDescent="0.3">
      <c r="A124" s="625" t="s">
        <v>545</v>
      </c>
      <c r="B124" s="626" t="s">
        <v>547</v>
      </c>
      <c r="C124" s="627" t="s">
        <v>559</v>
      </c>
      <c r="D124" s="628" t="s">
        <v>560</v>
      </c>
      <c r="E124" s="627" t="s">
        <v>548</v>
      </c>
      <c r="F124" s="628" t="s">
        <v>549</v>
      </c>
      <c r="G124" s="627" t="s">
        <v>618</v>
      </c>
      <c r="H124" s="627" t="s">
        <v>1008</v>
      </c>
      <c r="I124" s="627" t="s">
        <v>1009</v>
      </c>
      <c r="J124" s="627" t="s">
        <v>1010</v>
      </c>
      <c r="K124" s="627" t="s">
        <v>1011</v>
      </c>
      <c r="L124" s="629">
        <v>27.934381004631039</v>
      </c>
      <c r="M124" s="629">
        <v>16</v>
      </c>
      <c r="N124" s="630">
        <v>446.95009607409662</v>
      </c>
    </row>
    <row r="125" spans="1:14" ht="14.4" customHeight="1" x14ac:dyDescent="0.3">
      <c r="A125" s="625" t="s">
        <v>545</v>
      </c>
      <c r="B125" s="626" t="s">
        <v>547</v>
      </c>
      <c r="C125" s="627" t="s">
        <v>559</v>
      </c>
      <c r="D125" s="628" t="s">
        <v>560</v>
      </c>
      <c r="E125" s="627" t="s">
        <v>548</v>
      </c>
      <c r="F125" s="628" t="s">
        <v>549</v>
      </c>
      <c r="G125" s="627" t="s">
        <v>618</v>
      </c>
      <c r="H125" s="627" t="s">
        <v>1012</v>
      </c>
      <c r="I125" s="627" t="s">
        <v>1013</v>
      </c>
      <c r="J125" s="627" t="s">
        <v>1014</v>
      </c>
      <c r="K125" s="627" t="s">
        <v>1015</v>
      </c>
      <c r="L125" s="629">
        <v>163.52000000000001</v>
      </c>
      <c r="M125" s="629">
        <v>1</v>
      </c>
      <c r="N125" s="630">
        <v>163.52000000000001</v>
      </c>
    </row>
    <row r="126" spans="1:14" ht="14.4" customHeight="1" x14ac:dyDescent="0.3">
      <c r="A126" s="625" t="s">
        <v>545</v>
      </c>
      <c r="B126" s="626" t="s">
        <v>547</v>
      </c>
      <c r="C126" s="627" t="s">
        <v>559</v>
      </c>
      <c r="D126" s="628" t="s">
        <v>560</v>
      </c>
      <c r="E126" s="627" t="s">
        <v>548</v>
      </c>
      <c r="F126" s="628" t="s">
        <v>549</v>
      </c>
      <c r="G126" s="627" t="s">
        <v>618</v>
      </c>
      <c r="H126" s="627" t="s">
        <v>1016</v>
      </c>
      <c r="I126" s="627" t="s">
        <v>1017</v>
      </c>
      <c r="J126" s="627" t="s">
        <v>1018</v>
      </c>
      <c r="K126" s="627" t="s">
        <v>1007</v>
      </c>
      <c r="L126" s="629">
        <v>117.75</v>
      </c>
      <c r="M126" s="629">
        <v>1</v>
      </c>
      <c r="N126" s="630">
        <v>117.75</v>
      </c>
    </row>
    <row r="127" spans="1:14" ht="14.4" customHeight="1" x14ac:dyDescent="0.3">
      <c r="A127" s="625" t="s">
        <v>545</v>
      </c>
      <c r="B127" s="626" t="s">
        <v>547</v>
      </c>
      <c r="C127" s="627" t="s">
        <v>559</v>
      </c>
      <c r="D127" s="628" t="s">
        <v>560</v>
      </c>
      <c r="E127" s="627" t="s">
        <v>548</v>
      </c>
      <c r="F127" s="628" t="s">
        <v>549</v>
      </c>
      <c r="G127" s="627" t="s">
        <v>618</v>
      </c>
      <c r="H127" s="627" t="s">
        <v>1019</v>
      </c>
      <c r="I127" s="627" t="s">
        <v>1020</v>
      </c>
      <c r="J127" s="627" t="s">
        <v>1021</v>
      </c>
      <c r="K127" s="627" t="s">
        <v>1022</v>
      </c>
      <c r="L127" s="629">
        <v>217.30113084213167</v>
      </c>
      <c r="M127" s="629">
        <v>14</v>
      </c>
      <c r="N127" s="630">
        <v>3042.2158317898434</v>
      </c>
    </row>
    <row r="128" spans="1:14" ht="14.4" customHeight="1" x14ac:dyDescent="0.3">
      <c r="A128" s="625" t="s">
        <v>545</v>
      </c>
      <c r="B128" s="626" t="s">
        <v>547</v>
      </c>
      <c r="C128" s="627" t="s">
        <v>559</v>
      </c>
      <c r="D128" s="628" t="s">
        <v>560</v>
      </c>
      <c r="E128" s="627" t="s">
        <v>548</v>
      </c>
      <c r="F128" s="628" t="s">
        <v>549</v>
      </c>
      <c r="G128" s="627" t="s">
        <v>618</v>
      </c>
      <c r="H128" s="627" t="s">
        <v>1023</v>
      </c>
      <c r="I128" s="627" t="s">
        <v>952</v>
      </c>
      <c r="J128" s="627" t="s">
        <v>1024</v>
      </c>
      <c r="K128" s="627"/>
      <c r="L128" s="629">
        <v>187.81947480959974</v>
      </c>
      <c r="M128" s="629">
        <v>74</v>
      </c>
      <c r="N128" s="630">
        <v>13898.64113591038</v>
      </c>
    </row>
    <row r="129" spans="1:14" ht="14.4" customHeight="1" x14ac:dyDescent="0.3">
      <c r="A129" s="625" t="s">
        <v>545</v>
      </c>
      <c r="B129" s="626" t="s">
        <v>547</v>
      </c>
      <c r="C129" s="627" t="s">
        <v>559</v>
      </c>
      <c r="D129" s="628" t="s">
        <v>560</v>
      </c>
      <c r="E129" s="627" t="s">
        <v>548</v>
      </c>
      <c r="F129" s="628" t="s">
        <v>549</v>
      </c>
      <c r="G129" s="627" t="s">
        <v>618</v>
      </c>
      <c r="H129" s="627" t="s">
        <v>1025</v>
      </c>
      <c r="I129" s="627" t="s">
        <v>952</v>
      </c>
      <c r="J129" s="627" t="s">
        <v>1026</v>
      </c>
      <c r="K129" s="627"/>
      <c r="L129" s="629">
        <v>167.04699170940015</v>
      </c>
      <c r="M129" s="629">
        <v>13</v>
      </c>
      <c r="N129" s="630">
        <v>2171.610892222202</v>
      </c>
    </row>
    <row r="130" spans="1:14" ht="14.4" customHeight="1" x14ac:dyDescent="0.3">
      <c r="A130" s="625" t="s">
        <v>545</v>
      </c>
      <c r="B130" s="626" t="s">
        <v>547</v>
      </c>
      <c r="C130" s="627" t="s">
        <v>559</v>
      </c>
      <c r="D130" s="628" t="s">
        <v>560</v>
      </c>
      <c r="E130" s="627" t="s">
        <v>548</v>
      </c>
      <c r="F130" s="628" t="s">
        <v>549</v>
      </c>
      <c r="G130" s="627" t="s">
        <v>618</v>
      </c>
      <c r="H130" s="627" t="s">
        <v>1027</v>
      </c>
      <c r="I130" s="627" t="s">
        <v>952</v>
      </c>
      <c r="J130" s="627" t="s">
        <v>1028</v>
      </c>
      <c r="K130" s="627"/>
      <c r="L130" s="629">
        <v>97.32040635279894</v>
      </c>
      <c r="M130" s="629">
        <v>59</v>
      </c>
      <c r="N130" s="630">
        <v>5741.9039748151372</v>
      </c>
    </row>
    <row r="131" spans="1:14" ht="14.4" customHeight="1" x14ac:dyDescent="0.3">
      <c r="A131" s="625" t="s">
        <v>545</v>
      </c>
      <c r="B131" s="626" t="s">
        <v>547</v>
      </c>
      <c r="C131" s="627" t="s">
        <v>559</v>
      </c>
      <c r="D131" s="628" t="s">
        <v>560</v>
      </c>
      <c r="E131" s="627" t="s">
        <v>548</v>
      </c>
      <c r="F131" s="628" t="s">
        <v>549</v>
      </c>
      <c r="G131" s="627" t="s">
        <v>618</v>
      </c>
      <c r="H131" s="627" t="s">
        <v>1029</v>
      </c>
      <c r="I131" s="627" t="s">
        <v>1030</v>
      </c>
      <c r="J131" s="627" t="s">
        <v>1031</v>
      </c>
      <c r="K131" s="627" t="s">
        <v>1032</v>
      </c>
      <c r="L131" s="629">
        <v>59.830000000000005</v>
      </c>
      <c r="M131" s="629">
        <v>3</v>
      </c>
      <c r="N131" s="630">
        <v>179.49</v>
      </c>
    </row>
    <row r="132" spans="1:14" ht="14.4" customHeight="1" x14ac:dyDescent="0.3">
      <c r="A132" s="625" t="s">
        <v>545</v>
      </c>
      <c r="B132" s="626" t="s">
        <v>547</v>
      </c>
      <c r="C132" s="627" t="s">
        <v>559</v>
      </c>
      <c r="D132" s="628" t="s">
        <v>560</v>
      </c>
      <c r="E132" s="627" t="s">
        <v>548</v>
      </c>
      <c r="F132" s="628" t="s">
        <v>549</v>
      </c>
      <c r="G132" s="627" t="s">
        <v>618</v>
      </c>
      <c r="H132" s="627" t="s">
        <v>1033</v>
      </c>
      <c r="I132" s="627" t="s">
        <v>1034</v>
      </c>
      <c r="J132" s="627" t="s">
        <v>652</v>
      </c>
      <c r="K132" s="627" t="s">
        <v>1035</v>
      </c>
      <c r="L132" s="629">
        <v>44.16</v>
      </c>
      <c r="M132" s="629">
        <v>3</v>
      </c>
      <c r="N132" s="630">
        <v>132.47999999999999</v>
      </c>
    </row>
    <row r="133" spans="1:14" ht="14.4" customHeight="1" x14ac:dyDescent="0.3">
      <c r="A133" s="625" t="s">
        <v>545</v>
      </c>
      <c r="B133" s="626" t="s">
        <v>547</v>
      </c>
      <c r="C133" s="627" t="s">
        <v>559</v>
      </c>
      <c r="D133" s="628" t="s">
        <v>560</v>
      </c>
      <c r="E133" s="627" t="s">
        <v>548</v>
      </c>
      <c r="F133" s="628" t="s">
        <v>549</v>
      </c>
      <c r="G133" s="627" t="s">
        <v>618</v>
      </c>
      <c r="H133" s="627" t="s">
        <v>1036</v>
      </c>
      <c r="I133" s="627" t="s">
        <v>1037</v>
      </c>
      <c r="J133" s="627" t="s">
        <v>1038</v>
      </c>
      <c r="K133" s="627" t="s">
        <v>637</v>
      </c>
      <c r="L133" s="629">
        <v>118.83</v>
      </c>
      <c r="M133" s="629">
        <v>1</v>
      </c>
      <c r="N133" s="630">
        <v>118.83</v>
      </c>
    </row>
    <row r="134" spans="1:14" ht="14.4" customHeight="1" x14ac:dyDescent="0.3">
      <c r="A134" s="625" t="s">
        <v>545</v>
      </c>
      <c r="B134" s="626" t="s">
        <v>547</v>
      </c>
      <c r="C134" s="627" t="s">
        <v>559</v>
      </c>
      <c r="D134" s="628" t="s">
        <v>560</v>
      </c>
      <c r="E134" s="627" t="s">
        <v>548</v>
      </c>
      <c r="F134" s="628" t="s">
        <v>549</v>
      </c>
      <c r="G134" s="627" t="s">
        <v>618</v>
      </c>
      <c r="H134" s="627" t="s">
        <v>1039</v>
      </c>
      <c r="I134" s="627" t="s">
        <v>1040</v>
      </c>
      <c r="J134" s="627" t="s">
        <v>1041</v>
      </c>
      <c r="K134" s="627" t="s">
        <v>1042</v>
      </c>
      <c r="L134" s="629">
        <v>59.19</v>
      </c>
      <c r="M134" s="629">
        <v>1</v>
      </c>
      <c r="N134" s="630">
        <v>59.19</v>
      </c>
    </row>
    <row r="135" spans="1:14" ht="14.4" customHeight="1" x14ac:dyDescent="0.3">
      <c r="A135" s="625" t="s">
        <v>545</v>
      </c>
      <c r="B135" s="626" t="s">
        <v>547</v>
      </c>
      <c r="C135" s="627" t="s">
        <v>559</v>
      </c>
      <c r="D135" s="628" t="s">
        <v>560</v>
      </c>
      <c r="E135" s="627" t="s">
        <v>548</v>
      </c>
      <c r="F135" s="628" t="s">
        <v>549</v>
      </c>
      <c r="G135" s="627" t="s">
        <v>618</v>
      </c>
      <c r="H135" s="627" t="s">
        <v>1043</v>
      </c>
      <c r="I135" s="627" t="s">
        <v>1044</v>
      </c>
      <c r="J135" s="627" t="s">
        <v>1045</v>
      </c>
      <c r="K135" s="627" t="s">
        <v>1046</v>
      </c>
      <c r="L135" s="629">
        <v>57.79336608431877</v>
      </c>
      <c r="M135" s="629">
        <v>3</v>
      </c>
      <c r="N135" s="630">
        <v>173.38009825295632</v>
      </c>
    </row>
    <row r="136" spans="1:14" ht="14.4" customHeight="1" x14ac:dyDescent="0.3">
      <c r="A136" s="625" t="s">
        <v>545</v>
      </c>
      <c r="B136" s="626" t="s">
        <v>547</v>
      </c>
      <c r="C136" s="627" t="s">
        <v>559</v>
      </c>
      <c r="D136" s="628" t="s">
        <v>560</v>
      </c>
      <c r="E136" s="627" t="s">
        <v>548</v>
      </c>
      <c r="F136" s="628" t="s">
        <v>549</v>
      </c>
      <c r="G136" s="627" t="s">
        <v>618</v>
      </c>
      <c r="H136" s="627" t="s">
        <v>1047</v>
      </c>
      <c r="I136" s="627" t="s">
        <v>1048</v>
      </c>
      <c r="J136" s="627" t="s">
        <v>1049</v>
      </c>
      <c r="K136" s="627" t="s">
        <v>1050</v>
      </c>
      <c r="L136" s="629">
        <v>91.92</v>
      </c>
      <c r="M136" s="629">
        <v>2</v>
      </c>
      <c r="N136" s="630">
        <v>183.84</v>
      </c>
    </row>
    <row r="137" spans="1:14" ht="14.4" customHeight="1" x14ac:dyDescent="0.3">
      <c r="A137" s="625" t="s">
        <v>545</v>
      </c>
      <c r="B137" s="626" t="s">
        <v>547</v>
      </c>
      <c r="C137" s="627" t="s">
        <v>559</v>
      </c>
      <c r="D137" s="628" t="s">
        <v>560</v>
      </c>
      <c r="E137" s="627" t="s">
        <v>548</v>
      </c>
      <c r="F137" s="628" t="s">
        <v>549</v>
      </c>
      <c r="G137" s="627" t="s">
        <v>618</v>
      </c>
      <c r="H137" s="627" t="s">
        <v>1051</v>
      </c>
      <c r="I137" s="627" t="s">
        <v>1052</v>
      </c>
      <c r="J137" s="627" t="s">
        <v>1053</v>
      </c>
      <c r="K137" s="627" t="s">
        <v>1054</v>
      </c>
      <c r="L137" s="629">
        <v>25.4</v>
      </c>
      <c r="M137" s="629">
        <v>1</v>
      </c>
      <c r="N137" s="630">
        <v>25.4</v>
      </c>
    </row>
    <row r="138" spans="1:14" ht="14.4" customHeight="1" x14ac:dyDescent="0.3">
      <c r="A138" s="625" t="s">
        <v>545</v>
      </c>
      <c r="B138" s="626" t="s">
        <v>547</v>
      </c>
      <c r="C138" s="627" t="s">
        <v>559</v>
      </c>
      <c r="D138" s="628" t="s">
        <v>560</v>
      </c>
      <c r="E138" s="627" t="s">
        <v>548</v>
      </c>
      <c r="F138" s="628" t="s">
        <v>549</v>
      </c>
      <c r="G138" s="627" t="s">
        <v>618</v>
      </c>
      <c r="H138" s="627" t="s">
        <v>1055</v>
      </c>
      <c r="I138" s="627" t="s">
        <v>1056</v>
      </c>
      <c r="J138" s="627" t="s">
        <v>1057</v>
      </c>
      <c r="K138" s="627" t="s">
        <v>1058</v>
      </c>
      <c r="L138" s="629">
        <v>647.06263008036501</v>
      </c>
      <c r="M138" s="629">
        <v>4</v>
      </c>
      <c r="N138" s="630">
        <v>2588.25052032146</v>
      </c>
    </row>
    <row r="139" spans="1:14" ht="14.4" customHeight="1" x14ac:dyDescent="0.3">
      <c r="A139" s="625" t="s">
        <v>545</v>
      </c>
      <c r="B139" s="626" t="s">
        <v>547</v>
      </c>
      <c r="C139" s="627" t="s">
        <v>559</v>
      </c>
      <c r="D139" s="628" t="s">
        <v>560</v>
      </c>
      <c r="E139" s="627" t="s">
        <v>548</v>
      </c>
      <c r="F139" s="628" t="s">
        <v>549</v>
      </c>
      <c r="G139" s="627" t="s">
        <v>618</v>
      </c>
      <c r="H139" s="627" t="s">
        <v>1059</v>
      </c>
      <c r="I139" s="627" t="s">
        <v>1060</v>
      </c>
      <c r="J139" s="627" t="s">
        <v>1061</v>
      </c>
      <c r="K139" s="627" t="s">
        <v>1062</v>
      </c>
      <c r="L139" s="629">
        <v>1665.2</v>
      </c>
      <c r="M139" s="629">
        <v>27</v>
      </c>
      <c r="N139" s="630">
        <v>44960.4</v>
      </c>
    </row>
    <row r="140" spans="1:14" ht="14.4" customHeight="1" x14ac:dyDescent="0.3">
      <c r="A140" s="625" t="s">
        <v>545</v>
      </c>
      <c r="B140" s="626" t="s">
        <v>547</v>
      </c>
      <c r="C140" s="627" t="s">
        <v>559</v>
      </c>
      <c r="D140" s="628" t="s">
        <v>560</v>
      </c>
      <c r="E140" s="627" t="s">
        <v>548</v>
      </c>
      <c r="F140" s="628" t="s">
        <v>549</v>
      </c>
      <c r="G140" s="627" t="s">
        <v>618</v>
      </c>
      <c r="H140" s="627" t="s">
        <v>1063</v>
      </c>
      <c r="I140" s="627" t="s">
        <v>1064</v>
      </c>
      <c r="J140" s="627" t="s">
        <v>1065</v>
      </c>
      <c r="K140" s="627" t="s">
        <v>1066</v>
      </c>
      <c r="L140" s="629">
        <v>65.58</v>
      </c>
      <c r="M140" s="629">
        <v>5</v>
      </c>
      <c r="N140" s="630">
        <v>327.9</v>
      </c>
    </row>
    <row r="141" spans="1:14" ht="14.4" customHeight="1" x14ac:dyDescent="0.3">
      <c r="A141" s="625" t="s">
        <v>545</v>
      </c>
      <c r="B141" s="626" t="s">
        <v>547</v>
      </c>
      <c r="C141" s="627" t="s">
        <v>559</v>
      </c>
      <c r="D141" s="628" t="s">
        <v>560</v>
      </c>
      <c r="E141" s="627" t="s">
        <v>548</v>
      </c>
      <c r="F141" s="628" t="s">
        <v>549</v>
      </c>
      <c r="G141" s="627" t="s">
        <v>618</v>
      </c>
      <c r="H141" s="627" t="s">
        <v>1067</v>
      </c>
      <c r="I141" s="627" t="s">
        <v>1068</v>
      </c>
      <c r="J141" s="627" t="s">
        <v>1069</v>
      </c>
      <c r="K141" s="627" t="s">
        <v>1070</v>
      </c>
      <c r="L141" s="629">
        <v>67.125459874096364</v>
      </c>
      <c r="M141" s="629">
        <v>11</v>
      </c>
      <c r="N141" s="630">
        <v>738.38005861505997</v>
      </c>
    </row>
    <row r="142" spans="1:14" ht="14.4" customHeight="1" x14ac:dyDescent="0.3">
      <c r="A142" s="625" t="s">
        <v>545</v>
      </c>
      <c r="B142" s="626" t="s">
        <v>547</v>
      </c>
      <c r="C142" s="627" t="s">
        <v>559</v>
      </c>
      <c r="D142" s="628" t="s">
        <v>560</v>
      </c>
      <c r="E142" s="627" t="s">
        <v>548</v>
      </c>
      <c r="F142" s="628" t="s">
        <v>549</v>
      </c>
      <c r="G142" s="627" t="s">
        <v>618</v>
      </c>
      <c r="H142" s="627" t="s">
        <v>1071</v>
      </c>
      <c r="I142" s="627" t="s">
        <v>1072</v>
      </c>
      <c r="J142" s="627" t="s">
        <v>1073</v>
      </c>
      <c r="K142" s="627" t="s">
        <v>1074</v>
      </c>
      <c r="L142" s="629">
        <v>94.670060438191655</v>
      </c>
      <c r="M142" s="629">
        <v>2</v>
      </c>
      <c r="N142" s="630">
        <v>189.34012087638331</v>
      </c>
    </row>
    <row r="143" spans="1:14" ht="14.4" customHeight="1" x14ac:dyDescent="0.3">
      <c r="A143" s="625" t="s">
        <v>545</v>
      </c>
      <c r="B143" s="626" t="s">
        <v>547</v>
      </c>
      <c r="C143" s="627" t="s">
        <v>559</v>
      </c>
      <c r="D143" s="628" t="s">
        <v>560</v>
      </c>
      <c r="E143" s="627" t="s">
        <v>548</v>
      </c>
      <c r="F143" s="628" t="s">
        <v>549</v>
      </c>
      <c r="G143" s="627" t="s">
        <v>618</v>
      </c>
      <c r="H143" s="627" t="s">
        <v>1075</v>
      </c>
      <c r="I143" s="627" t="s">
        <v>1076</v>
      </c>
      <c r="J143" s="627" t="s">
        <v>808</v>
      </c>
      <c r="K143" s="627" t="s">
        <v>1077</v>
      </c>
      <c r="L143" s="629">
        <v>60.349981452869251</v>
      </c>
      <c r="M143" s="629">
        <v>164</v>
      </c>
      <c r="N143" s="630">
        <v>9897.3969582705577</v>
      </c>
    </row>
    <row r="144" spans="1:14" ht="14.4" customHeight="1" x14ac:dyDescent="0.3">
      <c r="A144" s="625" t="s">
        <v>545</v>
      </c>
      <c r="B144" s="626" t="s">
        <v>547</v>
      </c>
      <c r="C144" s="627" t="s">
        <v>559</v>
      </c>
      <c r="D144" s="628" t="s">
        <v>560</v>
      </c>
      <c r="E144" s="627" t="s">
        <v>548</v>
      </c>
      <c r="F144" s="628" t="s">
        <v>549</v>
      </c>
      <c r="G144" s="627" t="s">
        <v>618</v>
      </c>
      <c r="H144" s="627" t="s">
        <v>1078</v>
      </c>
      <c r="I144" s="627" t="s">
        <v>1079</v>
      </c>
      <c r="J144" s="627" t="s">
        <v>1080</v>
      </c>
      <c r="K144" s="627" t="s">
        <v>1081</v>
      </c>
      <c r="L144" s="629">
        <v>95.73</v>
      </c>
      <c r="M144" s="629">
        <v>2</v>
      </c>
      <c r="N144" s="630">
        <v>191.46</v>
      </c>
    </row>
    <row r="145" spans="1:14" ht="14.4" customHeight="1" x14ac:dyDescent="0.3">
      <c r="A145" s="625" t="s">
        <v>545</v>
      </c>
      <c r="B145" s="626" t="s">
        <v>547</v>
      </c>
      <c r="C145" s="627" t="s">
        <v>559</v>
      </c>
      <c r="D145" s="628" t="s">
        <v>560</v>
      </c>
      <c r="E145" s="627" t="s">
        <v>548</v>
      </c>
      <c r="F145" s="628" t="s">
        <v>549</v>
      </c>
      <c r="G145" s="627" t="s">
        <v>618</v>
      </c>
      <c r="H145" s="627" t="s">
        <v>1082</v>
      </c>
      <c r="I145" s="627" t="s">
        <v>1083</v>
      </c>
      <c r="J145" s="627" t="s">
        <v>1084</v>
      </c>
      <c r="K145" s="627" t="s">
        <v>1085</v>
      </c>
      <c r="L145" s="629">
        <v>67.774899976225299</v>
      </c>
      <c r="M145" s="629">
        <v>2</v>
      </c>
      <c r="N145" s="630">
        <v>135.5497999524506</v>
      </c>
    </row>
    <row r="146" spans="1:14" ht="14.4" customHeight="1" x14ac:dyDescent="0.3">
      <c r="A146" s="625" t="s">
        <v>545</v>
      </c>
      <c r="B146" s="626" t="s">
        <v>547</v>
      </c>
      <c r="C146" s="627" t="s">
        <v>559</v>
      </c>
      <c r="D146" s="628" t="s">
        <v>560</v>
      </c>
      <c r="E146" s="627" t="s">
        <v>548</v>
      </c>
      <c r="F146" s="628" t="s">
        <v>549</v>
      </c>
      <c r="G146" s="627" t="s">
        <v>618</v>
      </c>
      <c r="H146" s="627" t="s">
        <v>1086</v>
      </c>
      <c r="I146" s="627" t="s">
        <v>1087</v>
      </c>
      <c r="J146" s="627" t="s">
        <v>1088</v>
      </c>
      <c r="K146" s="627" t="s">
        <v>1089</v>
      </c>
      <c r="L146" s="629">
        <v>109.83</v>
      </c>
      <c r="M146" s="629">
        <v>1</v>
      </c>
      <c r="N146" s="630">
        <v>109.83</v>
      </c>
    </row>
    <row r="147" spans="1:14" ht="14.4" customHeight="1" x14ac:dyDescent="0.3">
      <c r="A147" s="625" t="s">
        <v>545</v>
      </c>
      <c r="B147" s="626" t="s">
        <v>547</v>
      </c>
      <c r="C147" s="627" t="s">
        <v>559</v>
      </c>
      <c r="D147" s="628" t="s">
        <v>560</v>
      </c>
      <c r="E147" s="627" t="s">
        <v>548</v>
      </c>
      <c r="F147" s="628" t="s">
        <v>549</v>
      </c>
      <c r="G147" s="627" t="s">
        <v>618</v>
      </c>
      <c r="H147" s="627" t="s">
        <v>1090</v>
      </c>
      <c r="I147" s="627" t="s">
        <v>1091</v>
      </c>
      <c r="J147" s="627" t="s">
        <v>1092</v>
      </c>
      <c r="K147" s="627" t="s">
        <v>1093</v>
      </c>
      <c r="L147" s="629">
        <v>40.984347826086953</v>
      </c>
      <c r="M147" s="629">
        <v>46</v>
      </c>
      <c r="N147" s="630">
        <v>1885.28</v>
      </c>
    </row>
    <row r="148" spans="1:14" ht="14.4" customHeight="1" x14ac:dyDescent="0.3">
      <c r="A148" s="625" t="s">
        <v>545</v>
      </c>
      <c r="B148" s="626" t="s">
        <v>547</v>
      </c>
      <c r="C148" s="627" t="s">
        <v>559</v>
      </c>
      <c r="D148" s="628" t="s">
        <v>560</v>
      </c>
      <c r="E148" s="627" t="s">
        <v>548</v>
      </c>
      <c r="F148" s="628" t="s">
        <v>549</v>
      </c>
      <c r="G148" s="627" t="s">
        <v>618</v>
      </c>
      <c r="H148" s="627" t="s">
        <v>1094</v>
      </c>
      <c r="I148" s="627" t="s">
        <v>1095</v>
      </c>
      <c r="J148" s="627" t="s">
        <v>1096</v>
      </c>
      <c r="K148" s="627" t="s">
        <v>1097</v>
      </c>
      <c r="L148" s="629">
        <v>53.64</v>
      </c>
      <c r="M148" s="629">
        <v>1</v>
      </c>
      <c r="N148" s="630">
        <v>53.64</v>
      </c>
    </row>
    <row r="149" spans="1:14" ht="14.4" customHeight="1" x14ac:dyDescent="0.3">
      <c r="A149" s="625" t="s">
        <v>545</v>
      </c>
      <c r="B149" s="626" t="s">
        <v>547</v>
      </c>
      <c r="C149" s="627" t="s">
        <v>559</v>
      </c>
      <c r="D149" s="628" t="s">
        <v>560</v>
      </c>
      <c r="E149" s="627" t="s">
        <v>548</v>
      </c>
      <c r="F149" s="628" t="s">
        <v>549</v>
      </c>
      <c r="G149" s="627" t="s">
        <v>618</v>
      </c>
      <c r="H149" s="627" t="s">
        <v>1098</v>
      </c>
      <c r="I149" s="627" t="s">
        <v>1099</v>
      </c>
      <c r="J149" s="627" t="s">
        <v>1100</v>
      </c>
      <c r="K149" s="627" t="s">
        <v>1101</v>
      </c>
      <c r="L149" s="629">
        <v>17.999389192629899</v>
      </c>
      <c r="M149" s="629">
        <v>20</v>
      </c>
      <c r="N149" s="630">
        <v>359.987783852598</v>
      </c>
    </row>
    <row r="150" spans="1:14" ht="14.4" customHeight="1" x14ac:dyDescent="0.3">
      <c r="A150" s="625" t="s">
        <v>545</v>
      </c>
      <c r="B150" s="626" t="s">
        <v>547</v>
      </c>
      <c r="C150" s="627" t="s">
        <v>559</v>
      </c>
      <c r="D150" s="628" t="s">
        <v>560</v>
      </c>
      <c r="E150" s="627" t="s">
        <v>548</v>
      </c>
      <c r="F150" s="628" t="s">
        <v>549</v>
      </c>
      <c r="G150" s="627" t="s">
        <v>618</v>
      </c>
      <c r="H150" s="627" t="s">
        <v>1102</v>
      </c>
      <c r="I150" s="627" t="s">
        <v>1103</v>
      </c>
      <c r="J150" s="627" t="s">
        <v>1104</v>
      </c>
      <c r="K150" s="627" t="s">
        <v>1105</v>
      </c>
      <c r="L150" s="629">
        <v>26.967222184571256</v>
      </c>
      <c r="M150" s="629">
        <v>7</v>
      </c>
      <c r="N150" s="630">
        <v>188.77055529199879</v>
      </c>
    </row>
    <row r="151" spans="1:14" ht="14.4" customHeight="1" x14ac:dyDescent="0.3">
      <c r="A151" s="625" t="s">
        <v>545</v>
      </c>
      <c r="B151" s="626" t="s">
        <v>547</v>
      </c>
      <c r="C151" s="627" t="s">
        <v>559</v>
      </c>
      <c r="D151" s="628" t="s">
        <v>560</v>
      </c>
      <c r="E151" s="627" t="s">
        <v>548</v>
      </c>
      <c r="F151" s="628" t="s">
        <v>549</v>
      </c>
      <c r="G151" s="627" t="s">
        <v>618</v>
      </c>
      <c r="H151" s="627" t="s">
        <v>1106</v>
      </c>
      <c r="I151" s="627" t="s">
        <v>952</v>
      </c>
      <c r="J151" s="627" t="s">
        <v>1107</v>
      </c>
      <c r="K151" s="627"/>
      <c r="L151" s="629">
        <v>28.369992396389343</v>
      </c>
      <c r="M151" s="629">
        <v>7</v>
      </c>
      <c r="N151" s="630">
        <v>198.58994677472541</v>
      </c>
    </row>
    <row r="152" spans="1:14" ht="14.4" customHeight="1" x14ac:dyDescent="0.3">
      <c r="A152" s="625" t="s">
        <v>545</v>
      </c>
      <c r="B152" s="626" t="s">
        <v>547</v>
      </c>
      <c r="C152" s="627" t="s">
        <v>559</v>
      </c>
      <c r="D152" s="628" t="s">
        <v>560</v>
      </c>
      <c r="E152" s="627" t="s">
        <v>548</v>
      </c>
      <c r="F152" s="628" t="s">
        <v>549</v>
      </c>
      <c r="G152" s="627" t="s">
        <v>618</v>
      </c>
      <c r="H152" s="627" t="s">
        <v>1108</v>
      </c>
      <c r="I152" s="627" t="s">
        <v>952</v>
      </c>
      <c r="J152" s="627" t="s">
        <v>1109</v>
      </c>
      <c r="K152" s="627"/>
      <c r="L152" s="629">
        <v>99.670026544987536</v>
      </c>
      <c r="M152" s="629">
        <v>3</v>
      </c>
      <c r="N152" s="630">
        <v>299.01007963496261</v>
      </c>
    </row>
    <row r="153" spans="1:14" ht="14.4" customHeight="1" x14ac:dyDescent="0.3">
      <c r="A153" s="625" t="s">
        <v>545</v>
      </c>
      <c r="B153" s="626" t="s">
        <v>547</v>
      </c>
      <c r="C153" s="627" t="s">
        <v>559</v>
      </c>
      <c r="D153" s="628" t="s">
        <v>560</v>
      </c>
      <c r="E153" s="627" t="s">
        <v>548</v>
      </c>
      <c r="F153" s="628" t="s">
        <v>549</v>
      </c>
      <c r="G153" s="627" t="s">
        <v>618</v>
      </c>
      <c r="H153" s="627" t="s">
        <v>1110</v>
      </c>
      <c r="I153" s="627" t="s">
        <v>1111</v>
      </c>
      <c r="J153" s="627" t="s">
        <v>1112</v>
      </c>
      <c r="K153" s="627" t="s">
        <v>601</v>
      </c>
      <c r="L153" s="629">
        <v>237.65</v>
      </c>
      <c r="M153" s="629">
        <v>1</v>
      </c>
      <c r="N153" s="630">
        <v>237.65</v>
      </c>
    </row>
    <row r="154" spans="1:14" ht="14.4" customHeight="1" x14ac:dyDescent="0.3">
      <c r="A154" s="625" t="s">
        <v>545</v>
      </c>
      <c r="B154" s="626" t="s">
        <v>547</v>
      </c>
      <c r="C154" s="627" t="s">
        <v>559</v>
      </c>
      <c r="D154" s="628" t="s">
        <v>560</v>
      </c>
      <c r="E154" s="627" t="s">
        <v>548</v>
      </c>
      <c r="F154" s="628" t="s">
        <v>549</v>
      </c>
      <c r="G154" s="627" t="s">
        <v>618</v>
      </c>
      <c r="H154" s="627" t="s">
        <v>1113</v>
      </c>
      <c r="I154" s="627" t="s">
        <v>952</v>
      </c>
      <c r="J154" s="627" t="s">
        <v>1114</v>
      </c>
      <c r="K154" s="627"/>
      <c r="L154" s="629">
        <v>199.35020736963966</v>
      </c>
      <c r="M154" s="629">
        <v>3</v>
      </c>
      <c r="N154" s="630">
        <v>598.05062210891901</v>
      </c>
    </row>
    <row r="155" spans="1:14" ht="14.4" customHeight="1" x14ac:dyDescent="0.3">
      <c r="A155" s="625" t="s">
        <v>545</v>
      </c>
      <c r="B155" s="626" t="s">
        <v>547</v>
      </c>
      <c r="C155" s="627" t="s">
        <v>559</v>
      </c>
      <c r="D155" s="628" t="s">
        <v>560</v>
      </c>
      <c r="E155" s="627" t="s">
        <v>548</v>
      </c>
      <c r="F155" s="628" t="s">
        <v>549</v>
      </c>
      <c r="G155" s="627" t="s">
        <v>618</v>
      </c>
      <c r="H155" s="627" t="s">
        <v>1115</v>
      </c>
      <c r="I155" s="627" t="s">
        <v>952</v>
      </c>
      <c r="J155" s="627" t="s">
        <v>1116</v>
      </c>
      <c r="K155" s="627"/>
      <c r="L155" s="629">
        <v>99.67</v>
      </c>
      <c r="M155" s="629">
        <v>1</v>
      </c>
      <c r="N155" s="630">
        <v>99.67</v>
      </c>
    </row>
    <row r="156" spans="1:14" ht="14.4" customHeight="1" x14ac:dyDescent="0.3">
      <c r="A156" s="625" t="s">
        <v>545</v>
      </c>
      <c r="B156" s="626" t="s">
        <v>547</v>
      </c>
      <c r="C156" s="627" t="s">
        <v>559</v>
      </c>
      <c r="D156" s="628" t="s">
        <v>560</v>
      </c>
      <c r="E156" s="627" t="s">
        <v>548</v>
      </c>
      <c r="F156" s="628" t="s">
        <v>549</v>
      </c>
      <c r="G156" s="627" t="s">
        <v>618</v>
      </c>
      <c r="H156" s="627" t="s">
        <v>1117</v>
      </c>
      <c r="I156" s="627" t="s">
        <v>1118</v>
      </c>
      <c r="J156" s="627" t="s">
        <v>1119</v>
      </c>
      <c r="K156" s="627" t="s">
        <v>1120</v>
      </c>
      <c r="L156" s="629">
        <v>162.5</v>
      </c>
      <c r="M156" s="629">
        <v>3</v>
      </c>
      <c r="N156" s="630">
        <v>487.5</v>
      </c>
    </row>
    <row r="157" spans="1:14" ht="14.4" customHeight="1" x14ac:dyDescent="0.3">
      <c r="A157" s="625" t="s">
        <v>545</v>
      </c>
      <c r="B157" s="626" t="s">
        <v>547</v>
      </c>
      <c r="C157" s="627" t="s">
        <v>559</v>
      </c>
      <c r="D157" s="628" t="s">
        <v>560</v>
      </c>
      <c r="E157" s="627" t="s">
        <v>548</v>
      </c>
      <c r="F157" s="628" t="s">
        <v>549</v>
      </c>
      <c r="G157" s="627" t="s">
        <v>618</v>
      </c>
      <c r="H157" s="627" t="s">
        <v>1121</v>
      </c>
      <c r="I157" s="627" t="s">
        <v>1122</v>
      </c>
      <c r="J157" s="627" t="s">
        <v>1123</v>
      </c>
      <c r="K157" s="627" t="s">
        <v>1007</v>
      </c>
      <c r="L157" s="629">
        <v>113.76</v>
      </c>
      <c r="M157" s="629">
        <v>1</v>
      </c>
      <c r="N157" s="630">
        <v>113.76</v>
      </c>
    </row>
    <row r="158" spans="1:14" ht="14.4" customHeight="1" x14ac:dyDescent="0.3">
      <c r="A158" s="625" t="s">
        <v>545</v>
      </c>
      <c r="B158" s="626" t="s">
        <v>547</v>
      </c>
      <c r="C158" s="627" t="s">
        <v>559</v>
      </c>
      <c r="D158" s="628" t="s">
        <v>560</v>
      </c>
      <c r="E158" s="627" t="s">
        <v>548</v>
      </c>
      <c r="F158" s="628" t="s">
        <v>549</v>
      </c>
      <c r="G158" s="627" t="s">
        <v>618</v>
      </c>
      <c r="H158" s="627" t="s">
        <v>1124</v>
      </c>
      <c r="I158" s="627" t="s">
        <v>1125</v>
      </c>
      <c r="J158" s="627" t="s">
        <v>1123</v>
      </c>
      <c r="K158" s="627" t="s">
        <v>1126</v>
      </c>
      <c r="L158" s="629">
        <v>73.840223874313807</v>
      </c>
      <c r="M158" s="629">
        <v>2</v>
      </c>
      <c r="N158" s="630">
        <v>147.68044774862761</v>
      </c>
    </row>
    <row r="159" spans="1:14" ht="14.4" customHeight="1" x14ac:dyDescent="0.3">
      <c r="A159" s="625" t="s">
        <v>545</v>
      </c>
      <c r="B159" s="626" t="s">
        <v>547</v>
      </c>
      <c r="C159" s="627" t="s">
        <v>559</v>
      </c>
      <c r="D159" s="628" t="s">
        <v>560</v>
      </c>
      <c r="E159" s="627" t="s">
        <v>548</v>
      </c>
      <c r="F159" s="628" t="s">
        <v>549</v>
      </c>
      <c r="G159" s="627" t="s">
        <v>618</v>
      </c>
      <c r="H159" s="627" t="s">
        <v>1127</v>
      </c>
      <c r="I159" s="627" t="s">
        <v>1128</v>
      </c>
      <c r="J159" s="627" t="s">
        <v>1129</v>
      </c>
      <c r="K159" s="627" t="s">
        <v>1130</v>
      </c>
      <c r="L159" s="629">
        <v>50.5</v>
      </c>
      <c r="M159" s="629">
        <v>8</v>
      </c>
      <c r="N159" s="630">
        <v>404</v>
      </c>
    </row>
    <row r="160" spans="1:14" ht="14.4" customHeight="1" x14ac:dyDescent="0.3">
      <c r="A160" s="625" t="s">
        <v>545</v>
      </c>
      <c r="B160" s="626" t="s">
        <v>547</v>
      </c>
      <c r="C160" s="627" t="s">
        <v>559</v>
      </c>
      <c r="D160" s="628" t="s">
        <v>560</v>
      </c>
      <c r="E160" s="627" t="s">
        <v>548</v>
      </c>
      <c r="F160" s="628" t="s">
        <v>549</v>
      </c>
      <c r="G160" s="627" t="s">
        <v>618</v>
      </c>
      <c r="H160" s="627" t="s">
        <v>1131</v>
      </c>
      <c r="I160" s="627" t="s">
        <v>1132</v>
      </c>
      <c r="J160" s="627" t="s">
        <v>687</v>
      </c>
      <c r="K160" s="627" t="s">
        <v>1133</v>
      </c>
      <c r="L160" s="629">
        <v>149.21</v>
      </c>
      <c r="M160" s="629">
        <v>2</v>
      </c>
      <c r="N160" s="630">
        <v>298.42</v>
      </c>
    </row>
    <row r="161" spans="1:14" ht="14.4" customHeight="1" x14ac:dyDescent="0.3">
      <c r="A161" s="625" t="s">
        <v>545</v>
      </c>
      <c r="B161" s="626" t="s">
        <v>547</v>
      </c>
      <c r="C161" s="627" t="s">
        <v>559</v>
      </c>
      <c r="D161" s="628" t="s">
        <v>560</v>
      </c>
      <c r="E161" s="627" t="s">
        <v>548</v>
      </c>
      <c r="F161" s="628" t="s">
        <v>549</v>
      </c>
      <c r="G161" s="627" t="s">
        <v>618</v>
      </c>
      <c r="H161" s="627" t="s">
        <v>1134</v>
      </c>
      <c r="I161" s="627" t="s">
        <v>1135</v>
      </c>
      <c r="J161" s="627" t="s">
        <v>1136</v>
      </c>
      <c r="K161" s="627" t="s">
        <v>1137</v>
      </c>
      <c r="L161" s="629">
        <v>63.087106745958323</v>
      </c>
      <c r="M161" s="629">
        <v>86</v>
      </c>
      <c r="N161" s="630">
        <v>5425.4911801524158</v>
      </c>
    </row>
    <row r="162" spans="1:14" ht="14.4" customHeight="1" x14ac:dyDescent="0.3">
      <c r="A162" s="625" t="s">
        <v>545</v>
      </c>
      <c r="B162" s="626" t="s">
        <v>547</v>
      </c>
      <c r="C162" s="627" t="s">
        <v>559</v>
      </c>
      <c r="D162" s="628" t="s">
        <v>560</v>
      </c>
      <c r="E162" s="627" t="s">
        <v>548</v>
      </c>
      <c r="F162" s="628" t="s">
        <v>549</v>
      </c>
      <c r="G162" s="627" t="s">
        <v>618</v>
      </c>
      <c r="H162" s="627" t="s">
        <v>1138</v>
      </c>
      <c r="I162" s="627" t="s">
        <v>1139</v>
      </c>
      <c r="J162" s="627" t="s">
        <v>1140</v>
      </c>
      <c r="K162" s="627" t="s">
        <v>1141</v>
      </c>
      <c r="L162" s="629">
        <v>201.34</v>
      </c>
      <c r="M162" s="629">
        <v>1</v>
      </c>
      <c r="N162" s="630">
        <v>201.34</v>
      </c>
    </row>
    <row r="163" spans="1:14" ht="14.4" customHeight="1" x14ac:dyDescent="0.3">
      <c r="A163" s="625" t="s">
        <v>545</v>
      </c>
      <c r="B163" s="626" t="s">
        <v>547</v>
      </c>
      <c r="C163" s="627" t="s">
        <v>559</v>
      </c>
      <c r="D163" s="628" t="s">
        <v>560</v>
      </c>
      <c r="E163" s="627" t="s">
        <v>548</v>
      </c>
      <c r="F163" s="628" t="s">
        <v>549</v>
      </c>
      <c r="G163" s="627" t="s">
        <v>618</v>
      </c>
      <c r="H163" s="627" t="s">
        <v>1142</v>
      </c>
      <c r="I163" s="627" t="s">
        <v>952</v>
      </c>
      <c r="J163" s="627" t="s">
        <v>1143</v>
      </c>
      <c r="K163" s="627"/>
      <c r="L163" s="629">
        <v>71.452082217368428</v>
      </c>
      <c r="M163" s="629">
        <v>9</v>
      </c>
      <c r="N163" s="630">
        <v>643.06873995631588</v>
      </c>
    </row>
    <row r="164" spans="1:14" ht="14.4" customHeight="1" x14ac:dyDescent="0.3">
      <c r="A164" s="625" t="s">
        <v>545</v>
      </c>
      <c r="B164" s="626" t="s">
        <v>547</v>
      </c>
      <c r="C164" s="627" t="s">
        <v>559</v>
      </c>
      <c r="D164" s="628" t="s">
        <v>560</v>
      </c>
      <c r="E164" s="627" t="s">
        <v>548</v>
      </c>
      <c r="F164" s="628" t="s">
        <v>549</v>
      </c>
      <c r="G164" s="627" t="s">
        <v>618</v>
      </c>
      <c r="H164" s="627" t="s">
        <v>1144</v>
      </c>
      <c r="I164" s="627" t="s">
        <v>1145</v>
      </c>
      <c r="J164" s="627" t="s">
        <v>1146</v>
      </c>
      <c r="K164" s="627" t="s">
        <v>664</v>
      </c>
      <c r="L164" s="629">
        <v>41.480086819146997</v>
      </c>
      <c r="M164" s="629">
        <v>1</v>
      </c>
      <c r="N164" s="630">
        <v>41.480086819146997</v>
      </c>
    </row>
    <row r="165" spans="1:14" ht="14.4" customHeight="1" x14ac:dyDescent="0.3">
      <c r="A165" s="625" t="s">
        <v>545</v>
      </c>
      <c r="B165" s="626" t="s">
        <v>547</v>
      </c>
      <c r="C165" s="627" t="s">
        <v>559</v>
      </c>
      <c r="D165" s="628" t="s">
        <v>560</v>
      </c>
      <c r="E165" s="627" t="s">
        <v>548</v>
      </c>
      <c r="F165" s="628" t="s">
        <v>549</v>
      </c>
      <c r="G165" s="627" t="s">
        <v>618</v>
      </c>
      <c r="H165" s="627" t="s">
        <v>1147</v>
      </c>
      <c r="I165" s="627" t="s">
        <v>1147</v>
      </c>
      <c r="J165" s="627" t="s">
        <v>1148</v>
      </c>
      <c r="K165" s="627" t="s">
        <v>1149</v>
      </c>
      <c r="L165" s="629">
        <v>806.66</v>
      </c>
      <c r="M165" s="629">
        <v>3.5</v>
      </c>
      <c r="N165" s="630">
        <v>2823.31</v>
      </c>
    </row>
    <row r="166" spans="1:14" ht="14.4" customHeight="1" x14ac:dyDescent="0.3">
      <c r="A166" s="625" t="s">
        <v>545</v>
      </c>
      <c r="B166" s="626" t="s">
        <v>547</v>
      </c>
      <c r="C166" s="627" t="s">
        <v>559</v>
      </c>
      <c r="D166" s="628" t="s">
        <v>560</v>
      </c>
      <c r="E166" s="627" t="s">
        <v>548</v>
      </c>
      <c r="F166" s="628" t="s">
        <v>549</v>
      </c>
      <c r="G166" s="627" t="s">
        <v>618</v>
      </c>
      <c r="H166" s="627" t="s">
        <v>1150</v>
      </c>
      <c r="I166" s="627" t="s">
        <v>952</v>
      </c>
      <c r="J166" s="627" t="s">
        <v>1151</v>
      </c>
      <c r="K166" s="627"/>
      <c r="L166" s="629">
        <v>96.488963705820595</v>
      </c>
      <c r="M166" s="629">
        <v>3</v>
      </c>
      <c r="N166" s="630">
        <v>289.46689111746178</v>
      </c>
    </row>
    <row r="167" spans="1:14" ht="14.4" customHeight="1" x14ac:dyDescent="0.3">
      <c r="A167" s="625" t="s">
        <v>545</v>
      </c>
      <c r="B167" s="626" t="s">
        <v>547</v>
      </c>
      <c r="C167" s="627" t="s">
        <v>559</v>
      </c>
      <c r="D167" s="628" t="s">
        <v>560</v>
      </c>
      <c r="E167" s="627" t="s">
        <v>548</v>
      </c>
      <c r="F167" s="628" t="s">
        <v>549</v>
      </c>
      <c r="G167" s="627" t="s">
        <v>618</v>
      </c>
      <c r="H167" s="627" t="s">
        <v>1152</v>
      </c>
      <c r="I167" s="627" t="s">
        <v>952</v>
      </c>
      <c r="J167" s="627" t="s">
        <v>1153</v>
      </c>
      <c r="K167" s="627"/>
      <c r="L167" s="629">
        <v>61.799720136572603</v>
      </c>
      <c r="M167" s="629">
        <v>1</v>
      </c>
      <c r="N167" s="630">
        <v>61.799720136572603</v>
      </c>
    </row>
    <row r="168" spans="1:14" ht="14.4" customHeight="1" x14ac:dyDescent="0.3">
      <c r="A168" s="625" t="s">
        <v>545</v>
      </c>
      <c r="B168" s="626" t="s">
        <v>547</v>
      </c>
      <c r="C168" s="627" t="s">
        <v>559</v>
      </c>
      <c r="D168" s="628" t="s">
        <v>560</v>
      </c>
      <c r="E168" s="627" t="s">
        <v>548</v>
      </c>
      <c r="F168" s="628" t="s">
        <v>549</v>
      </c>
      <c r="G168" s="627" t="s">
        <v>618</v>
      </c>
      <c r="H168" s="627" t="s">
        <v>1154</v>
      </c>
      <c r="I168" s="627" t="s">
        <v>1155</v>
      </c>
      <c r="J168" s="627" t="s">
        <v>1156</v>
      </c>
      <c r="K168" s="627" t="s">
        <v>1157</v>
      </c>
      <c r="L168" s="629">
        <v>128.65</v>
      </c>
      <c r="M168" s="629">
        <v>1</v>
      </c>
      <c r="N168" s="630">
        <v>128.65</v>
      </c>
    </row>
    <row r="169" spans="1:14" ht="14.4" customHeight="1" x14ac:dyDescent="0.3">
      <c r="A169" s="625" t="s">
        <v>545</v>
      </c>
      <c r="B169" s="626" t="s">
        <v>547</v>
      </c>
      <c r="C169" s="627" t="s">
        <v>559</v>
      </c>
      <c r="D169" s="628" t="s">
        <v>560</v>
      </c>
      <c r="E169" s="627" t="s">
        <v>548</v>
      </c>
      <c r="F169" s="628" t="s">
        <v>549</v>
      </c>
      <c r="G169" s="627" t="s">
        <v>618</v>
      </c>
      <c r="H169" s="627" t="s">
        <v>1158</v>
      </c>
      <c r="I169" s="627" t="s">
        <v>952</v>
      </c>
      <c r="J169" s="627" t="s">
        <v>1159</v>
      </c>
      <c r="K169" s="627"/>
      <c r="L169" s="629">
        <v>87.462853278353919</v>
      </c>
      <c r="M169" s="629">
        <v>14</v>
      </c>
      <c r="N169" s="630">
        <v>1224.4799458969549</v>
      </c>
    </row>
    <row r="170" spans="1:14" ht="14.4" customHeight="1" x14ac:dyDescent="0.3">
      <c r="A170" s="625" t="s">
        <v>545</v>
      </c>
      <c r="B170" s="626" t="s">
        <v>547</v>
      </c>
      <c r="C170" s="627" t="s">
        <v>559</v>
      </c>
      <c r="D170" s="628" t="s">
        <v>560</v>
      </c>
      <c r="E170" s="627" t="s">
        <v>548</v>
      </c>
      <c r="F170" s="628" t="s">
        <v>549</v>
      </c>
      <c r="G170" s="627" t="s">
        <v>618</v>
      </c>
      <c r="H170" s="627" t="s">
        <v>1160</v>
      </c>
      <c r="I170" s="627" t="s">
        <v>1161</v>
      </c>
      <c r="J170" s="627" t="s">
        <v>1162</v>
      </c>
      <c r="K170" s="627" t="s">
        <v>1163</v>
      </c>
      <c r="L170" s="629">
        <v>30.590085400088601</v>
      </c>
      <c r="M170" s="629">
        <v>3</v>
      </c>
      <c r="N170" s="630">
        <v>91.770256200265806</v>
      </c>
    </row>
    <row r="171" spans="1:14" ht="14.4" customHeight="1" x14ac:dyDescent="0.3">
      <c r="A171" s="625" t="s">
        <v>545</v>
      </c>
      <c r="B171" s="626" t="s">
        <v>547</v>
      </c>
      <c r="C171" s="627" t="s">
        <v>559</v>
      </c>
      <c r="D171" s="628" t="s">
        <v>560</v>
      </c>
      <c r="E171" s="627" t="s">
        <v>548</v>
      </c>
      <c r="F171" s="628" t="s">
        <v>549</v>
      </c>
      <c r="G171" s="627" t="s">
        <v>618</v>
      </c>
      <c r="H171" s="627" t="s">
        <v>1164</v>
      </c>
      <c r="I171" s="627" t="s">
        <v>1165</v>
      </c>
      <c r="J171" s="627" t="s">
        <v>1166</v>
      </c>
      <c r="K171" s="627" t="s">
        <v>1167</v>
      </c>
      <c r="L171" s="629">
        <v>41.98</v>
      </c>
      <c r="M171" s="629">
        <v>1</v>
      </c>
      <c r="N171" s="630">
        <v>41.98</v>
      </c>
    </row>
    <row r="172" spans="1:14" ht="14.4" customHeight="1" x14ac:dyDescent="0.3">
      <c r="A172" s="625" t="s">
        <v>545</v>
      </c>
      <c r="B172" s="626" t="s">
        <v>547</v>
      </c>
      <c r="C172" s="627" t="s">
        <v>559</v>
      </c>
      <c r="D172" s="628" t="s">
        <v>560</v>
      </c>
      <c r="E172" s="627" t="s">
        <v>548</v>
      </c>
      <c r="F172" s="628" t="s">
        <v>549</v>
      </c>
      <c r="G172" s="627" t="s">
        <v>618</v>
      </c>
      <c r="H172" s="627" t="s">
        <v>1168</v>
      </c>
      <c r="I172" s="627" t="s">
        <v>1169</v>
      </c>
      <c r="J172" s="627" t="s">
        <v>1170</v>
      </c>
      <c r="K172" s="627" t="s">
        <v>1171</v>
      </c>
      <c r="L172" s="629">
        <v>111.189686849363</v>
      </c>
      <c r="M172" s="629">
        <v>3</v>
      </c>
      <c r="N172" s="630">
        <v>333.569060548089</v>
      </c>
    </row>
    <row r="173" spans="1:14" ht="14.4" customHeight="1" x14ac:dyDescent="0.3">
      <c r="A173" s="625" t="s">
        <v>545</v>
      </c>
      <c r="B173" s="626" t="s">
        <v>547</v>
      </c>
      <c r="C173" s="627" t="s">
        <v>559</v>
      </c>
      <c r="D173" s="628" t="s">
        <v>560</v>
      </c>
      <c r="E173" s="627" t="s">
        <v>548</v>
      </c>
      <c r="F173" s="628" t="s">
        <v>549</v>
      </c>
      <c r="G173" s="627" t="s">
        <v>618</v>
      </c>
      <c r="H173" s="627" t="s">
        <v>1172</v>
      </c>
      <c r="I173" s="627" t="s">
        <v>1173</v>
      </c>
      <c r="J173" s="627" t="s">
        <v>1174</v>
      </c>
      <c r="K173" s="627" t="s">
        <v>1175</v>
      </c>
      <c r="L173" s="629">
        <v>571.05921212121177</v>
      </c>
      <c r="M173" s="629">
        <v>22</v>
      </c>
      <c r="N173" s="630">
        <v>12563.302666666659</v>
      </c>
    </row>
    <row r="174" spans="1:14" ht="14.4" customHeight="1" x14ac:dyDescent="0.3">
      <c r="A174" s="625" t="s">
        <v>545</v>
      </c>
      <c r="B174" s="626" t="s">
        <v>547</v>
      </c>
      <c r="C174" s="627" t="s">
        <v>559</v>
      </c>
      <c r="D174" s="628" t="s">
        <v>560</v>
      </c>
      <c r="E174" s="627" t="s">
        <v>548</v>
      </c>
      <c r="F174" s="628" t="s">
        <v>549</v>
      </c>
      <c r="G174" s="627" t="s">
        <v>618</v>
      </c>
      <c r="H174" s="627" t="s">
        <v>1176</v>
      </c>
      <c r="I174" s="627" t="s">
        <v>1177</v>
      </c>
      <c r="J174" s="627" t="s">
        <v>1178</v>
      </c>
      <c r="K174" s="627" t="s">
        <v>582</v>
      </c>
      <c r="L174" s="629">
        <v>423.45</v>
      </c>
      <c r="M174" s="629">
        <v>1</v>
      </c>
      <c r="N174" s="630">
        <v>423.45</v>
      </c>
    </row>
    <row r="175" spans="1:14" ht="14.4" customHeight="1" x14ac:dyDescent="0.3">
      <c r="A175" s="625" t="s">
        <v>545</v>
      </c>
      <c r="B175" s="626" t="s">
        <v>547</v>
      </c>
      <c r="C175" s="627" t="s">
        <v>559</v>
      </c>
      <c r="D175" s="628" t="s">
        <v>560</v>
      </c>
      <c r="E175" s="627" t="s">
        <v>548</v>
      </c>
      <c r="F175" s="628" t="s">
        <v>549</v>
      </c>
      <c r="G175" s="627" t="s">
        <v>618</v>
      </c>
      <c r="H175" s="627" t="s">
        <v>1179</v>
      </c>
      <c r="I175" s="627" t="s">
        <v>1179</v>
      </c>
      <c r="J175" s="627" t="s">
        <v>1180</v>
      </c>
      <c r="K175" s="627" t="s">
        <v>1181</v>
      </c>
      <c r="L175" s="629">
        <v>262.45</v>
      </c>
      <c r="M175" s="629">
        <v>3</v>
      </c>
      <c r="N175" s="630">
        <v>787.34999999999991</v>
      </c>
    </row>
    <row r="176" spans="1:14" ht="14.4" customHeight="1" x14ac:dyDescent="0.3">
      <c r="A176" s="625" t="s">
        <v>545</v>
      </c>
      <c r="B176" s="626" t="s">
        <v>547</v>
      </c>
      <c r="C176" s="627" t="s">
        <v>559</v>
      </c>
      <c r="D176" s="628" t="s">
        <v>560</v>
      </c>
      <c r="E176" s="627" t="s">
        <v>548</v>
      </c>
      <c r="F176" s="628" t="s">
        <v>549</v>
      </c>
      <c r="G176" s="627" t="s">
        <v>618</v>
      </c>
      <c r="H176" s="627" t="s">
        <v>1182</v>
      </c>
      <c r="I176" s="627" t="s">
        <v>1183</v>
      </c>
      <c r="J176" s="627" t="s">
        <v>1184</v>
      </c>
      <c r="K176" s="627" t="s">
        <v>1185</v>
      </c>
      <c r="L176" s="629">
        <v>56.3</v>
      </c>
      <c r="M176" s="629">
        <v>1</v>
      </c>
      <c r="N176" s="630">
        <v>56.3</v>
      </c>
    </row>
    <row r="177" spans="1:14" ht="14.4" customHeight="1" x14ac:dyDescent="0.3">
      <c r="A177" s="625" t="s">
        <v>545</v>
      </c>
      <c r="B177" s="626" t="s">
        <v>547</v>
      </c>
      <c r="C177" s="627" t="s">
        <v>559</v>
      </c>
      <c r="D177" s="628" t="s">
        <v>560</v>
      </c>
      <c r="E177" s="627" t="s">
        <v>548</v>
      </c>
      <c r="F177" s="628" t="s">
        <v>549</v>
      </c>
      <c r="G177" s="627" t="s">
        <v>618</v>
      </c>
      <c r="H177" s="627" t="s">
        <v>1186</v>
      </c>
      <c r="I177" s="627" t="s">
        <v>1187</v>
      </c>
      <c r="J177" s="627" t="s">
        <v>1188</v>
      </c>
      <c r="K177" s="627" t="s">
        <v>1189</v>
      </c>
      <c r="L177" s="629">
        <v>49.970357576314633</v>
      </c>
      <c r="M177" s="629">
        <v>214</v>
      </c>
      <c r="N177" s="630">
        <v>10693.656521331332</v>
      </c>
    </row>
    <row r="178" spans="1:14" ht="14.4" customHeight="1" x14ac:dyDescent="0.3">
      <c r="A178" s="625" t="s">
        <v>545</v>
      </c>
      <c r="B178" s="626" t="s">
        <v>547</v>
      </c>
      <c r="C178" s="627" t="s">
        <v>559</v>
      </c>
      <c r="D178" s="628" t="s">
        <v>560</v>
      </c>
      <c r="E178" s="627" t="s">
        <v>548</v>
      </c>
      <c r="F178" s="628" t="s">
        <v>549</v>
      </c>
      <c r="G178" s="627" t="s">
        <v>618</v>
      </c>
      <c r="H178" s="627" t="s">
        <v>1190</v>
      </c>
      <c r="I178" s="627" t="s">
        <v>1191</v>
      </c>
      <c r="J178" s="627" t="s">
        <v>1192</v>
      </c>
      <c r="K178" s="627" t="s">
        <v>1193</v>
      </c>
      <c r="L178" s="629">
        <v>111.58231264366925</v>
      </c>
      <c r="M178" s="629">
        <v>48</v>
      </c>
      <c r="N178" s="630">
        <v>5355.9510068961245</v>
      </c>
    </row>
    <row r="179" spans="1:14" ht="14.4" customHeight="1" x14ac:dyDescent="0.3">
      <c r="A179" s="625" t="s">
        <v>545</v>
      </c>
      <c r="B179" s="626" t="s">
        <v>547</v>
      </c>
      <c r="C179" s="627" t="s">
        <v>559</v>
      </c>
      <c r="D179" s="628" t="s">
        <v>560</v>
      </c>
      <c r="E179" s="627" t="s">
        <v>548</v>
      </c>
      <c r="F179" s="628" t="s">
        <v>549</v>
      </c>
      <c r="G179" s="627" t="s">
        <v>618</v>
      </c>
      <c r="H179" s="627" t="s">
        <v>1194</v>
      </c>
      <c r="I179" s="627" t="s">
        <v>1195</v>
      </c>
      <c r="J179" s="627" t="s">
        <v>1196</v>
      </c>
      <c r="K179" s="627" t="s">
        <v>684</v>
      </c>
      <c r="L179" s="629">
        <v>111.239672745744</v>
      </c>
      <c r="M179" s="629">
        <v>1</v>
      </c>
      <c r="N179" s="630">
        <v>111.239672745744</v>
      </c>
    </row>
    <row r="180" spans="1:14" ht="14.4" customHeight="1" x14ac:dyDescent="0.3">
      <c r="A180" s="625" t="s">
        <v>545</v>
      </c>
      <c r="B180" s="626" t="s">
        <v>547</v>
      </c>
      <c r="C180" s="627" t="s">
        <v>559</v>
      </c>
      <c r="D180" s="628" t="s">
        <v>560</v>
      </c>
      <c r="E180" s="627" t="s">
        <v>548</v>
      </c>
      <c r="F180" s="628" t="s">
        <v>549</v>
      </c>
      <c r="G180" s="627" t="s">
        <v>618</v>
      </c>
      <c r="H180" s="627" t="s">
        <v>1197</v>
      </c>
      <c r="I180" s="627" t="s">
        <v>1198</v>
      </c>
      <c r="J180" s="627" t="s">
        <v>1199</v>
      </c>
      <c r="K180" s="627" t="s">
        <v>1200</v>
      </c>
      <c r="L180" s="629">
        <v>809.5</v>
      </c>
      <c r="M180" s="629">
        <v>1</v>
      </c>
      <c r="N180" s="630">
        <v>809.5</v>
      </c>
    </row>
    <row r="181" spans="1:14" ht="14.4" customHeight="1" x14ac:dyDescent="0.3">
      <c r="A181" s="625" t="s">
        <v>545</v>
      </c>
      <c r="B181" s="626" t="s">
        <v>547</v>
      </c>
      <c r="C181" s="627" t="s">
        <v>559</v>
      </c>
      <c r="D181" s="628" t="s">
        <v>560</v>
      </c>
      <c r="E181" s="627" t="s">
        <v>548</v>
      </c>
      <c r="F181" s="628" t="s">
        <v>549</v>
      </c>
      <c r="G181" s="627" t="s">
        <v>618</v>
      </c>
      <c r="H181" s="627" t="s">
        <v>1201</v>
      </c>
      <c r="I181" s="627" t="s">
        <v>1202</v>
      </c>
      <c r="J181" s="627" t="s">
        <v>1203</v>
      </c>
      <c r="K181" s="627" t="s">
        <v>1204</v>
      </c>
      <c r="L181" s="629">
        <v>42.261111111111106</v>
      </c>
      <c r="M181" s="629">
        <v>9</v>
      </c>
      <c r="N181" s="630">
        <v>380.34999999999997</v>
      </c>
    </row>
    <row r="182" spans="1:14" ht="14.4" customHeight="1" x14ac:dyDescent="0.3">
      <c r="A182" s="625" t="s">
        <v>545</v>
      </c>
      <c r="B182" s="626" t="s">
        <v>547</v>
      </c>
      <c r="C182" s="627" t="s">
        <v>559</v>
      </c>
      <c r="D182" s="628" t="s">
        <v>560</v>
      </c>
      <c r="E182" s="627" t="s">
        <v>548</v>
      </c>
      <c r="F182" s="628" t="s">
        <v>549</v>
      </c>
      <c r="G182" s="627" t="s">
        <v>618</v>
      </c>
      <c r="H182" s="627" t="s">
        <v>1205</v>
      </c>
      <c r="I182" s="627" t="s">
        <v>1206</v>
      </c>
      <c r="J182" s="627" t="s">
        <v>1207</v>
      </c>
      <c r="K182" s="627"/>
      <c r="L182" s="629">
        <v>316</v>
      </c>
      <c r="M182" s="629">
        <v>0.1</v>
      </c>
      <c r="N182" s="630">
        <v>31.6</v>
      </c>
    </row>
    <row r="183" spans="1:14" ht="14.4" customHeight="1" x14ac:dyDescent="0.3">
      <c r="A183" s="625" t="s">
        <v>545</v>
      </c>
      <c r="B183" s="626" t="s">
        <v>547</v>
      </c>
      <c r="C183" s="627" t="s">
        <v>559</v>
      </c>
      <c r="D183" s="628" t="s">
        <v>560</v>
      </c>
      <c r="E183" s="627" t="s">
        <v>548</v>
      </c>
      <c r="F183" s="628" t="s">
        <v>549</v>
      </c>
      <c r="G183" s="627" t="s">
        <v>618</v>
      </c>
      <c r="H183" s="627" t="s">
        <v>1208</v>
      </c>
      <c r="I183" s="627" t="s">
        <v>952</v>
      </c>
      <c r="J183" s="627" t="s">
        <v>1209</v>
      </c>
      <c r="K183" s="627"/>
      <c r="L183" s="629">
        <v>103.58181446857688</v>
      </c>
      <c r="M183" s="629">
        <v>16</v>
      </c>
      <c r="N183" s="630">
        <v>1657.3090314972301</v>
      </c>
    </row>
    <row r="184" spans="1:14" ht="14.4" customHeight="1" x14ac:dyDescent="0.3">
      <c r="A184" s="625" t="s">
        <v>545</v>
      </c>
      <c r="B184" s="626" t="s">
        <v>547</v>
      </c>
      <c r="C184" s="627" t="s">
        <v>559</v>
      </c>
      <c r="D184" s="628" t="s">
        <v>560</v>
      </c>
      <c r="E184" s="627" t="s">
        <v>548</v>
      </c>
      <c r="F184" s="628" t="s">
        <v>549</v>
      </c>
      <c r="G184" s="627" t="s">
        <v>618</v>
      </c>
      <c r="H184" s="627" t="s">
        <v>1210</v>
      </c>
      <c r="I184" s="627" t="s">
        <v>952</v>
      </c>
      <c r="J184" s="627" t="s">
        <v>1211</v>
      </c>
      <c r="K184" s="627"/>
      <c r="L184" s="629">
        <v>508.96660358317899</v>
      </c>
      <c r="M184" s="629">
        <v>1</v>
      </c>
      <c r="N184" s="630">
        <v>508.96660358317899</v>
      </c>
    </row>
    <row r="185" spans="1:14" ht="14.4" customHeight="1" x14ac:dyDescent="0.3">
      <c r="A185" s="625" t="s">
        <v>545</v>
      </c>
      <c r="B185" s="626" t="s">
        <v>547</v>
      </c>
      <c r="C185" s="627" t="s">
        <v>559</v>
      </c>
      <c r="D185" s="628" t="s">
        <v>560</v>
      </c>
      <c r="E185" s="627" t="s">
        <v>548</v>
      </c>
      <c r="F185" s="628" t="s">
        <v>549</v>
      </c>
      <c r="G185" s="627" t="s">
        <v>618</v>
      </c>
      <c r="H185" s="627" t="s">
        <v>1212</v>
      </c>
      <c r="I185" s="627" t="s">
        <v>952</v>
      </c>
      <c r="J185" s="627" t="s">
        <v>1213</v>
      </c>
      <c r="K185" s="627"/>
      <c r="L185" s="629">
        <v>123.35</v>
      </c>
      <c r="M185" s="629">
        <v>8</v>
      </c>
      <c r="N185" s="630">
        <v>986.8</v>
      </c>
    </row>
    <row r="186" spans="1:14" ht="14.4" customHeight="1" x14ac:dyDescent="0.3">
      <c r="A186" s="625" t="s">
        <v>545</v>
      </c>
      <c r="B186" s="626" t="s">
        <v>547</v>
      </c>
      <c r="C186" s="627" t="s">
        <v>559</v>
      </c>
      <c r="D186" s="628" t="s">
        <v>560</v>
      </c>
      <c r="E186" s="627" t="s">
        <v>548</v>
      </c>
      <c r="F186" s="628" t="s">
        <v>549</v>
      </c>
      <c r="G186" s="627" t="s">
        <v>618</v>
      </c>
      <c r="H186" s="627" t="s">
        <v>1214</v>
      </c>
      <c r="I186" s="627" t="s">
        <v>1215</v>
      </c>
      <c r="J186" s="627" t="s">
        <v>1216</v>
      </c>
      <c r="K186" s="627" t="s">
        <v>1217</v>
      </c>
      <c r="L186" s="629">
        <v>201.96</v>
      </c>
      <c r="M186" s="629">
        <v>1</v>
      </c>
      <c r="N186" s="630">
        <v>201.96</v>
      </c>
    </row>
    <row r="187" spans="1:14" ht="14.4" customHeight="1" x14ac:dyDescent="0.3">
      <c r="A187" s="625" t="s">
        <v>545</v>
      </c>
      <c r="B187" s="626" t="s">
        <v>547</v>
      </c>
      <c r="C187" s="627" t="s">
        <v>559</v>
      </c>
      <c r="D187" s="628" t="s">
        <v>560</v>
      </c>
      <c r="E187" s="627" t="s">
        <v>548</v>
      </c>
      <c r="F187" s="628" t="s">
        <v>549</v>
      </c>
      <c r="G187" s="627" t="s">
        <v>618</v>
      </c>
      <c r="H187" s="627" t="s">
        <v>1218</v>
      </c>
      <c r="I187" s="627" t="s">
        <v>1218</v>
      </c>
      <c r="J187" s="627" t="s">
        <v>1219</v>
      </c>
      <c r="K187" s="627" t="s">
        <v>1220</v>
      </c>
      <c r="L187" s="629">
        <v>1079.1005662678244</v>
      </c>
      <c r="M187" s="629">
        <v>13</v>
      </c>
      <c r="N187" s="630">
        <v>14028.307361481719</v>
      </c>
    </row>
    <row r="188" spans="1:14" ht="14.4" customHeight="1" x14ac:dyDescent="0.3">
      <c r="A188" s="625" t="s">
        <v>545</v>
      </c>
      <c r="B188" s="626" t="s">
        <v>547</v>
      </c>
      <c r="C188" s="627" t="s">
        <v>559</v>
      </c>
      <c r="D188" s="628" t="s">
        <v>560</v>
      </c>
      <c r="E188" s="627" t="s">
        <v>548</v>
      </c>
      <c r="F188" s="628" t="s">
        <v>549</v>
      </c>
      <c r="G188" s="627" t="s">
        <v>618</v>
      </c>
      <c r="H188" s="627" t="s">
        <v>1221</v>
      </c>
      <c r="I188" s="627" t="s">
        <v>1222</v>
      </c>
      <c r="J188" s="627" t="s">
        <v>1223</v>
      </c>
      <c r="K188" s="627" t="s">
        <v>843</v>
      </c>
      <c r="L188" s="629">
        <v>41.12</v>
      </c>
      <c r="M188" s="629">
        <v>1</v>
      </c>
      <c r="N188" s="630">
        <v>41.12</v>
      </c>
    </row>
    <row r="189" spans="1:14" ht="14.4" customHeight="1" x14ac:dyDescent="0.3">
      <c r="A189" s="625" t="s">
        <v>545</v>
      </c>
      <c r="B189" s="626" t="s">
        <v>547</v>
      </c>
      <c r="C189" s="627" t="s">
        <v>559</v>
      </c>
      <c r="D189" s="628" t="s">
        <v>560</v>
      </c>
      <c r="E189" s="627" t="s">
        <v>548</v>
      </c>
      <c r="F189" s="628" t="s">
        <v>549</v>
      </c>
      <c r="G189" s="627" t="s">
        <v>618</v>
      </c>
      <c r="H189" s="627" t="s">
        <v>1224</v>
      </c>
      <c r="I189" s="627" t="s">
        <v>1225</v>
      </c>
      <c r="J189" s="627" t="s">
        <v>1226</v>
      </c>
      <c r="K189" s="627" t="s">
        <v>1227</v>
      </c>
      <c r="L189" s="629">
        <v>117.73922278683857</v>
      </c>
      <c r="M189" s="629">
        <v>46</v>
      </c>
      <c r="N189" s="630">
        <v>5416.0042481945738</v>
      </c>
    </row>
    <row r="190" spans="1:14" ht="14.4" customHeight="1" x14ac:dyDescent="0.3">
      <c r="A190" s="625" t="s">
        <v>545</v>
      </c>
      <c r="B190" s="626" t="s">
        <v>547</v>
      </c>
      <c r="C190" s="627" t="s">
        <v>559</v>
      </c>
      <c r="D190" s="628" t="s">
        <v>560</v>
      </c>
      <c r="E190" s="627" t="s">
        <v>548</v>
      </c>
      <c r="F190" s="628" t="s">
        <v>549</v>
      </c>
      <c r="G190" s="627" t="s">
        <v>618</v>
      </c>
      <c r="H190" s="627" t="s">
        <v>1228</v>
      </c>
      <c r="I190" s="627" t="s">
        <v>1229</v>
      </c>
      <c r="J190" s="627" t="s">
        <v>1230</v>
      </c>
      <c r="K190" s="627" t="s">
        <v>1231</v>
      </c>
      <c r="L190" s="629">
        <v>595.23</v>
      </c>
      <c r="M190" s="629">
        <v>1</v>
      </c>
      <c r="N190" s="630">
        <v>595.23</v>
      </c>
    </row>
    <row r="191" spans="1:14" ht="14.4" customHeight="1" x14ac:dyDescent="0.3">
      <c r="A191" s="625" t="s">
        <v>545</v>
      </c>
      <c r="B191" s="626" t="s">
        <v>547</v>
      </c>
      <c r="C191" s="627" t="s">
        <v>559</v>
      </c>
      <c r="D191" s="628" t="s">
        <v>560</v>
      </c>
      <c r="E191" s="627" t="s">
        <v>548</v>
      </c>
      <c r="F191" s="628" t="s">
        <v>549</v>
      </c>
      <c r="G191" s="627" t="s">
        <v>618</v>
      </c>
      <c r="H191" s="627" t="s">
        <v>1232</v>
      </c>
      <c r="I191" s="627" t="s">
        <v>1233</v>
      </c>
      <c r="J191" s="627" t="s">
        <v>1234</v>
      </c>
      <c r="K191" s="627" t="s">
        <v>1235</v>
      </c>
      <c r="L191" s="629">
        <v>744.57</v>
      </c>
      <c r="M191" s="629">
        <v>1</v>
      </c>
      <c r="N191" s="630">
        <v>744.57</v>
      </c>
    </row>
    <row r="192" spans="1:14" ht="14.4" customHeight="1" x14ac:dyDescent="0.3">
      <c r="A192" s="625" t="s">
        <v>545</v>
      </c>
      <c r="B192" s="626" t="s">
        <v>547</v>
      </c>
      <c r="C192" s="627" t="s">
        <v>559</v>
      </c>
      <c r="D192" s="628" t="s">
        <v>560</v>
      </c>
      <c r="E192" s="627" t="s">
        <v>548</v>
      </c>
      <c r="F192" s="628" t="s">
        <v>549</v>
      </c>
      <c r="G192" s="627" t="s">
        <v>618</v>
      </c>
      <c r="H192" s="627" t="s">
        <v>1236</v>
      </c>
      <c r="I192" s="627" t="s">
        <v>1237</v>
      </c>
      <c r="J192" s="627" t="s">
        <v>1238</v>
      </c>
      <c r="K192" s="627" t="s">
        <v>1239</v>
      </c>
      <c r="L192" s="629">
        <v>116.3</v>
      </c>
      <c r="M192" s="629">
        <v>2</v>
      </c>
      <c r="N192" s="630">
        <v>232.6</v>
      </c>
    </row>
    <row r="193" spans="1:14" ht="14.4" customHeight="1" x14ac:dyDescent="0.3">
      <c r="A193" s="625" t="s">
        <v>545</v>
      </c>
      <c r="B193" s="626" t="s">
        <v>547</v>
      </c>
      <c r="C193" s="627" t="s">
        <v>559</v>
      </c>
      <c r="D193" s="628" t="s">
        <v>560</v>
      </c>
      <c r="E193" s="627" t="s">
        <v>548</v>
      </c>
      <c r="F193" s="628" t="s">
        <v>549</v>
      </c>
      <c r="G193" s="627" t="s">
        <v>618</v>
      </c>
      <c r="H193" s="627" t="s">
        <v>1240</v>
      </c>
      <c r="I193" s="627" t="s">
        <v>1241</v>
      </c>
      <c r="J193" s="627" t="s">
        <v>1242</v>
      </c>
      <c r="K193" s="627" t="s">
        <v>1243</v>
      </c>
      <c r="L193" s="629">
        <v>2209.87</v>
      </c>
      <c r="M193" s="629">
        <v>1</v>
      </c>
      <c r="N193" s="630">
        <v>2209.87</v>
      </c>
    </row>
    <row r="194" spans="1:14" ht="14.4" customHeight="1" x14ac:dyDescent="0.3">
      <c r="A194" s="625" t="s">
        <v>545</v>
      </c>
      <c r="B194" s="626" t="s">
        <v>547</v>
      </c>
      <c r="C194" s="627" t="s">
        <v>559</v>
      </c>
      <c r="D194" s="628" t="s">
        <v>560</v>
      </c>
      <c r="E194" s="627" t="s">
        <v>548</v>
      </c>
      <c r="F194" s="628" t="s">
        <v>549</v>
      </c>
      <c r="G194" s="627" t="s">
        <v>618</v>
      </c>
      <c r="H194" s="627" t="s">
        <v>1244</v>
      </c>
      <c r="I194" s="627" t="s">
        <v>1245</v>
      </c>
      <c r="J194" s="627" t="s">
        <v>1246</v>
      </c>
      <c r="K194" s="627" t="s">
        <v>1247</v>
      </c>
      <c r="L194" s="629">
        <v>38.94</v>
      </c>
      <c r="M194" s="629">
        <v>1</v>
      </c>
      <c r="N194" s="630">
        <v>38.94</v>
      </c>
    </row>
    <row r="195" spans="1:14" ht="14.4" customHeight="1" x14ac:dyDescent="0.3">
      <c r="A195" s="625" t="s">
        <v>545</v>
      </c>
      <c r="B195" s="626" t="s">
        <v>547</v>
      </c>
      <c r="C195" s="627" t="s">
        <v>559</v>
      </c>
      <c r="D195" s="628" t="s">
        <v>560</v>
      </c>
      <c r="E195" s="627" t="s">
        <v>548</v>
      </c>
      <c r="F195" s="628" t="s">
        <v>549</v>
      </c>
      <c r="G195" s="627" t="s">
        <v>618</v>
      </c>
      <c r="H195" s="627" t="s">
        <v>1248</v>
      </c>
      <c r="I195" s="627" t="s">
        <v>1249</v>
      </c>
      <c r="J195" s="627" t="s">
        <v>1250</v>
      </c>
      <c r="K195" s="627" t="s">
        <v>1251</v>
      </c>
      <c r="L195" s="629">
        <v>34.224978801822402</v>
      </c>
      <c r="M195" s="629">
        <v>2</v>
      </c>
      <c r="N195" s="630">
        <v>68.449957603644805</v>
      </c>
    </row>
    <row r="196" spans="1:14" ht="14.4" customHeight="1" x14ac:dyDescent="0.3">
      <c r="A196" s="625" t="s">
        <v>545</v>
      </c>
      <c r="B196" s="626" t="s">
        <v>547</v>
      </c>
      <c r="C196" s="627" t="s">
        <v>559</v>
      </c>
      <c r="D196" s="628" t="s">
        <v>560</v>
      </c>
      <c r="E196" s="627" t="s">
        <v>548</v>
      </c>
      <c r="F196" s="628" t="s">
        <v>549</v>
      </c>
      <c r="G196" s="627" t="s">
        <v>618</v>
      </c>
      <c r="H196" s="627" t="s">
        <v>1252</v>
      </c>
      <c r="I196" s="627" t="s">
        <v>952</v>
      </c>
      <c r="J196" s="627" t="s">
        <v>1253</v>
      </c>
      <c r="K196" s="627"/>
      <c r="L196" s="629">
        <v>111.9</v>
      </c>
      <c r="M196" s="629">
        <v>1</v>
      </c>
      <c r="N196" s="630">
        <v>111.9</v>
      </c>
    </row>
    <row r="197" spans="1:14" ht="14.4" customHeight="1" x14ac:dyDescent="0.3">
      <c r="A197" s="625" t="s">
        <v>545</v>
      </c>
      <c r="B197" s="626" t="s">
        <v>547</v>
      </c>
      <c r="C197" s="627" t="s">
        <v>559</v>
      </c>
      <c r="D197" s="628" t="s">
        <v>560</v>
      </c>
      <c r="E197" s="627" t="s">
        <v>548</v>
      </c>
      <c r="F197" s="628" t="s">
        <v>549</v>
      </c>
      <c r="G197" s="627" t="s">
        <v>618</v>
      </c>
      <c r="H197" s="627" t="s">
        <v>1254</v>
      </c>
      <c r="I197" s="627" t="s">
        <v>1254</v>
      </c>
      <c r="J197" s="627" t="s">
        <v>1255</v>
      </c>
      <c r="K197" s="627" t="s">
        <v>1256</v>
      </c>
      <c r="L197" s="629">
        <v>71.360006534311793</v>
      </c>
      <c r="M197" s="629">
        <v>1</v>
      </c>
      <c r="N197" s="630">
        <v>71.360006534311793</v>
      </c>
    </row>
    <row r="198" spans="1:14" ht="14.4" customHeight="1" x14ac:dyDescent="0.3">
      <c r="A198" s="625" t="s">
        <v>545</v>
      </c>
      <c r="B198" s="626" t="s">
        <v>547</v>
      </c>
      <c r="C198" s="627" t="s">
        <v>559</v>
      </c>
      <c r="D198" s="628" t="s">
        <v>560</v>
      </c>
      <c r="E198" s="627" t="s">
        <v>548</v>
      </c>
      <c r="F198" s="628" t="s">
        <v>549</v>
      </c>
      <c r="G198" s="627" t="s">
        <v>618</v>
      </c>
      <c r="H198" s="627" t="s">
        <v>1257</v>
      </c>
      <c r="I198" s="627" t="s">
        <v>1258</v>
      </c>
      <c r="J198" s="627" t="s">
        <v>1045</v>
      </c>
      <c r="K198" s="627" t="s">
        <v>1259</v>
      </c>
      <c r="L198" s="629">
        <v>37.753289777241697</v>
      </c>
      <c r="M198" s="629">
        <v>3</v>
      </c>
      <c r="N198" s="630">
        <v>113.2598693317251</v>
      </c>
    </row>
    <row r="199" spans="1:14" ht="14.4" customHeight="1" x14ac:dyDescent="0.3">
      <c r="A199" s="625" t="s">
        <v>545</v>
      </c>
      <c r="B199" s="626" t="s">
        <v>547</v>
      </c>
      <c r="C199" s="627" t="s">
        <v>559</v>
      </c>
      <c r="D199" s="628" t="s">
        <v>560</v>
      </c>
      <c r="E199" s="627" t="s">
        <v>548</v>
      </c>
      <c r="F199" s="628" t="s">
        <v>549</v>
      </c>
      <c r="G199" s="627" t="s">
        <v>618</v>
      </c>
      <c r="H199" s="627" t="s">
        <v>1260</v>
      </c>
      <c r="I199" s="627" t="s">
        <v>1261</v>
      </c>
      <c r="J199" s="627" t="s">
        <v>1262</v>
      </c>
      <c r="K199" s="627" t="s">
        <v>1263</v>
      </c>
      <c r="L199" s="629">
        <v>54.0045</v>
      </c>
      <c r="M199" s="629">
        <v>2</v>
      </c>
      <c r="N199" s="630">
        <v>108.009</v>
      </c>
    </row>
    <row r="200" spans="1:14" ht="14.4" customHeight="1" x14ac:dyDescent="0.3">
      <c r="A200" s="625" t="s">
        <v>545</v>
      </c>
      <c r="B200" s="626" t="s">
        <v>547</v>
      </c>
      <c r="C200" s="627" t="s">
        <v>559</v>
      </c>
      <c r="D200" s="628" t="s">
        <v>560</v>
      </c>
      <c r="E200" s="627" t="s">
        <v>548</v>
      </c>
      <c r="F200" s="628" t="s">
        <v>549</v>
      </c>
      <c r="G200" s="627" t="s">
        <v>618</v>
      </c>
      <c r="H200" s="627" t="s">
        <v>1264</v>
      </c>
      <c r="I200" s="627" t="s">
        <v>1265</v>
      </c>
      <c r="J200" s="627" t="s">
        <v>1266</v>
      </c>
      <c r="K200" s="627" t="s">
        <v>1267</v>
      </c>
      <c r="L200" s="629">
        <v>220.80012453805099</v>
      </c>
      <c r="M200" s="629">
        <v>1</v>
      </c>
      <c r="N200" s="630">
        <v>220.80012453805099</v>
      </c>
    </row>
    <row r="201" spans="1:14" ht="14.4" customHeight="1" x14ac:dyDescent="0.3">
      <c r="A201" s="625" t="s">
        <v>545</v>
      </c>
      <c r="B201" s="626" t="s">
        <v>547</v>
      </c>
      <c r="C201" s="627" t="s">
        <v>559</v>
      </c>
      <c r="D201" s="628" t="s">
        <v>560</v>
      </c>
      <c r="E201" s="627" t="s">
        <v>548</v>
      </c>
      <c r="F201" s="628" t="s">
        <v>549</v>
      </c>
      <c r="G201" s="627" t="s">
        <v>618</v>
      </c>
      <c r="H201" s="627" t="s">
        <v>1268</v>
      </c>
      <c r="I201" s="627" t="s">
        <v>1269</v>
      </c>
      <c r="J201" s="627" t="s">
        <v>1270</v>
      </c>
      <c r="K201" s="627" t="s">
        <v>1271</v>
      </c>
      <c r="L201" s="629">
        <v>183.90007677227899</v>
      </c>
      <c r="M201" s="629">
        <v>1</v>
      </c>
      <c r="N201" s="630">
        <v>183.90007677227899</v>
      </c>
    </row>
    <row r="202" spans="1:14" ht="14.4" customHeight="1" x14ac:dyDescent="0.3">
      <c r="A202" s="625" t="s">
        <v>545</v>
      </c>
      <c r="B202" s="626" t="s">
        <v>547</v>
      </c>
      <c r="C202" s="627" t="s">
        <v>559</v>
      </c>
      <c r="D202" s="628" t="s">
        <v>560</v>
      </c>
      <c r="E202" s="627" t="s">
        <v>548</v>
      </c>
      <c r="F202" s="628" t="s">
        <v>549</v>
      </c>
      <c r="G202" s="627" t="s">
        <v>618</v>
      </c>
      <c r="H202" s="627" t="s">
        <v>1272</v>
      </c>
      <c r="I202" s="627" t="s">
        <v>1273</v>
      </c>
      <c r="J202" s="627" t="s">
        <v>1274</v>
      </c>
      <c r="K202" s="627" t="s">
        <v>1275</v>
      </c>
      <c r="L202" s="629">
        <v>236.800460018797</v>
      </c>
      <c r="M202" s="629">
        <v>1</v>
      </c>
      <c r="N202" s="630">
        <v>236.800460018797</v>
      </c>
    </row>
    <row r="203" spans="1:14" ht="14.4" customHeight="1" x14ac:dyDescent="0.3">
      <c r="A203" s="625" t="s">
        <v>545</v>
      </c>
      <c r="B203" s="626" t="s">
        <v>547</v>
      </c>
      <c r="C203" s="627" t="s">
        <v>559</v>
      </c>
      <c r="D203" s="628" t="s">
        <v>560</v>
      </c>
      <c r="E203" s="627" t="s">
        <v>548</v>
      </c>
      <c r="F203" s="628" t="s">
        <v>549</v>
      </c>
      <c r="G203" s="627" t="s">
        <v>618</v>
      </c>
      <c r="H203" s="627" t="s">
        <v>1276</v>
      </c>
      <c r="I203" s="627" t="s">
        <v>1277</v>
      </c>
      <c r="J203" s="627" t="s">
        <v>1278</v>
      </c>
      <c r="K203" s="627" t="s">
        <v>1279</v>
      </c>
      <c r="L203" s="629">
        <v>107.94989562164025</v>
      </c>
      <c r="M203" s="629">
        <v>4</v>
      </c>
      <c r="N203" s="630">
        <v>431.79958248656101</v>
      </c>
    </row>
    <row r="204" spans="1:14" ht="14.4" customHeight="1" x14ac:dyDescent="0.3">
      <c r="A204" s="625" t="s">
        <v>545</v>
      </c>
      <c r="B204" s="626" t="s">
        <v>547</v>
      </c>
      <c r="C204" s="627" t="s">
        <v>559</v>
      </c>
      <c r="D204" s="628" t="s">
        <v>560</v>
      </c>
      <c r="E204" s="627" t="s">
        <v>548</v>
      </c>
      <c r="F204" s="628" t="s">
        <v>549</v>
      </c>
      <c r="G204" s="627" t="s">
        <v>618</v>
      </c>
      <c r="H204" s="627" t="s">
        <v>1280</v>
      </c>
      <c r="I204" s="627" t="s">
        <v>1281</v>
      </c>
      <c r="J204" s="627" t="s">
        <v>1282</v>
      </c>
      <c r="K204" s="627" t="s">
        <v>1283</v>
      </c>
      <c r="L204" s="629">
        <v>123.03</v>
      </c>
      <c r="M204" s="629">
        <v>2</v>
      </c>
      <c r="N204" s="630">
        <v>246.06</v>
      </c>
    </row>
    <row r="205" spans="1:14" ht="14.4" customHeight="1" x14ac:dyDescent="0.3">
      <c r="A205" s="625" t="s">
        <v>545</v>
      </c>
      <c r="B205" s="626" t="s">
        <v>547</v>
      </c>
      <c r="C205" s="627" t="s">
        <v>559</v>
      </c>
      <c r="D205" s="628" t="s">
        <v>560</v>
      </c>
      <c r="E205" s="627" t="s">
        <v>548</v>
      </c>
      <c r="F205" s="628" t="s">
        <v>549</v>
      </c>
      <c r="G205" s="627" t="s">
        <v>618</v>
      </c>
      <c r="H205" s="627" t="s">
        <v>1284</v>
      </c>
      <c r="I205" s="627" t="s">
        <v>1285</v>
      </c>
      <c r="J205" s="627" t="s">
        <v>1286</v>
      </c>
      <c r="K205" s="627" t="s">
        <v>1287</v>
      </c>
      <c r="L205" s="629">
        <v>25.020002184743142</v>
      </c>
      <c r="M205" s="629">
        <v>5</v>
      </c>
      <c r="N205" s="630">
        <v>125.1000109237157</v>
      </c>
    </row>
    <row r="206" spans="1:14" ht="14.4" customHeight="1" x14ac:dyDescent="0.3">
      <c r="A206" s="625" t="s">
        <v>545</v>
      </c>
      <c r="B206" s="626" t="s">
        <v>547</v>
      </c>
      <c r="C206" s="627" t="s">
        <v>559</v>
      </c>
      <c r="D206" s="628" t="s">
        <v>560</v>
      </c>
      <c r="E206" s="627" t="s">
        <v>548</v>
      </c>
      <c r="F206" s="628" t="s">
        <v>549</v>
      </c>
      <c r="G206" s="627" t="s">
        <v>618</v>
      </c>
      <c r="H206" s="627" t="s">
        <v>1288</v>
      </c>
      <c r="I206" s="627" t="s">
        <v>1289</v>
      </c>
      <c r="J206" s="627" t="s">
        <v>1290</v>
      </c>
      <c r="K206" s="627" t="s">
        <v>1291</v>
      </c>
      <c r="L206" s="629">
        <v>61.57</v>
      </c>
      <c r="M206" s="629">
        <v>1</v>
      </c>
      <c r="N206" s="630">
        <v>61.57</v>
      </c>
    </row>
    <row r="207" spans="1:14" ht="14.4" customHeight="1" x14ac:dyDescent="0.3">
      <c r="A207" s="625" t="s">
        <v>545</v>
      </c>
      <c r="B207" s="626" t="s">
        <v>547</v>
      </c>
      <c r="C207" s="627" t="s">
        <v>559</v>
      </c>
      <c r="D207" s="628" t="s">
        <v>560</v>
      </c>
      <c r="E207" s="627" t="s">
        <v>548</v>
      </c>
      <c r="F207" s="628" t="s">
        <v>549</v>
      </c>
      <c r="G207" s="627" t="s">
        <v>618</v>
      </c>
      <c r="H207" s="627" t="s">
        <v>1292</v>
      </c>
      <c r="I207" s="627" t="s">
        <v>1293</v>
      </c>
      <c r="J207" s="627" t="s">
        <v>1294</v>
      </c>
      <c r="K207" s="627"/>
      <c r="L207" s="629">
        <v>365.25387718712102</v>
      </c>
      <c r="M207" s="629">
        <v>1</v>
      </c>
      <c r="N207" s="630">
        <v>365.25387718712102</v>
      </c>
    </row>
    <row r="208" spans="1:14" ht="14.4" customHeight="1" x14ac:dyDescent="0.3">
      <c r="A208" s="625" t="s">
        <v>545</v>
      </c>
      <c r="B208" s="626" t="s">
        <v>547</v>
      </c>
      <c r="C208" s="627" t="s">
        <v>559</v>
      </c>
      <c r="D208" s="628" t="s">
        <v>560</v>
      </c>
      <c r="E208" s="627" t="s">
        <v>548</v>
      </c>
      <c r="F208" s="628" t="s">
        <v>549</v>
      </c>
      <c r="G208" s="627" t="s">
        <v>618</v>
      </c>
      <c r="H208" s="627" t="s">
        <v>1295</v>
      </c>
      <c r="I208" s="627" t="s">
        <v>952</v>
      </c>
      <c r="J208" s="627" t="s">
        <v>1296</v>
      </c>
      <c r="K208" s="627"/>
      <c r="L208" s="629">
        <v>113.2037550181676</v>
      </c>
      <c r="M208" s="629">
        <v>24</v>
      </c>
      <c r="N208" s="630">
        <v>2716.8901204360222</v>
      </c>
    </row>
    <row r="209" spans="1:14" ht="14.4" customHeight="1" x14ac:dyDescent="0.3">
      <c r="A209" s="625" t="s">
        <v>545</v>
      </c>
      <c r="B209" s="626" t="s">
        <v>547</v>
      </c>
      <c r="C209" s="627" t="s">
        <v>559</v>
      </c>
      <c r="D209" s="628" t="s">
        <v>560</v>
      </c>
      <c r="E209" s="627" t="s">
        <v>548</v>
      </c>
      <c r="F209" s="628" t="s">
        <v>549</v>
      </c>
      <c r="G209" s="627" t="s">
        <v>618</v>
      </c>
      <c r="H209" s="627" t="s">
        <v>1297</v>
      </c>
      <c r="I209" s="627" t="s">
        <v>952</v>
      </c>
      <c r="J209" s="627" t="s">
        <v>1298</v>
      </c>
      <c r="K209" s="627"/>
      <c r="L209" s="629">
        <v>226.54340111843001</v>
      </c>
      <c r="M209" s="629">
        <v>2</v>
      </c>
      <c r="N209" s="630">
        <v>453.08680223686002</v>
      </c>
    </row>
    <row r="210" spans="1:14" ht="14.4" customHeight="1" x14ac:dyDescent="0.3">
      <c r="A210" s="625" t="s">
        <v>545</v>
      </c>
      <c r="B210" s="626" t="s">
        <v>547</v>
      </c>
      <c r="C210" s="627" t="s">
        <v>559</v>
      </c>
      <c r="D210" s="628" t="s">
        <v>560</v>
      </c>
      <c r="E210" s="627" t="s">
        <v>548</v>
      </c>
      <c r="F210" s="628" t="s">
        <v>549</v>
      </c>
      <c r="G210" s="627" t="s">
        <v>618</v>
      </c>
      <c r="H210" s="627" t="s">
        <v>1299</v>
      </c>
      <c r="I210" s="627" t="s">
        <v>1300</v>
      </c>
      <c r="J210" s="627" t="s">
        <v>1301</v>
      </c>
      <c r="K210" s="627" t="s">
        <v>1302</v>
      </c>
      <c r="L210" s="629">
        <v>34.25</v>
      </c>
      <c r="M210" s="629">
        <v>1</v>
      </c>
      <c r="N210" s="630">
        <v>34.25</v>
      </c>
    </row>
    <row r="211" spans="1:14" ht="14.4" customHeight="1" x14ac:dyDescent="0.3">
      <c r="A211" s="625" t="s">
        <v>545</v>
      </c>
      <c r="B211" s="626" t="s">
        <v>547</v>
      </c>
      <c r="C211" s="627" t="s">
        <v>559</v>
      </c>
      <c r="D211" s="628" t="s">
        <v>560</v>
      </c>
      <c r="E211" s="627" t="s">
        <v>548</v>
      </c>
      <c r="F211" s="628" t="s">
        <v>549</v>
      </c>
      <c r="G211" s="627" t="s">
        <v>618</v>
      </c>
      <c r="H211" s="627" t="s">
        <v>1303</v>
      </c>
      <c r="I211" s="627" t="s">
        <v>1304</v>
      </c>
      <c r="J211" s="627" t="s">
        <v>1305</v>
      </c>
      <c r="K211" s="627" t="s">
        <v>1306</v>
      </c>
      <c r="L211" s="629">
        <v>125.259777251529</v>
      </c>
      <c r="M211" s="629">
        <v>1</v>
      </c>
      <c r="N211" s="630">
        <v>125.259777251529</v>
      </c>
    </row>
    <row r="212" spans="1:14" ht="14.4" customHeight="1" x14ac:dyDescent="0.3">
      <c r="A212" s="625" t="s">
        <v>545</v>
      </c>
      <c r="B212" s="626" t="s">
        <v>547</v>
      </c>
      <c r="C212" s="627" t="s">
        <v>559</v>
      </c>
      <c r="D212" s="628" t="s">
        <v>560</v>
      </c>
      <c r="E212" s="627" t="s">
        <v>548</v>
      </c>
      <c r="F212" s="628" t="s">
        <v>549</v>
      </c>
      <c r="G212" s="627" t="s">
        <v>618</v>
      </c>
      <c r="H212" s="627" t="s">
        <v>1307</v>
      </c>
      <c r="I212" s="627" t="s">
        <v>1308</v>
      </c>
      <c r="J212" s="627" t="s">
        <v>1031</v>
      </c>
      <c r="K212" s="627" t="s">
        <v>1309</v>
      </c>
      <c r="L212" s="629">
        <v>42.6</v>
      </c>
      <c r="M212" s="629">
        <v>3</v>
      </c>
      <c r="N212" s="630">
        <v>127.80000000000001</v>
      </c>
    </row>
    <row r="213" spans="1:14" ht="14.4" customHeight="1" x14ac:dyDescent="0.3">
      <c r="A213" s="625" t="s">
        <v>545</v>
      </c>
      <c r="B213" s="626" t="s">
        <v>547</v>
      </c>
      <c r="C213" s="627" t="s">
        <v>559</v>
      </c>
      <c r="D213" s="628" t="s">
        <v>560</v>
      </c>
      <c r="E213" s="627" t="s">
        <v>548</v>
      </c>
      <c r="F213" s="628" t="s">
        <v>549</v>
      </c>
      <c r="G213" s="627" t="s">
        <v>618</v>
      </c>
      <c r="H213" s="627" t="s">
        <v>1310</v>
      </c>
      <c r="I213" s="627" t="s">
        <v>1311</v>
      </c>
      <c r="J213" s="627" t="s">
        <v>1312</v>
      </c>
      <c r="K213" s="627" t="s">
        <v>1313</v>
      </c>
      <c r="L213" s="629">
        <v>40.340000000000003</v>
      </c>
      <c r="M213" s="629">
        <v>1</v>
      </c>
      <c r="N213" s="630">
        <v>40.340000000000003</v>
      </c>
    </row>
    <row r="214" spans="1:14" ht="14.4" customHeight="1" x14ac:dyDescent="0.3">
      <c r="A214" s="625" t="s">
        <v>545</v>
      </c>
      <c r="B214" s="626" t="s">
        <v>547</v>
      </c>
      <c r="C214" s="627" t="s">
        <v>559</v>
      </c>
      <c r="D214" s="628" t="s">
        <v>560</v>
      </c>
      <c r="E214" s="627" t="s">
        <v>548</v>
      </c>
      <c r="F214" s="628" t="s">
        <v>549</v>
      </c>
      <c r="G214" s="627" t="s">
        <v>618</v>
      </c>
      <c r="H214" s="627" t="s">
        <v>1314</v>
      </c>
      <c r="I214" s="627" t="s">
        <v>1315</v>
      </c>
      <c r="J214" s="627" t="s">
        <v>1316</v>
      </c>
      <c r="K214" s="627" t="s">
        <v>1317</v>
      </c>
      <c r="L214" s="629">
        <v>734.05</v>
      </c>
      <c r="M214" s="629">
        <v>0.1</v>
      </c>
      <c r="N214" s="630">
        <v>73.405000000000001</v>
      </c>
    </row>
    <row r="215" spans="1:14" ht="14.4" customHeight="1" x14ac:dyDescent="0.3">
      <c r="A215" s="625" t="s">
        <v>545</v>
      </c>
      <c r="B215" s="626" t="s">
        <v>547</v>
      </c>
      <c r="C215" s="627" t="s">
        <v>559</v>
      </c>
      <c r="D215" s="628" t="s">
        <v>560</v>
      </c>
      <c r="E215" s="627" t="s">
        <v>548</v>
      </c>
      <c r="F215" s="628" t="s">
        <v>549</v>
      </c>
      <c r="G215" s="627" t="s">
        <v>618</v>
      </c>
      <c r="H215" s="627" t="s">
        <v>1318</v>
      </c>
      <c r="I215" s="627" t="s">
        <v>952</v>
      </c>
      <c r="J215" s="627" t="s">
        <v>1319</v>
      </c>
      <c r="K215" s="627"/>
      <c r="L215" s="629">
        <v>736.93150000000003</v>
      </c>
      <c r="M215" s="629">
        <v>1</v>
      </c>
      <c r="N215" s="630">
        <v>736.93150000000003</v>
      </c>
    </row>
    <row r="216" spans="1:14" ht="14.4" customHeight="1" x14ac:dyDescent="0.3">
      <c r="A216" s="625" t="s">
        <v>545</v>
      </c>
      <c r="B216" s="626" t="s">
        <v>547</v>
      </c>
      <c r="C216" s="627" t="s">
        <v>559</v>
      </c>
      <c r="D216" s="628" t="s">
        <v>560</v>
      </c>
      <c r="E216" s="627" t="s">
        <v>548</v>
      </c>
      <c r="F216" s="628" t="s">
        <v>549</v>
      </c>
      <c r="G216" s="627" t="s">
        <v>618</v>
      </c>
      <c r="H216" s="627" t="s">
        <v>1320</v>
      </c>
      <c r="I216" s="627" t="s">
        <v>1321</v>
      </c>
      <c r="J216" s="627" t="s">
        <v>1322</v>
      </c>
      <c r="K216" s="627" t="s">
        <v>1093</v>
      </c>
      <c r="L216" s="629">
        <v>41.839797638948902</v>
      </c>
      <c r="M216" s="629">
        <v>2</v>
      </c>
      <c r="N216" s="630">
        <v>83.679595277897803</v>
      </c>
    </row>
    <row r="217" spans="1:14" ht="14.4" customHeight="1" x14ac:dyDescent="0.3">
      <c r="A217" s="625" t="s">
        <v>545</v>
      </c>
      <c r="B217" s="626" t="s">
        <v>547</v>
      </c>
      <c r="C217" s="627" t="s">
        <v>559</v>
      </c>
      <c r="D217" s="628" t="s">
        <v>560</v>
      </c>
      <c r="E217" s="627" t="s">
        <v>548</v>
      </c>
      <c r="F217" s="628" t="s">
        <v>549</v>
      </c>
      <c r="G217" s="627" t="s">
        <v>618</v>
      </c>
      <c r="H217" s="627" t="s">
        <v>1323</v>
      </c>
      <c r="I217" s="627" t="s">
        <v>1324</v>
      </c>
      <c r="J217" s="627" t="s">
        <v>1325</v>
      </c>
      <c r="K217" s="627" t="s">
        <v>1326</v>
      </c>
      <c r="L217" s="629">
        <v>85.4897962464443</v>
      </c>
      <c r="M217" s="629">
        <v>2</v>
      </c>
      <c r="N217" s="630">
        <v>170.9795924928886</v>
      </c>
    </row>
    <row r="218" spans="1:14" ht="14.4" customHeight="1" x14ac:dyDescent="0.3">
      <c r="A218" s="625" t="s">
        <v>545</v>
      </c>
      <c r="B218" s="626" t="s">
        <v>547</v>
      </c>
      <c r="C218" s="627" t="s">
        <v>559</v>
      </c>
      <c r="D218" s="628" t="s">
        <v>560</v>
      </c>
      <c r="E218" s="627" t="s">
        <v>548</v>
      </c>
      <c r="F218" s="628" t="s">
        <v>549</v>
      </c>
      <c r="G218" s="627" t="s">
        <v>618</v>
      </c>
      <c r="H218" s="627" t="s">
        <v>1327</v>
      </c>
      <c r="I218" s="627" t="s">
        <v>1328</v>
      </c>
      <c r="J218" s="627" t="s">
        <v>1329</v>
      </c>
      <c r="K218" s="627" t="s">
        <v>1330</v>
      </c>
      <c r="L218" s="629">
        <v>354.0904465320184</v>
      </c>
      <c r="M218" s="629">
        <v>29</v>
      </c>
      <c r="N218" s="630">
        <v>10268.622949428534</v>
      </c>
    </row>
    <row r="219" spans="1:14" ht="14.4" customHeight="1" x14ac:dyDescent="0.3">
      <c r="A219" s="625" t="s">
        <v>545</v>
      </c>
      <c r="B219" s="626" t="s">
        <v>547</v>
      </c>
      <c r="C219" s="627" t="s">
        <v>559</v>
      </c>
      <c r="D219" s="628" t="s">
        <v>560</v>
      </c>
      <c r="E219" s="627" t="s">
        <v>548</v>
      </c>
      <c r="F219" s="628" t="s">
        <v>549</v>
      </c>
      <c r="G219" s="627" t="s">
        <v>618</v>
      </c>
      <c r="H219" s="627" t="s">
        <v>1331</v>
      </c>
      <c r="I219" s="627" t="s">
        <v>952</v>
      </c>
      <c r="J219" s="627" t="s">
        <v>1332</v>
      </c>
      <c r="K219" s="627"/>
      <c r="L219" s="629">
        <v>52.925390819043002</v>
      </c>
      <c r="M219" s="629">
        <v>2</v>
      </c>
      <c r="N219" s="630">
        <v>105.850781638086</v>
      </c>
    </row>
    <row r="220" spans="1:14" ht="14.4" customHeight="1" x14ac:dyDescent="0.3">
      <c r="A220" s="625" t="s">
        <v>545</v>
      </c>
      <c r="B220" s="626" t="s">
        <v>547</v>
      </c>
      <c r="C220" s="627" t="s">
        <v>559</v>
      </c>
      <c r="D220" s="628" t="s">
        <v>560</v>
      </c>
      <c r="E220" s="627" t="s">
        <v>548</v>
      </c>
      <c r="F220" s="628" t="s">
        <v>549</v>
      </c>
      <c r="G220" s="627" t="s">
        <v>618</v>
      </c>
      <c r="H220" s="627" t="s">
        <v>1333</v>
      </c>
      <c r="I220" s="627" t="s">
        <v>1334</v>
      </c>
      <c r="J220" s="627" t="s">
        <v>1335</v>
      </c>
      <c r="K220" s="627" t="s">
        <v>1336</v>
      </c>
      <c r="L220" s="629">
        <v>291.62399999999997</v>
      </c>
      <c r="M220" s="629">
        <v>10</v>
      </c>
      <c r="N220" s="630">
        <v>2916.24</v>
      </c>
    </row>
    <row r="221" spans="1:14" ht="14.4" customHeight="1" x14ac:dyDescent="0.3">
      <c r="A221" s="625" t="s">
        <v>545</v>
      </c>
      <c r="B221" s="626" t="s">
        <v>547</v>
      </c>
      <c r="C221" s="627" t="s">
        <v>559</v>
      </c>
      <c r="D221" s="628" t="s">
        <v>560</v>
      </c>
      <c r="E221" s="627" t="s">
        <v>548</v>
      </c>
      <c r="F221" s="628" t="s">
        <v>549</v>
      </c>
      <c r="G221" s="627" t="s">
        <v>618</v>
      </c>
      <c r="H221" s="627" t="s">
        <v>1337</v>
      </c>
      <c r="I221" s="627" t="s">
        <v>1338</v>
      </c>
      <c r="J221" s="627" t="s">
        <v>1339</v>
      </c>
      <c r="K221" s="627" t="s">
        <v>1046</v>
      </c>
      <c r="L221" s="629">
        <v>75.680000000000007</v>
      </c>
      <c r="M221" s="629">
        <v>1</v>
      </c>
      <c r="N221" s="630">
        <v>75.680000000000007</v>
      </c>
    </row>
    <row r="222" spans="1:14" ht="14.4" customHeight="1" x14ac:dyDescent="0.3">
      <c r="A222" s="625" t="s">
        <v>545</v>
      </c>
      <c r="B222" s="626" t="s">
        <v>547</v>
      </c>
      <c r="C222" s="627" t="s">
        <v>559</v>
      </c>
      <c r="D222" s="628" t="s">
        <v>560</v>
      </c>
      <c r="E222" s="627" t="s">
        <v>548</v>
      </c>
      <c r="F222" s="628" t="s">
        <v>549</v>
      </c>
      <c r="G222" s="627" t="s">
        <v>618</v>
      </c>
      <c r="H222" s="627" t="s">
        <v>1340</v>
      </c>
      <c r="I222" s="627" t="s">
        <v>952</v>
      </c>
      <c r="J222" s="627" t="s">
        <v>1341</v>
      </c>
      <c r="K222" s="627" t="s">
        <v>1342</v>
      </c>
      <c r="L222" s="629">
        <v>36.799999999999997</v>
      </c>
      <c r="M222" s="629">
        <v>3</v>
      </c>
      <c r="N222" s="630">
        <v>110.39999999999999</v>
      </c>
    </row>
    <row r="223" spans="1:14" ht="14.4" customHeight="1" x14ac:dyDescent="0.3">
      <c r="A223" s="625" t="s">
        <v>545</v>
      </c>
      <c r="B223" s="626" t="s">
        <v>547</v>
      </c>
      <c r="C223" s="627" t="s">
        <v>559</v>
      </c>
      <c r="D223" s="628" t="s">
        <v>560</v>
      </c>
      <c r="E223" s="627" t="s">
        <v>548</v>
      </c>
      <c r="F223" s="628" t="s">
        <v>549</v>
      </c>
      <c r="G223" s="627" t="s">
        <v>618</v>
      </c>
      <c r="H223" s="627" t="s">
        <v>1343</v>
      </c>
      <c r="I223" s="627" t="s">
        <v>952</v>
      </c>
      <c r="J223" s="627" t="s">
        <v>1344</v>
      </c>
      <c r="K223" s="627" t="s">
        <v>1345</v>
      </c>
      <c r="L223" s="629">
        <v>53.176953321613482</v>
      </c>
      <c r="M223" s="629">
        <v>18</v>
      </c>
      <c r="N223" s="630">
        <v>957.1851597890427</v>
      </c>
    </row>
    <row r="224" spans="1:14" ht="14.4" customHeight="1" x14ac:dyDescent="0.3">
      <c r="A224" s="625" t="s">
        <v>545</v>
      </c>
      <c r="B224" s="626" t="s">
        <v>547</v>
      </c>
      <c r="C224" s="627" t="s">
        <v>559</v>
      </c>
      <c r="D224" s="628" t="s">
        <v>560</v>
      </c>
      <c r="E224" s="627" t="s">
        <v>548</v>
      </c>
      <c r="F224" s="628" t="s">
        <v>549</v>
      </c>
      <c r="G224" s="627" t="s">
        <v>618</v>
      </c>
      <c r="H224" s="627" t="s">
        <v>1346</v>
      </c>
      <c r="I224" s="627" t="s">
        <v>1347</v>
      </c>
      <c r="J224" s="627" t="s">
        <v>1348</v>
      </c>
      <c r="K224" s="627" t="s">
        <v>1349</v>
      </c>
      <c r="L224" s="629">
        <v>40.209929661373337</v>
      </c>
      <c r="M224" s="629">
        <v>3</v>
      </c>
      <c r="N224" s="630">
        <v>120.62978898412001</v>
      </c>
    </row>
    <row r="225" spans="1:14" ht="14.4" customHeight="1" x14ac:dyDescent="0.3">
      <c r="A225" s="625" t="s">
        <v>545</v>
      </c>
      <c r="B225" s="626" t="s">
        <v>547</v>
      </c>
      <c r="C225" s="627" t="s">
        <v>559</v>
      </c>
      <c r="D225" s="628" t="s">
        <v>560</v>
      </c>
      <c r="E225" s="627" t="s">
        <v>548</v>
      </c>
      <c r="F225" s="628" t="s">
        <v>549</v>
      </c>
      <c r="G225" s="627" t="s">
        <v>618</v>
      </c>
      <c r="H225" s="627" t="s">
        <v>1350</v>
      </c>
      <c r="I225" s="627" t="s">
        <v>1350</v>
      </c>
      <c r="J225" s="627" t="s">
        <v>1351</v>
      </c>
      <c r="K225" s="627" t="s">
        <v>1352</v>
      </c>
      <c r="L225" s="629">
        <v>48.28</v>
      </c>
      <c r="M225" s="629">
        <v>2</v>
      </c>
      <c r="N225" s="630">
        <v>96.56</v>
      </c>
    </row>
    <row r="226" spans="1:14" ht="14.4" customHeight="1" x14ac:dyDescent="0.3">
      <c r="A226" s="625" t="s">
        <v>545</v>
      </c>
      <c r="B226" s="626" t="s">
        <v>547</v>
      </c>
      <c r="C226" s="627" t="s">
        <v>559</v>
      </c>
      <c r="D226" s="628" t="s">
        <v>560</v>
      </c>
      <c r="E226" s="627" t="s">
        <v>548</v>
      </c>
      <c r="F226" s="628" t="s">
        <v>549</v>
      </c>
      <c r="G226" s="627" t="s">
        <v>618</v>
      </c>
      <c r="H226" s="627" t="s">
        <v>1353</v>
      </c>
      <c r="I226" s="627" t="s">
        <v>1354</v>
      </c>
      <c r="J226" s="627" t="s">
        <v>1355</v>
      </c>
      <c r="K226" s="627" t="s">
        <v>1356</v>
      </c>
      <c r="L226" s="629">
        <v>250.8</v>
      </c>
      <c r="M226" s="629">
        <v>1</v>
      </c>
      <c r="N226" s="630">
        <v>250.8</v>
      </c>
    </row>
    <row r="227" spans="1:14" ht="14.4" customHeight="1" x14ac:dyDescent="0.3">
      <c r="A227" s="625" t="s">
        <v>545</v>
      </c>
      <c r="B227" s="626" t="s">
        <v>547</v>
      </c>
      <c r="C227" s="627" t="s">
        <v>559</v>
      </c>
      <c r="D227" s="628" t="s">
        <v>560</v>
      </c>
      <c r="E227" s="627" t="s">
        <v>548</v>
      </c>
      <c r="F227" s="628" t="s">
        <v>549</v>
      </c>
      <c r="G227" s="627" t="s">
        <v>618</v>
      </c>
      <c r="H227" s="627" t="s">
        <v>1357</v>
      </c>
      <c r="I227" s="627" t="s">
        <v>1358</v>
      </c>
      <c r="J227" s="627" t="s">
        <v>1359</v>
      </c>
      <c r="K227" s="627" t="s">
        <v>1360</v>
      </c>
      <c r="L227" s="629">
        <v>39.65</v>
      </c>
      <c r="M227" s="629">
        <v>1</v>
      </c>
      <c r="N227" s="630">
        <v>39.65</v>
      </c>
    </row>
    <row r="228" spans="1:14" ht="14.4" customHeight="1" x14ac:dyDescent="0.3">
      <c r="A228" s="625" t="s">
        <v>545</v>
      </c>
      <c r="B228" s="626" t="s">
        <v>547</v>
      </c>
      <c r="C228" s="627" t="s">
        <v>559</v>
      </c>
      <c r="D228" s="628" t="s">
        <v>560</v>
      </c>
      <c r="E228" s="627" t="s">
        <v>548</v>
      </c>
      <c r="F228" s="628" t="s">
        <v>549</v>
      </c>
      <c r="G228" s="627" t="s">
        <v>618</v>
      </c>
      <c r="H228" s="627" t="s">
        <v>1361</v>
      </c>
      <c r="I228" s="627" t="s">
        <v>952</v>
      </c>
      <c r="J228" s="627" t="s">
        <v>1362</v>
      </c>
      <c r="K228" s="627"/>
      <c r="L228" s="629">
        <v>68.22479311607384</v>
      </c>
      <c r="M228" s="629">
        <v>49</v>
      </c>
      <c r="N228" s="630">
        <v>3343.014862687618</v>
      </c>
    </row>
    <row r="229" spans="1:14" ht="14.4" customHeight="1" x14ac:dyDescent="0.3">
      <c r="A229" s="625" t="s">
        <v>545</v>
      </c>
      <c r="B229" s="626" t="s">
        <v>547</v>
      </c>
      <c r="C229" s="627" t="s">
        <v>559</v>
      </c>
      <c r="D229" s="628" t="s">
        <v>560</v>
      </c>
      <c r="E229" s="627" t="s">
        <v>548</v>
      </c>
      <c r="F229" s="628" t="s">
        <v>549</v>
      </c>
      <c r="G229" s="627" t="s">
        <v>618</v>
      </c>
      <c r="H229" s="627" t="s">
        <v>1363</v>
      </c>
      <c r="I229" s="627" t="s">
        <v>1364</v>
      </c>
      <c r="J229" s="627" t="s">
        <v>1365</v>
      </c>
      <c r="K229" s="627" t="s">
        <v>1366</v>
      </c>
      <c r="L229" s="629">
        <v>114.47</v>
      </c>
      <c r="M229" s="629">
        <v>1</v>
      </c>
      <c r="N229" s="630">
        <v>114.47</v>
      </c>
    </row>
    <row r="230" spans="1:14" ht="14.4" customHeight="1" x14ac:dyDescent="0.3">
      <c r="A230" s="625" t="s">
        <v>545</v>
      </c>
      <c r="B230" s="626" t="s">
        <v>547</v>
      </c>
      <c r="C230" s="627" t="s">
        <v>559</v>
      </c>
      <c r="D230" s="628" t="s">
        <v>560</v>
      </c>
      <c r="E230" s="627" t="s">
        <v>548</v>
      </c>
      <c r="F230" s="628" t="s">
        <v>549</v>
      </c>
      <c r="G230" s="627" t="s">
        <v>618</v>
      </c>
      <c r="H230" s="627" t="s">
        <v>1367</v>
      </c>
      <c r="I230" s="627" t="s">
        <v>1368</v>
      </c>
      <c r="J230" s="627" t="s">
        <v>1369</v>
      </c>
      <c r="K230" s="627" t="s">
        <v>1070</v>
      </c>
      <c r="L230" s="629">
        <v>52.869757817896698</v>
      </c>
      <c r="M230" s="629">
        <v>2</v>
      </c>
      <c r="N230" s="630">
        <v>105.7395156357934</v>
      </c>
    </row>
    <row r="231" spans="1:14" ht="14.4" customHeight="1" x14ac:dyDescent="0.3">
      <c r="A231" s="625" t="s">
        <v>545</v>
      </c>
      <c r="B231" s="626" t="s">
        <v>547</v>
      </c>
      <c r="C231" s="627" t="s">
        <v>559</v>
      </c>
      <c r="D231" s="628" t="s">
        <v>560</v>
      </c>
      <c r="E231" s="627" t="s">
        <v>548</v>
      </c>
      <c r="F231" s="628" t="s">
        <v>549</v>
      </c>
      <c r="G231" s="627" t="s">
        <v>618</v>
      </c>
      <c r="H231" s="627" t="s">
        <v>1370</v>
      </c>
      <c r="I231" s="627" t="s">
        <v>1371</v>
      </c>
      <c r="J231" s="627" t="s">
        <v>1372</v>
      </c>
      <c r="K231" s="627" t="s">
        <v>1373</v>
      </c>
      <c r="L231" s="629">
        <v>107.569809371978</v>
      </c>
      <c r="M231" s="629">
        <v>1</v>
      </c>
      <c r="N231" s="630">
        <v>107.569809371978</v>
      </c>
    </row>
    <row r="232" spans="1:14" ht="14.4" customHeight="1" x14ac:dyDescent="0.3">
      <c r="A232" s="625" t="s">
        <v>545</v>
      </c>
      <c r="B232" s="626" t="s">
        <v>547</v>
      </c>
      <c r="C232" s="627" t="s">
        <v>559</v>
      </c>
      <c r="D232" s="628" t="s">
        <v>560</v>
      </c>
      <c r="E232" s="627" t="s">
        <v>548</v>
      </c>
      <c r="F232" s="628" t="s">
        <v>549</v>
      </c>
      <c r="G232" s="627" t="s">
        <v>618</v>
      </c>
      <c r="H232" s="627" t="s">
        <v>1374</v>
      </c>
      <c r="I232" s="627" t="s">
        <v>1375</v>
      </c>
      <c r="J232" s="627" t="s">
        <v>1376</v>
      </c>
      <c r="K232" s="627"/>
      <c r="L232" s="629">
        <v>61.71</v>
      </c>
      <c r="M232" s="629">
        <v>1</v>
      </c>
      <c r="N232" s="630">
        <v>61.71</v>
      </c>
    </row>
    <row r="233" spans="1:14" ht="14.4" customHeight="1" x14ac:dyDescent="0.3">
      <c r="A233" s="625" t="s">
        <v>545</v>
      </c>
      <c r="B233" s="626" t="s">
        <v>547</v>
      </c>
      <c r="C233" s="627" t="s">
        <v>559</v>
      </c>
      <c r="D233" s="628" t="s">
        <v>560</v>
      </c>
      <c r="E233" s="627" t="s">
        <v>548</v>
      </c>
      <c r="F233" s="628" t="s">
        <v>549</v>
      </c>
      <c r="G233" s="627" t="s">
        <v>618</v>
      </c>
      <c r="H233" s="627" t="s">
        <v>1377</v>
      </c>
      <c r="I233" s="627" t="s">
        <v>1378</v>
      </c>
      <c r="J233" s="627" t="s">
        <v>1379</v>
      </c>
      <c r="K233" s="627" t="s">
        <v>1380</v>
      </c>
      <c r="L233" s="629">
        <v>60.32</v>
      </c>
      <c r="M233" s="629">
        <v>1</v>
      </c>
      <c r="N233" s="630">
        <v>60.32</v>
      </c>
    </row>
    <row r="234" spans="1:14" ht="14.4" customHeight="1" x14ac:dyDescent="0.3">
      <c r="A234" s="625" t="s">
        <v>545</v>
      </c>
      <c r="B234" s="626" t="s">
        <v>547</v>
      </c>
      <c r="C234" s="627" t="s">
        <v>559</v>
      </c>
      <c r="D234" s="628" t="s">
        <v>560</v>
      </c>
      <c r="E234" s="627" t="s">
        <v>548</v>
      </c>
      <c r="F234" s="628" t="s">
        <v>549</v>
      </c>
      <c r="G234" s="627" t="s">
        <v>618</v>
      </c>
      <c r="H234" s="627" t="s">
        <v>1381</v>
      </c>
      <c r="I234" s="627" t="s">
        <v>1382</v>
      </c>
      <c r="J234" s="627" t="s">
        <v>1383</v>
      </c>
      <c r="K234" s="627"/>
      <c r="L234" s="629">
        <v>177.5</v>
      </c>
      <c r="M234" s="629">
        <v>1</v>
      </c>
      <c r="N234" s="630">
        <v>177.5</v>
      </c>
    </row>
    <row r="235" spans="1:14" ht="14.4" customHeight="1" x14ac:dyDescent="0.3">
      <c r="A235" s="625" t="s">
        <v>545</v>
      </c>
      <c r="B235" s="626" t="s">
        <v>547</v>
      </c>
      <c r="C235" s="627" t="s">
        <v>559</v>
      </c>
      <c r="D235" s="628" t="s">
        <v>560</v>
      </c>
      <c r="E235" s="627" t="s">
        <v>548</v>
      </c>
      <c r="F235" s="628" t="s">
        <v>549</v>
      </c>
      <c r="G235" s="627" t="s">
        <v>618</v>
      </c>
      <c r="H235" s="627" t="s">
        <v>1384</v>
      </c>
      <c r="I235" s="627" t="s">
        <v>1385</v>
      </c>
      <c r="J235" s="627" t="s">
        <v>1386</v>
      </c>
      <c r="K235" s="627" t="s">
        <v>1387</v>
      </c>
      <c r="L235" s="629">
        <v>158.69999999999999</v>
      </c>
      <c r="M235" s="629">
        <v>1</v>
      </c>
      <c r="N235" s="630">
        <v>158.69999999999999</v>
      </c>
    </row>
    <row r="236" spans="1:14" ht="14.4" customHeight="1" x14ac:dyDescent="0.3">
      <c r="A236" s="625" t="s">
        <v>545</v>
      </c>
      <c r="B236" s="626" t="s">
        <v>547</v>
      </c>
      <c r="C236" s="627" t="s">
        <v>559</v>
      </c>
      <c r="D236" s="628" t="s">
        <v>560</v>
      </c>
      <c r="E236" s="627" t="s">
        <v>548</v>
      </c>
      <c r="F236" s="628" t="s">
        <v>549</v>
      </c>
      <c r="G236" s="627" t="s">
        <v>618</v>
      </c>
      <c r="H236" s="627" t="s">
        <v>1388</v>
      </c>
      <c r="I236" s="627" t="s">
        <v>952</v>
      </c>
      <c r="J236" s="627" t="s">
        <v>1389</v>
      </c>
      <c r="K236" s="627"/>
      <c r="L236" s="629">
        <v>8.58</v>
      </c>
      <c r="M236" s="629">
        <v>1</v>
      </c>
      <c r="N236" s="630">
        <v>8.58</v>
      </c>
    </row>
    <row r="237" spans="1:14" ht="14.4" customHeight="1" x14ac:dyDescent="0.3">
      <c r="A237" s="625" t="s">
        <v>545</v>
      </c>
      <c r="B237" s="626" t="s">
        <v>547</v>
      </c>
      <c r="C237" s="627" t="s">
        <v>559</v>
      </c>
      <c r="D237" s="628" t="s">
        <v>560</v>
      </c>
      <c r="E237" s="627" t="s">
        <v>548</v>
      </c>
      <c r="F237" s="628" t="s">
        <v>549</v>
      </c>
      <c r="G237" s="627" t="s">
        <v>618</v>
      </c>
      <c r="H237" s="627" t="s">
        <v>1390</v>
      </c>
      <c r="I237" s="627" t="s">
        <v>952</v>
      </c>
      <c r="J237" s="627" t="s">
        <v>1391</v>
      </c>
      <c r="K237" s="627"/>
      <c r="L237" s="629">
        <v>149.661853238612</v>
      </c>
      <c r="M237" s="629">
        <v>1</v>
      </c>
      <c r="N237" s="630">
        <v>149.661853238612</v>
      </c>
    </row>
    <row r="238" spans="1:14" ht="14.4" customHeight="1" x14ac:dyDescent="0.3">
      <c r="A238" s="625" t="s">
        <v>545</v>
      </c>
      <c r="B238" s="626" t="s">
        <v>547</v>
      </c>
      <c r="C238" s="627" t="s">
        <v>559</v>
      </c>
      <c r="D238" s="628" t="s">
        <v>560</v>
      </c>
      <c r="E238" s="627" t="s">
        <v>548</v>
      </c>
      <c r="F238" s="628" t="s">
        <v>549</v>
      </c>
      <c r="G238" s="627" t="s">
        <v>618</v>
      </c>
      <c r="H238" s="627" t="s">
        <v>1392</v>
      </c>
      <c r="I238" s="627" t="s">
        <v>1393</v>
      </c>
      <c r="J238" s="627" t="s">
        <v>1394</v>
      </c>
      <c r="K238" s="627" t="s">
        <v>1395</v>
      </c>
      <c r="L238" s="629">
        <v>112.42</v>
      </c>
      <c r="M238" s="629">
        <v>1</v>
      </c>
      <c r="N238" s="630">
        <v>112.42</v>
      </c>
    </row>
    <row r="239" spans="1:14" ht="14.4" customHeight="1" x14ac:dyDescent="0.3">
      <c r="A239" s="625" t="s">
        <v>545</v>
      </c>
      <c r="B239" s="626" t="s">
        <v>547</v>
      </c>
      <c r="C239" s="627" t="s">
        <v>559</v>
      </c>
      <c r="D239" s="628" t="s">
        <v>560</v>
      </c>
      <c r="E239" s="627" t="s">
        <v>548</v>
      </c>
      <c r="F239" s="628" t="s">
        <v>549</v>
      </c>
      <c r="G239" s="627" t="s">
        <v>618</v>
      </c>
      <c r="H239" s="627" t="s">
        <v>1396</v>
      </c>
      <c r="I239" s="627" t="s">
        <v>1397</v>
      </c>
      <c r="J239" s="627" t="s">
        <v>1398</v>
      </c>
      <c r="K239" s="627" t="s">
        <v>1399</v>
      </c>
      <c r="L239" s="629">
        <v>36.97</v>
      </c>
      <c r="M239" s="629">
        <v>3</v>
      </c>
      <c r="N239" s="630">
        <v>110.91</v>
      </c>
    </row>
    <row r="240" spans="1:14" ht="14.4" customHeight="1" x14ac:dyDescent="0.3">
      <c r="A240" s="625" t="s">
        <v>545</v>
      </c>
      <c r="B240" s="626" t="s">
        <v>547</v>
      </c>
      <c r="C240" s="627" t="s">
        <v>559</v>
      </c>
      <c r="D240" s="628" t="s">
        <v>560</v>
      </c>
      <c r="E240" s="627" t="s">
        <v>548</v>
      </c>
      <c r="F240" s="628" t="s">
        <v>549</v>
      </c>
      <c r="G240" s="627" t="s">
        <v>618</v>
      </c>
      <c r="H240" s="627" t="s">
        <v>1400</v>
      </c>
      <c r="I240" s="627" t="s">
        <v>1401</v>
      </c>
      <c r="J240" s="627" t="s">
        <v>1355</v>
      </c>
      <c r="K240" s="627" t="s">
        <v>1402</v>
      </c>
      <c r="L240" s="629">
        <v>115.9</v>
      </c>
      <c r="M240" s="629">
        <v>1</v>
      </c>
      <c r="N240" s="630">
        <v>115.9</v>
      </c>
    </row>
    <row r="241" spans="1:14" ht="14.4" customHeight="1" x14ac:dyDescent="0.3">
      <c r="A241" s="625" t="s">
        <v>545</v>
      </c>
      <c r="B241" s="626" t="s">
        <v>547</v>
      </c>
      <c r="C241" s="627" t="s">
        <v>559</v>
      </c>
      <c r="D241" s="628" t="s">
        <v>560</v>
      </c>
      <c r="E241" s="627" t="s">
        <v>548</v>
      </c>
      <c r="F241" s="628" t="s">
        <v>549</v>
      </c>
      <c r="G241" s="627" t="s">
        <v>618</v>
      </c>
      <c r="H241" s="627" t="s">
        <v>1403</v>
      </c>
      <c r="I241" s="627" t="s">
        <v>1404</v>
      </c>
      <c r="J241" s="627" t="s">
        <v>1405</v>
      </c>
      <c r="K241" s="627" t="s">
        <v>1406</v>
      </c>
      <c r="L241" s="629">
        <v>267.73</v>
      </c>
      <c r="M241" s="629">
        <v>1</v>
      </c>
      <c r="N241" s="630">
        <v>267.73</v>
      </c>
    </row>
    <row r="242" spans="1:14" ht="14.4" customHeight="1" x14ac:dyDescent="0.3">
      <c r="A242" s="625" t="s">
        <v>545</v>
      </c>
      <c r="B242" s="626" t="s">
        <v>547</v>
      </c>
      <c r="C242" s="627" t="s">
        <v>559</v>
      </c>
      <c r="D242" s="628" t="s">
        <v>560</v>
      </c>
      <c r="E242" s="627" t="s">
        <v>548</v>
      </c>
      <c r="F242" s="628" t="s">
        <v>549</v>
      </c>
      <c r="G242" s="627" t="s">
        <v>618</v>
      </c>
      <c r="H242" s="627" t="s">
        <v>1407</v>
      </c>
      <c r="I242" s="627" t="s">
        <v>1408</v>
      </c>
      <c r="J242" s="627" t="s">
        <v>1409</v>
      </c>
      <c r="K242" s="627" t="s">
        <v>801</v>
      </c>
      <c r="L242" s="629">
        <v>63.694999999999993</v>
      </c>
      <c r="M242" s="629">
        <v>2</v>
      </c>
      <c r="N242" s="630">
        <v>127.38999999999999</v>
      </c>
    </row>
    <row r="243" spans="1:14" ht="14.4" customHeight="1" x14ac:dyDescent="0.3">
      <c r="A243" s="625" t="s">
        <v>545</v>
      </c>
      <c r="B243" s="626" t="s">
        <v>547</v>
      </c>
      <c r="C243" s="627" t="s">
        <v>559</v>
      </c>
      <c r="D243" s="628" t="s">
        <v>560</v>
      </c>
      <c r="E243" s="627" t="s">
        <v>548</v>
      </c>
      <c r="F243" s="628" t="s">
        <v>549</v>
      </c>
      <c r="G243" s="627" t="s">
        <v>618</v>
      </c>
      <c r="H243" s="627" t="s">
        <v>1410</v>
      </c>
      <c r="I243" s="627" t="s">
        <v>1411</v>
      </c>
      <c r="J243" s="627" t="s">
        <v>1412</v>
      </c>
      <c r="K243" s="627" t="s">
        <v>1413</v>
      </c>
      <c r="L243" s="629">
        <v>57.27</v>
      </c>
      <c r="M243" s="629">
        <v>1</v>
      </c>
      <c r="N243" s="630">
        <v>57.27</v>
      </c>
    </row>
    <row r="244" spans="1:14" ht="14.4" customHeight="1" x14ac:dyDescent="0.3">
      <c r="A244" s="625" t="s">
        <v>545</v>
      </c>
      <c r="B244" s="626" t="s">
        <v>547</v>
      </c>
      <c r="C244" s="627" t="s">
        <v>559</v>
      </c>
      <c r="D244" s="628" t="s">
        <v>560</v>
      </c>
      <c r="E244" s="627" t="s">
        <v>548</v>
      </c>
      <c r="F244" s="628" t="s">
        <v>549</v>
      </c>
      <c r="G244" s="627" t="s">
        <v>618</v>
      </c>
      <c r="H244" s="627" t="s">
        <v>1414</v>
      </c>
      <c r="I244" s="627" t="s">
        <v>1415</v>
      </c>
      <c r="J244" s="627" t="s">
        <v>1416</v>
      </c>
      <c r="K244" s="627" t="s">
        <v>1417</v>
      </c>
      <c r="L244" s="629">
        <v>18.68</v>
      </c>
      <c r="M244" s="629">
        <v>1</v>
      </c>
      <c r="N244" s="630">
        <v>18.68</v>
      </c>
    </row>
    <row r="245" spans="1:14" ht="14.4" customHeight="1" x14ac:dyDescent="0.3">
      <c r="A245" s="625" t="s">
        <v>545</v>
      </c>
      <c r="B245" s="626" t="s">
        <v>547</v>
      </c>
      <c r="C245" s="627" t="s">
        <v>559</v>
      </c>
      <c r="D245" s="628" t="s">
        <v>560</v>
      </c>
      <c r="E245" s="627" t="s">
        <v>548</v>
      </c>
      <c r="F245" s="628" t="s">
        <v>549</v>
      </c>
      <c r="G245" s="627" t="s">
        <v>618</v>
      </c>
      <c r="H245" s="627" t="s">
        <v>1418</v>
      </c>
      <c r="I245" s="627" t="s">
        <v>1419</v>
      </c>
      <c r="J245" s="627" t="s">
        <v>1420</v>
      </c>
      <c r="K245" s="627" t="s">
        <v>1421</v>
      </c>
      <c r="L245" s="629">
        <v>150.32</v>
      </c>
      <c r="M245" s="629">
        <v>2</v>
      </c>
      <c r="N245" s="630">
        <v>300.64</v>
      </c>
    </row>
    <row r="246" spans="1:14" ht="14.4" customHeight="1" x14ac:dyDescent="0.3">
      <c r="A246" s="625" t="s">
        <v>545</v>
      </c>
      <c r="B246" s="626" t="s">
        <v>547</v>
      </c>
      <c r="C246" s="627" t="s">
        <v>559</v>
      </c>
      <c r="D246" s="628" t="s">
        <v>560</v>
      </c>
      <c r="E246" s="627" t="s">
        <v>548</v>
      </c>
      <c r="F246" s="628" t="s">
        <v>549</v>
      </c>
      <c r="G246" s="627" t="s">
        <v>618</v>
      </c>
      <c r="H246" s="627" t="s">
        <v>1422</v>
      </c>
      <c r="I246" s="627" t="s">
        <v>1423</v>
      </c>
      <c r="J246" s="627" t="s">
        <v>1424</v>
      </c>
      <c r="K246" s="627" t="s">
        <v>1425</v>
      </c>
      <c r="L246" s="629">
        <v>76.181666768317612</v>
      </c>
      <c r="M246" s="629">
        <v>6</v>
      </c>
      <c r="N246" s="630">
        <v>457.0900006099057</v>
      </c>
    </row>
    <row r="247" spans="1:14" ht="14.4" customHeight="1" x14ac:dyDescent="0.3">
      <c r="A247" s="625" t="s">
        <v>545</v>
      </c>
      <c r="B247" s="626" t="s">
        <v>547</v>
      </c>
      <c r="C247" s="627" t="s">
        <v>559</v>
      </c>
      <c r="D247" s="628" t="s">
        <v>560</v>
      </c>
      <c r="E247" s="627" t="s">
        <v>548</v>
      </c>
      <c r="F247" s="628" t="s">
        <v>549</v>
      </c>
      <c r="G247" s="627" t="s">
        <v>618</v>
      </c>
      <c r="H247" s="627" t="s">
        <v>1426</v>
      </c>
      <c r="I247" s="627" t="s">
        <v>952</v>
      </c>
      <c r="J247" s="627" t="s">
        <v>1427</v>
      </c>
      <c r="K247" s="627"/>
      <c r="L247" s="629">
        <v>60.57565881608398</v>
      </c>
      <c r="M247" s="629">
        <v>14</v>
      </c>
      <c r="N247" s="630">
        <v>848.05922342517567</v>
      </c>
    </row>
    <row r="248" spans="1:14" ht="14.4" customHeight="1" x14ac:dyDescent="0.3">
      <c r="A248" s="625" t="s">
        <v>545</v>
      </c>
      <c r="B248" s="626" t="s">
        <v>547</v>
      </c>
      <c r="C248" s="627" t="s">
        <v>559</v>
      </c>
      <c r="D248" s="628" t="s">
        <v>560</v>
      </c>
      <c r="E248" s="627" t="s">
        <v>548</v>
      </c>
      <c r="F248" s="628" t="s">
        <v>549</v>
      </c>
      <c r="G248" s="627" t="s">
        <v>618</v>
      </c>
      <c r="H248" s="627" t="s">
        <v>1428</v>
      </c>
      <c r="I248" s="627" t="s">
        <v>1429</v>
      </c>
      <c r="J248" s="627" t="s">
        <v>1430</v>
      </c>
      <c r="K248" s="627" t="s">
        <v>1007</v>
      </c>
      <c r="L248" s="629">
        <v>164.59999702032201</v>
      </c>
      <c r="M248" s="629">
        <v>2</v>
      </c>
      <c r="N248" s="630">
        <v>329.19999404064401</v>
      </c>
    </row>
    <row r="249" spans="1:14" ht="14.4" customHeight="1" x14ac:dyDescent="0.3">
      <c r="A249" s="625" t="s">
        <v>545</v>
      </c>
      <c r="B249" s="626" t="s">
        <v>547</v>
      </c>
      <c r="C249" s="627" t="s">
        <v>559</v>
      </c>
      <c r="D249" s="628" t="s">
        <v>560</v>
      </c>
      <c r="E249" s="627" t="s">
        <v>548</v>
      </c>
      <c r="F249" s="628" t="s">
        <v>549</v>
      </c>
      <c r="G249" s="627" t="s">
        <v>618</v>
      </c>
      <c r="H249" s="627" t="s">
        <v>1431</v>
      </c>
      <c r="I249" s="627" t="s">
        <v>1432</v>
      </c>
      <c r="J249" s="627" t="s">
        <v>1433</v>
      </c>
      <c r="K249" s="627" t="s">
        <v>1434</v>
      </c>
      <c r="L249" s="629">
        <v>79.989999999999995</v>
      </c>
      <c r="M249" s="629">
        <v>2</v>
      </c>
      <c r="N249" s="630">
        <v>159.97999999999999</v>
      </c>
    </row>
    <row r="250" spans="1:14" ht="14.4" customHeight="1" x14ac:dyDescent="0.3">
      <c r="A250" s="625" t="s">
        <v>545</v>
      </c>
      <c r="B250" s="626" t="s">
        <v>547</v>
      </c>
      <c r="C250" s="627" t="s">
        <v>559</v>
      </c>
      <c r="D250" s="628" t="s">
        <v>560</v>
      </c>
      <c r="E250" s="627" t="s">
        <v>548</v>
      </c>
      <c r="F250" s="628" t="s">
        <v>549</v>
      </c>
      <c r="G250" s="627" t="s">
        <v>618</v>
      </c>
      <c r="H250" s="627" t="s">
        <v>1435</v>
      </c>
      <c r="I250" s="627" t="s">
        <v>1436</v>
      </c>
      <c r="J250" s="627" t="s">
        <v>1437</v>
      </c>
      <c r="K250" s="627" t="s">
        <v>1438</v>
      </c>
      <c r="L250" s="629">
        <v>88.310171555151896</v>
      </c>
      <c r="M250" s="629">
        <v>1</v>
      </c>
      <c r="N250" s="630">
        <v>88.310171555151896</v>
      </c>
    </row>
    <row r="251" spans="1:14" ht="14.4" customHeight="1" x14ac:dyDescent="0.3">
      <c r="A251" s="625" t="s">
        <v>545</v>
      </c>
      <c r="B251" s="626" t="s">
        <v>547</v>
      </c>
      <c r="C251" s="627" t="s">
        <v>559</v>
      </c>
      <c r="D251" s="628" t="s">
        <v>560</v>
      </c>
      <c r="E251" s="627" t="s">
        <v>548</v>
      </c>
      <c r="F251" s="628" t="s">
        <v>549</v>
      </c>
      <c r="G251" s="627" t="s">
        <v>618</v>
      </c>
      <c r="H251" s="627" t="s">
        <v>1439</v>
      </c>
      <c r="I251" s="627" t="s">
        <v>1440</v>
      </c>
      <c r="J251" s="627" t="s">
        <v>1441</v>
      </c>
      <c r="K251" s="627" t="s">
        <v>1442</v>
      </c>
      <c r="L251" s="629">
        <v>191.45592632275711</v>
      </c>
      <c r="M251" s="629">
        <v>10</v>
      </c>
      <c r="N251" s="630">
        <v>1914.5592632275711</v>
      </c>
    </row>
    <row r="252" spans="1:14" ht="14.4" customHeight="1" x14ac:dyDescent="0.3">
      <c r="A252" s="625" t="s">
        <v>545</v>
      </c>
      <c r="B252" s="626" t="s">
        <v>547</v>
      </c>
      <c r="C252" s="627" t="s">
        <v>559</v>
      </c>
      <c r="D252" s="628" t="s">
        <v>560</v>
      </c>
      <c r="E252" s="627" t="s">
        <v>548</v>
      </c>
      <c r="F252" s="628" t="s">
        <v>549</v>
      </c>
      <c r="G252" s="627" t="s">
        <v>618</v>
      </c>
      <c r="H252" s="627" t="s">
        <v>1443</v>
      </c>
      <c r="I252" s="627" t="s">
        <v>952</v>
      </c>
      <c r="J252" s="627" t="s">
        <v>1444</v>
      </c>
      <c r="K252" s="627"/>
      <c r="L252" s="629">
        <v>82.263291164784704</v>
      </c>
      <c r="M252" s="629">
        <v>1</v>
      </c>
      <c r="N252" s="630">
        <v>82.263291164784704</v>
      </c>
    </row>
    <row r="253" spans="1:14" ht="14.4" customHeight="1" x14ac:dyDescent="0.3">
      <c r="A253" s="625" t="s">
        <v>545</v>
      </c>
      <c r="B253" s="626" t="s">
        <v>547</v>
      </c>
      <c r="C253" s="627" t="s">
        <v>559</v>
      </c>
      <c r="D253" s="628" t="s">
        <v>560</v>
      </c>
      <c r="E253" s="627" t="s">
        <v>548</v>
      </c>
      <c r="F253" s="628" t="s">
        <v>549</v>
      </c>
      <c r="G253" s="627" t="s">
        <v>618</v>
      </c>
      <c r="H253" s="627" t="s">
        <v>1445</v>
      </c>
      <c r="I253" s="627" t="s">
        <v>952</v>
      </c>
      <c r="J253" s="627" t="s">
        <v>1446</v>
      </c>
      <c r="K253" s="627"/>
      <c r="L253" s="629">
        <v>129.97102426052899</v>
      </c>
      <c r="M253" s="629">
        <v>3</v>
      </c>
      <c r="N253" s="630">
        <v>389.91307278158695</v>
      </c>
    </row>
    <row r="254" spans="1:14" ht="14.4" customHeight="1" x14ac:dyDescent="0.3">
      <c r="A254" s="625" t="s">
        <v>545</v>
      </c>
      <c r="B254" s="626" t="s">
        <v>547</v>
      </c>
      <c r="C254" s="627" t="s">
        <v>559</v>
      </c>
      <c r="D254" s="628" t="s">
        <v>560</v>
      </c>
      <c r="E254" s="627" t="s">
        <v>548</v>
      </c>
      <c r="F254" s="628" t="s">
        <v>549</v>
      </c>
      <c r="G254" s="627" t="s">
        <v>618</v>
      </c>
      <c r="H254" s="627" t="s">
        <v>1447</v>
      </c>
      <c r="I254" s="627" t="s">
        <v>1448</v>
      </c>
      <c r="J254" s="627" t="s">
        <v>1449</v>
      </c>
      <c r="K254" s="627" t="s">
        <v>997</v>
      </c>
      <c r="L254" s="629">
        <v>71.14</v>
      </c>
      <c r="M254" s="629">
        <v>1</v>
      </c>
      <c r="N254" s="630">
        <v>71.14</v>
      </c>
    </row>
    <row r="255" spans="1:14" ht="14.4" customHeight="1" x14ac:dyDescent="0.3">
      <c r="A255" s="625" t="s">
        <v>545</v>
      </c>
      <c r="B255" s="626" t="s">
        <v>547</v>
      </c>
      <c r="C255" s="627" t="s">
        <v>559</v>
      </c>
      <c r="D255" s="628" t="s">
        <v>560</v>
      </c>
      <c r="E255" s="627" t="s">
        <v>548</v>
      </c>
      <c r="F255" s="628" t="s">
        <v>549</v>
      </c>
      <c r="G255" s="627" t="s">
        <v>618</v>
      </c>
      <c r="H255" s="627" t="s">
        <v>1450</v>
      </c>
      <c r="I255" s="627" t="s">
        <v>1451</v>
      </c>
      <c r="J255" s="627" t="s">
        <v>1452</v>
      </c>
      <c r="K255" s="627" t="s">
        <v>1453</v>
      </c>
      <c r="L255" s="629">
        <v>77.445000004799994</v>
      </c>
      <c r="M255" s="629">
        <v>1</v>
      </c>
      <c r="N255" s="630">
        <v>77.445000004799994</v>
      </c>
    </row>
    <row r="256" spans="1:14" ht="14.4" customHeight="1" x14ac:dyDescent="0.3">
      <c r="A256" s="625" t="s">
        <v>545</v>
      </c>
      <c r="B256" s="626" t="s">
        <v>547</v>
      </c>
      <c r="C256" s="627" t="s">
        <v>559</v>
      </c>
      <c r="D256" s="628" t="s">
        <v>560</v>
      </c>
      <c r="E256" s="627" t="s">
        <v>548</v>
      </c>
      <c r="F256" s="628" t="s">
        <v>549</v>
      </c>
      <c r="G256" s="627" t="s">
        <v>618</v>
      </c>
      <c r="H256" s="627" t="s">
        <v>1454</v>
      </c>
      <c r="I256" s="627" t="s">
        <v>1455</v>
      </c>
      <c r="J256" s="627" t="s">
        <v>1456</v>
      </c>
      <c r="K256" s="627" t="s">
        <v>1457</v>
      </c>
      <c r="L256" s="629">
        <v>147.52499999999998</v>
      </c>
      <c r="M256" s="629">
        <v>2</v>
      </c>
      <c r="N256" s="630">
        <v>295.04999999999995</v>
      </c>
    </row>
    <row r="257" spans="1:14" ht="14.4" customHeight="1" x14ac:dyDescent="0.3">
      <c r="A257" s="625" t="s">
        <v>545</v>
      </c>
      <c r="B257" s="626" t="s">
        <v>547</v>
      </c>
      <c r="C257" s="627" t="s">
        <v>559</v>
      </c>
      <c r="D257" s="628" t="s">
        <v>560</v>
      </c>
      <c r="E257" s="627" t="s">
        <v>548</v>
      </c>
      <c r="F257" s="628" t="s">
        <v>549</v>
      </c>
      <c r="G257" s="627" t="s">
        <v>618</v>
      </c>
      <c r="H257" s="627" t="s">
        <v>1458</v>
      </c>
      <c r="I257" s="627" t="s">
        <v>1459</v>
      </c>
      <c r="J257" s="627" t="s">
        <v>1460</v>
      </c>
      <c r="K257" s="627" t="s">
        <v>1461</v>
      </c>
      <c r="L257" s="629">
        <v>11.05</v>
      </c>
      <c r="M257" s="629">
        <v>1</v>
      </c>
      <c r="N257" s="630">
        <v>11.05</v>
      </c>
    </row>
    <row r="258" spans="1:14" ht="14.4" customHeight="1" x14ac:dyDescent="0.3">
      <c r="A258" s="625" t="s">
        <v>545</v>
      </c>
      <c r="B258" s="626" t="s">
        <v>547</v>
      </c>
      <c r="C258" s="627" t="s">
        <v>559</v>
      </c>
      <c r="D258" s="628" t="s">
        <v>560</v>
      </c>
      <c r="E258" s="627" t="s">
        <v>548</v>
      </c>
      <c r="F258" s="628" t="s">
        <v>549</v>
      </c>
      <c r="G258" s="627" t="s">
        <v>618</v>
      </c>
      <c r="H258" s="627" t="s">
        <v>1462</v>
      </c>
      <c r="I258" s="627" t="s">
        <v>952</v>
      </c>
      <c r="J258" s="627" t="s">
        <v>1463</v>
      </c>
      <c r="K258" s="627"/>
      <c r="L258" s="629">
        <v>21.18</v>
      </c>
      <c r="M258" s="629">
        <v>1</v>
      </c>
      <c r="N258" s="630">
        <v>21.18</v>
      </c>
    </row>
    <row r="259" spans="1:14" ht="14.4" customHeight="1" x14ac:dyDescent="0.3">
      <c r="A259" s="625" t="s">
        <v>545</v>
      </c>
      <c r="B259" s="626" t="s">
        <v>547</v>
      </c>
      <c r="C259" s="627" t="s">
        <v>559</v>
      </c>
      <c r="D259" s="628" t="s">
        <v>560</v>
      </c>
      <c r="E259" s="627" t="s">
        <v>548</v>
      </c>
      <c r="F259" s="628" t="s">
        <v>549</v>
      </c>
      <c r="G259" s="627" t="s">
        <v>618</v>
      </c>
      <c r="H259" s="627" t="s">
        <v>1464</v>
      </c>
      <c r="I259" s="627" t="s">
        <v>1465</v>
      </c>
      <c r="J259" s="627" t="s">
        <v>1466</v>
      </c>
      <c r="K259" s="627" t="s">
        <v>1467</v>
      </c>
      <c r="L259" s="629">
        <v>3222</v>
      </c>
      <c r="M259" s="629">
        <v>1</v>
      </c>
      <c r="N259" s="630">
        <v>3222</v>
      </c>
    </row>
    <row r="260" spans="1:14" ht="14.4" customHeight="1" x14ac:dyDescent="0.3">
      <c r="A260" s="625" t="s">
        <v>545</v>
      </c>
      <c r="B260" s="626" t="s">
        <v>547</v>
      </c>
      <c r="C260" s="627" t="s">
        <v>559</v>
      </c>
      <c r="D260" s="628" t="s">
        <v>560</v>
      </c>
      <c r="E260" s="627" t="s">
        <v>548</v>
      </c>
      <c r="F260" s="628" t="s">
        <v>549</v>
      </c>
      <c r="G260" s="627" t="s">
        <v>618</v>
      </c>
      <c r="H260" s="627" t="s">
        <v>1468</v>
      </c>
      <c r="I260" s="627" t="s">
        <v>952</v>
      </c>
      <c r="J260" s="627" t="s">
        <v>1469</v>
      </c>
      <c r="K260" s="627"/>
      <c r="L260" s="629">
        <v>37.200006471963398</v>
      </c>
      <c r="M260" s="629">
        <v>1</v>
      </c>
      <c r="N260" s="630">
        <v>37.200006471963398</v>
      </c>
    </row>
    <row r="261" spans="1:14" ht="14.4" customHeight="1" x14ac:dyDescent="0.3">
      <c r="A261" s="625" t="s">
        <v>545</v>
      </c>
      <c r="B261" s="626" t="s">
        <v>547</v>
      </c>
      <c r="C261" s="627" t="s">
        <v>559</v>
      </c>
      <c r="D261" s="628" t="s">
        <v>560</v>
      </c>
      <c r="E261" s="627" t="s">
        <v>548</v>
      </c>
      <c r="F261" s="628" t="s">
        <v>549</v>
      </c>
      <c r="G261" s="627" t="s">
        <v>1470</v>
      </c>
      <c r="H261" s="627" t="s">
        <v>1471</v>
      </c>
      <c r="I261" s="627" t="s">
        <v>1471</v>
      </c>
      <c r="J261" s="627" t="s">
        <v>1472</v>
      </c>
      <c r="K261" s="627" t="s">
        <v>1473</v>
      </c>
      <c r="L261" s="629">
        <v>65.889999999999972</v>
      </c>
      <c r="M261" s="629">
        <v>6</v>
      </c>
      <c r="N261" s="630">
        <v>395.3399999999998</v>
      </c>
    </row>
    <row r="262" spans="1:14" ht="14.4" customHeight="1" x14ac:dyDescent="0.3">
      <c r="A262" s="625" t="s">
        <v>545</v>
      </c>
      <c r="B262" s="626" t="s">
        <v>547</v>
      </c>
      <c r="C262" s="627" t="s">
        <v>559</v>
      </c>
      <c r="D262" s="628" t="s">
        <v>560</v>
      </c>
      <c r="E262" s="627" t="s">
        <v>548</v>
      </c>
      <c r="F262" s="628" t="s">
        <v>549</v>
      </c>
      <c r="G262" s="627" t="s">
        <v>1470</v>
      </c>
      <c r="H262" s="627" t="s">
        <v>1474</v>
      </c>
      <c r="I262" s="627" t="s">
        <v>1475</v>
      </c>
      <c r="J262" s="627" t="s">
        <v>1476</v>
      </c>
      <c r="K262" s="627" t="s">
        <v>1477</v>
      </c>
      <c r="L262" s="629">
        <v>106.84</v>
      </c>
      <c r="M262" s="629">
        <v>1</v>
      </c>
      <c r="N262" s="630">
        <v>106.84</v>
      </c>
    </row>
    <row r="263" spans="1:14" ht="14.4" customHeight="1" x14ac:dyDescent="0.3">
      <c r="A263" s="625" t="s">
        <v>545</v>
      </c>
      <c r="B263" s="626" t="s">
        <v>547</v>
      </c>
      <c r="C263" s="627" t="s">
        <v>559</v>
      </c>
      <c r="D263" s="628" t="s">
        <v>560</v>
      </c>
      <c r="E263" s="627" t="s">
        <v>548</v>
      </c>
      <c r="F263" s="628" t="s">
        <v>549</v>
      </c>
      <c r="G263" s="627" t="s">
        <v>1470</v>
      </c>
      <c r="H263" s="627" t="s">
        <v>1478</v>
      </c>
      <c r="I263" s="627" t="s">
        <v>1479</v>
      </c>
      <c r="J263" s="627" t="s">
        <v>1480</v>
      </c>
      <c r="K263" s="627" t="s">
        <v>1481</v>
      </c>
      <c r="L263" s="629">
        <v>131.93432340051669</v>
      </c>
      <c r="M263" s="629">
        <v>168</v>
      </c>
      <c r="N263" s="630">
        <v>22164.966331286803</v>
      </c>
    </row>
    <row r="264" spans="1:14" ht="14.4" customHeight="1" x14ac:dyDescent="0.3">
      <c r="A264" s="625" t="s">
        <v>545</v>
      </c>
      <c r="B264" s="626" t="s">
        <v>547</v>
      </c>
      <c r="C264" s="627" t="s">
        <v>559</v>
      </c>
      <c r="D264" s="628" t="s">
        <v>560</v>
      </c>
      <c r="E264" s="627" t="s">
        <v>548</v>
      </c>
      <c r="F264" s="628" t="s">
        <v>549</v>
      </c>
      <c r="G264" s="627" t="s">
        <v>1470</v>
      </c>
      <c r="H264" s="627" t="s">
        <v>1482</v>
      </c>
      <c r="I264" s="627" t="s">
        <v>1483</v>
      </c>
      <c r="J264" s="627" t="s">
        <v>1484</v>
      </c>
      <c r="K264" s="627" t="s">
        <v>1007</v>
      </c>
      <c r="L264" s="629">
        <v>84.430010098347907</v>
      </c>
      <c r="M264" s="629">
        <v>2</v>
      </c>
      <c r="N264" s="630">
        <v>168.86002019669581</v>
      </c>
    </row>
    <row r="265" spans="1:14" ht="14.4" customHeight="1" x14ac:dyDescent="0.3">
      <c r="A265" s="625" t="s">
        <v>545</v>
      </c>
      <c r="B265" s="626" t="s">
        <v>547</v>
      </c>
      <c r="C265" s="627" t="s">
        <v>559</v>
      </c>
      <c r="D265" s="628" t="s">
        <v>560</v>
      </c>
      <c r="E265" s="627" t="s">
        <v>548</v>
      </c>
      <c r="F265" s="628" t="s">
        <v>549</v>
      </c>
      <c r="G265" s="627" t="s">
        <v>1470</v>
      </c>
      <c r="H265" s="627" t="s">
        <v>1485</v>
      </c>
      <c r="I265" s="627" t="s">
        <v>1486</v>
      </c>
      <c r="J265" s="627" t="s">
        <v>1487</v>
      </c>
      <c r="K265" s="627" t="s">
        <v>1488</v>
      </c>
      <c r="L265" s="629">
        <v>143.06998433023901</v>
      </c>
      <c r="M265" s="629">
        <v>1</v>
      </c>
      <c r="N265" s="630">
        <v>143.06998433023901</v>
      </c>
    </row>
    <row r="266" spans="1:14" ht="14.4" customHeight="1" x14ac:dyDescent="0.3">
      <c r="A266" s="625" t="s">
        <v>545</v>
      </c>
      <c r="B266" s="626" t="s">
        <v>547</v>
      </c>
      <c r="C266" s="627" t="s">
        <v>559</v>
      </c>
      <c r="D266" s="628" t="s">
        <v>560</v>
      </c>
      <c r="E266" s="627" t="s">
        <v>548</v>
      </c>
      <c r="F266" s="628" t="s">
        <v>549</v>
      </c>
      <c r="G266" s="627" t="s">
        <v>1470</v>
      </c>
      <c r="H266" s="627" t="s">
        <v>1489</v>
      </c>
      <c r="I266" s="627" t="s">
        <v>1490</v>
      </c>
      <c r="J266" s="627" t="s">
        <v>1491</v>
      </c>
      <c r="K266" s="627" t="s">
        <v>1492</v>
      </c>
      <c r="L266" s="629">
        <v>492.2</v>
      </c>
      <c r="M266" s="629">
        <v>1</v>
      </c>
      <c r="N266" s="630">
        <v>492.2</v>
      </c>
    </row>
    <row r="267" spans="1:14" ht="14.4" customHeight="1" x14ac:dyDescent="0.3">
      <c r="A267" s="625" t="s">
        <v>545</v>
      </c>
      <c r="B267" s="626" t="s">
        <v>547</v>
      </c>
      <c r="C267" s="627" t="s">
        <v>559</v>
      </c>
      <c r="D267" s="628" t="s">
        <v>560</v>
      </c>
      <c r="E267" s="627" t="s">
        <v>548</v>
      </c>
      <c r="F267" s="628" t="s">
        <v>549</v>
      </c>
      <c r="G267" s="627" t="s">
        <v>1470</v>
      </c>
      <c r="H267" s="627" t="s">
        <v>1493</v>
      </c>
      <c r="I267" s="627" t="s">
        <v>1494</v>
      </c>
      <c r="J267" s="627" t="s">
        <v>1495</v>
      </c>
      <c r="K267" s="627" t="s">
        <v>1496</v>
      </c>
      <c r="L267" s="629">
        <v>40.446352099455957</v>
      </c>
      <c r="M267" s="629">
        <v>22</v>
      </c>
      <c r="N267" s="630">
        <v>889.81974618803099</v>
      </c>
    </row>
    <row r="268" spans="1:14" ht="14.4" customHeight="1" x14ac:dyDescent="0.3">
      <c r="A268" s="625" t="s">
        <v>545</v>
      </c>
      <c r="B268" s="626" t="s">
        <v>547</v>
      </c>
      <c r="C268" s="627" t="s">
        <v>559</v>
      </c>
      <c r="D268" s="628" t="s">
        <v>560</v>
      </c>
      <c r="E268" s="627" t="s">
        <v>548</v>
      </c>
      <c r="F268" s="628" t="s">
        <v>549</v>
      </c>
      <c r="G268" s="627" t="s">
        <v>1470</v>
      </c>
      <c r="H268" s="627" t="s">
        <v>1497</v>
      </c>
      <c r="I268" s="627" t="s">
        <v>1498</v>
      </c>
      <c r="J268" s="627" t="s">
        <v>1499</v>
      </c>
      <c r="K268" s="627" t="s">
        <v>1500</v>
      </c>
      <c r="L268" s="629">
        <v>61.47</v>
      </c>
      <c r="M268" s="629">
        <v>8</v>
      </c>
      <c r="N268" s="630">
        <v>491.76</v>
      </c>
    </row>
    <row r="269" spans="1:14" ht="14.4" customHeight="1" x14ac:dyDescent="0.3">
      <c r="A269" s="625" t="s">
        <v>545</v>
      </c>
      <c r="B269" s="626" t="s">
        <v>547</v>
      </c>
      <c r="C269" s="627" t="s">
        <v>559</v>
      </c>
      <c r="D269" s="628" t="s">
        <v>560</v>
      </c>
      <c r="E269" s="627" t="s">
        <v>548</v>
      </c>
      <c r="F269" s="628" t="s">
        <v>549</v>
      </c>
      <c r="G269" s="627" t="s">
        <v>1470</v>
      </c>
      <c r="H269" s="627" t="s">
        <v>1501</v>
      </c>
      <c r="I269" s="627" t="s">
        <v>1502</v>
      </c>
      <c r="J269" s="627" t="s">
        <v>1503</v>
      </c>
      <c r="K269" s="627" t="s">
        <v>1504</v>
      </c>
      <c r="L269" s="629">
        <v>59.075741915722666</v>
      </c>
      <c r="M269" s="629">
        <v>5</v>
      </c>
      <c r="N269" s="630">
        <v>295.37870957861332</v>
      </c>
    </row>
    <row r="270" spans="1:14" ht="14.4" customHeight="1" x14ac:dyDescent="0.3">
      <c r="A270" s="625" t="s">
        <v>545</v>
      </c>
      <c r="B270" s="626" t="s">
        <v>547</v>
      </c>
      <c r="C270" s="627" t="s">
        <v>559</v>
      </c>
      <c r="D270" s="628" t="s">
        <v>560</v>
      </c>
      <c r="E270" s="627" t="s">
        <v>548</v>
      </c>
      <c r="F270" s="628" t="s">
        <v>549</v>
      </c>
      <c r="G270" s="627" t="s">
        <v>1470</v>
      </c>
      <c r="H270" s="627" t="s">
        <v>1505</v>
      </c>
      <c r="I270" s="627" t="s">
        <v>1506</v>
      </c>
      <c r="J270" s="627" t="s">
        <v>1507</v>
      </c>
      <c r="K270" s="627" t="s">
        <v>1508</v>
      </c>
      <c r="L270" s="629">
        <v>122.71990440335067</v>
      </c>
      <c r="M270" s="629">
        <v>3</v>
      </c>
      <c r="N270" s="630">
        <v>368.15971321005202</v>
      </c>
    </row>
    <row r="271" spans="1:14" ht="14.4" customHeight="1" x14ac:dyDescent="0.3">
      <c r="A271" s="625" t="s">
        <v>545</v>
      </c>
      <c r="B271" s="626" t="s">
        <v>547</v>
      </c>
      <c r="C271" s="627" t="s">
        <v>559</v>
      </c>
      <c r="D271" s="628" t="s">
        <v>560</v>
      </c>
      <c r="E271" s="627" t="s">
        <v>548</v>
      </c>
      <c r="F271" s="628" t="s">
        <v>549</v>
      </c>
      <c r="G271" s="627" t="s">
        <v>1470</v>
      </c>
      <c r="H271" s="627" t="s">
        <v>1509</v>
      </c>
      <c r="I271" s="627" t="s">
        <v>1510</v>
      </c>
      <c r="J271" s="627" t="s">
        <v>1511</v>
      </c>
      <c r="K271" s="627" t="s">
        <v>1085</v>
      </c>
      <c r="L271" s="629">
        <v>49.799889213293497</v>
      </c>
      <c r="M271" s="629">
        <v>2</v>
      </c>
      <c r="N271" s="630">
        <v>99.599778426586994</v>
      </c>
    </row>
    <row r="272" spans="1:14" ht="14.4" customHeight="1" x14ac:dyDescent="0.3">
      <c r="A272" s="625" t="s">
        <v>545</v>
      </c>
      <c r="B272" s="626" t="s">
        <v>547</v>
      </c>
      <c r="C272" s="627" t="s">
        <v>559</v>
      </c>
      <c r="D272" s="628" t="s">
        <v>560</v>
      </c>
      <c r="E272" s="627" t="s">
        <v>548</v>
      </c>
      <c r="F272" s="628" t="s">
        <v>549</v>
      </c>
      <c r="G272" s="627" t="s">
        <v>1470</v>
      </c>
      <c r="H272" s="627" t="s">
        <v>1512</v>
      </c>
      <c r="I272" s="627" t="s">
        <v>1513</v>
      </c>
      <c r="J272" s="627" t="s">
        <v>1514</v>
      </c>
      <c r="K272" s="627" t="s">
        <v>970</v>
      </c>
      <c r="L272" s="629">
        <v>43.38</v>
      </c>
      <c r="M272" s="629">
        <v>1</v>
      </c>
      <c r="N272" s="630">
        <v>43.38</v>
      </c>
    </row>
    <row r="273" spans="1:14" ht="14.4" customHeight="1" x14ac:dyDescent="0.3">
      <c r="A273" s="625" t="s">
        <v>545</v>
      </c>
      <c r="B273" s="626" t="s">
        <v>547</v>
      </c>
      <c r="C273" s="627" t="s">
        <v>559</v>
      </c>
      <c r="D273" s="628" t="s">
        <v>560</v>
      </c>
      <c r="E273" s="627" t="s">
        <v>548</v>
      </c>
      <c r="F273" s="628" t="s">
        <v>549</v>
      </c>
      <c r="G273" s="627" t="s">
        <v>1470</v>
      </c>
      <c r="H273" s="627" t="s">
        <v>1515</v>
      </c>
      <c r="I273" s="627" t="s">
        <v>1516</v>
      </c>
      <c r="J273" s="627" t="s">
        <v>1517</v>
      </c>
      <c r="K273" s="627" t="s">
        <v>1518</v>
      </c>
      <c r="L273" s="629">
        <v>143.12</v>
      </c>
      <c r="M273" s="629">
        <v>1</v>
      </c>
      <c r="N273" s="630">
        <v>143.12</v>
      </c>
    </row>
    <row r="274" spans="1:14" ht="14.4" customHeight="1" x14ac:dyDescent="0.3">
      <c r="A274" s="625" t="s">
        <v>545</v>
      </c>
      <c r="B274" s="626" t="s">
        <v>547</v>
      </c>
      <c r="C274" s="627" t="s">
        <v>559</v>
      </c>
      <c r="D274" s="628" t="s">
        <v>560</v>
      </c>
      <c r="E274" s="627" t="s">
        <v>548</v>
      </c>
      <c r="F274" s="628" t="s">
        <v>549</v>
      </c>
      <c r="G274" s="627" t="s">
        <v>1470</v>
      </c>
      <c r="H274" s="627" t="s">
        <v>1519</v>
      </c>
      <c r="I274" s="627" t="s">
        <v>1520</v>
      </c>
      <c r="J274" s="627" t="s">
        <v>1521</v>
      </c>
      <c r="K274" s="627" t="s">
        <v>1522</v>
      </c>
      <c r="L274" s="629">
        <v>79.830002384780244</v>
      </c>
      <c r="M274" s="629">
        <v>8</v>
      </c>
      <c r="N274" s="630">
        <v>638.64001907824195</v>
      </c>
    </row>
    <row r="275" spans="1:14" ht="14.4" customHeight="1" x14ac:dyDescent="0.3">
      <c r="A275" s="625" t="s">
        <v>545</v>
      </c>
      <c r="B275" s="626" t="s">
        <v>547</v>
      </c>
      <c r="C275" s="627" t="s">
        <v>559</v>
      </c>
      <c r="D275" s="628" t="s">
        <v>560</v>
      </c>
      <c r="E275" s="627" t="s">
        <v>548</v>
      </c>
      <c r="F275" s="628" t="s">
        <v>549</v>
      </c>
      <c r="G275" s="627" t="s">
        <v>1470</v>
      </c>
      <c r="H275" s="627" t="s">
        <v>1523</v>
      </c>
      <c r="I275" s="627" t="s">
        <v>1524</v>
      </c>
      <c r="J275" s="627" t="s">
        <v>1525</v>
      </c>
      <c r="K275" s="627" t="s">
        <v>1526</v>
      </c>
      <c r="L275" s="629">
        <v>3449.99857194073</v>
      </c>
      <c r="M275" s="629">
        <v>45</v>
      </c>
      <c r="N275" s="630">
        <v>155249.93573733285</v>
      </c>
    </row>
    <row r="276" spans="1:14" ht="14.4" customHeight="1" x14ac:dyDescent="0.3">
      <c r="A276" s="625" t="s">
        <v>545</v>
      </c>
      <c r="B276" s="626" t="s">
        <v>547</v>
      </c>
      <c r="C276" s="627" t="s">
        <v>559</v>
      </c>
      <c r="D276" s="628" t="s">
        <v>560</v>
      </c>
      <c r="E276" s="627" t="s">
        <v>548</v>
      </c>
      <c r="F276" s="628" t="s">
        <v>549</v>
      </c>
      <c r="G276" s="627" t="s">
        <v>1470</v>
      </c>
      <c r="H276" s="627" t="s">
        <v>1527</v>
      </c>
      <c r="I276" s="627" t="s">
        <v>1528</v>
      </c>
      <c r="J276" s="627" t="s">
        <v>1529</v>
      </c>
      <c r="K276" s="627" t="s">
        <v>1530</v>
      </c>
      <c r="L276" s="629">
        <v>76.416666666666671</v>
      </c>
      <c r="M276" s="629">
        <v>3</v>
      </c>
      <c r="N276" s="630">
        <v>229.25</v>
      </c>
    </row>
    <row r="277" spans="1:14" ht="14.4" customHeight="1" x14ac:dyDescent="0.3">
      <c r="A277" s="625" t="s">
        <v>545</v>
      </c>
      <c r="B277" s="626" t="s">
        <v>547</v>
      </c>
      <c r="C277" s="627" t="s">
        <v>559</v>
      </c>
      <c r="D277" s="628" t="s">
        <v>560</v>
      </c>
      <c r="E277" s="627" t="s">
        <v>548</v>
      </c>
      <c r="F277" s="628" t="s">
        <v>549</v>
      </c>
      <c r="G277" s="627" t="s">
        <v>1470</v>
      </c>
      <c r="H277" s="627" t="s">
        <v>1531</v>
      </c>
      <c r="I277" s="627" t="s">
        <v>1532</v>
      </c>
      <c r="J277" s="627" t="s">
        <v>1533</v>
      </c>
      <c r="K277" s="627" t="s">
        <v>1534</v>
      </c>
      <c r="L277" s="629">
        <v>109.86</v>
      </c>
      <c r="M277" s="629">
        <v>1</v>
      </c>
      <c r="N277" s="630">
        <v>109.86</v>
      </c>
    </row>
    <row r="278" spans="1:14" ht="14.4" customHeight="1" x14ac:dyDescent="0.3">
      <c r="A278" s="625" t="s">
        <v>545</v>
      </c>
      <c r="B278" s="626" t="s">
        <v>547</v>
      </c>
      <c r="C278" s="627" t="s">
        <v>559</v>
      </c>
      <c r="D278" s="628" t="s">
        <v>560</v>
      </c>
      <c r="E278" s="627" t="s">
        <v>548</v>
      </c>
      <c r="F278" s="628" t="s">
        <v>549</v>
      </c>
      <c r="G278" s="627" t="s">
        <v>1470</v>
      </c>
      <c r="H278" s="627" t="s">
        <v>1535</v>
      </c>
      <c r="I278" s="627" t="s">
        <v>1536</v>
      </c>
      <c r="J278" s="627" t="s">
        <v>1537</v>
      </c>
      <c r="K278" s="627" t="s">
        <v>1538</v>
      </c>
      <c r="L278" s="629">
        <v>34.421009750161836</v>
      </c>
      <c r="M278" s="629">
        <v>49</v>
      </c>
      <c r="N278" s="630">
        <v>1686.6294777579299</v>
      </c>
    </row>
    <row r="279" spans="1:14" ht="14.4" customHeight="1" x14ac:dyDescent="0.3">
      <c r="A279" s="625" t="s">
        <v>545</v>
      </c>
      <c r="B279" s="626" t="s">
        <v>547</v>
      </c>
      <c r="C279" s="627" t="s">
        <v>559</v>
      </c>
      <c r="D279" s="628" t="s">
        <v>560</v>
      </c>
      <c r="E279" s="627" t="s">
        <v>548</v>
      </c>
      <c r="F279" s="628" t="s">
        <v>549</v>
      </c>
      <c r="G279" s="627" t="s">
        <v>1470</v>
      </c>
      <c r="H279" s="627" t="s">
        <v>1539</v>
      </c>
      <c r="I279" s="627" t="s">
        <v>1540</v>
      </c>
      <c r="J279" s="627" t="s">
        <v>1541</v>
      </c>
      <c r="K279" s="627" t="s">
        <v>1007</v>
      </c>
      <c r="L279" s="629">
        <v>113.31</v>
      </c>
      <c r="M279" s="629">
        <v>2</v>
      </c>
      <c r="N279" s="630">
        <v>226.62</v>
      </c>
    </row>
    <row r="280" spans="1:14" ht="14.4" customHeight="1" x14ac:dyDescent="0.3">
      <c r="A280" s="625" t="s">
        <v>545</v>
      </c>
      <c r="B280" s="626" t="s">
        <v>547</v>
      </c>
      <c r="C280" s="627" t="s">
        <v>559</v>
      </c>
      <c r="D280" s="628" t="s">
        <v>560</v>
      </c>
      <c r="E280" s="627" t="s">
        <v>548</v>
      </c>
      <c r="F280" s="628" t="s">
        <v>549</v>
      </c>
      <c r="G280" s="627" t="s">
        <v>1470</v>
      </c>
      <c r="H280" s="627" t="s">
        <v>1542</v>
      </c>
      <c r="I280" s="627" t="s">
        <v>1543</v>
      </c>
      <c r="J280" s="627" t="s">
        <v>1544</v>
      </c>
      <c r="K280" s="627" t="s">
        <v>1545</v>
      </c>
      <c r="L280" s="629">
        <v>57.979957005266122</v>
      </c>
      <c r="M280" s="629">
        <v>6</v>
      </c>
      <c r="N280" s="630">
        <v>347.87974203159672</v>
      </c>
    </row>
    <row r="281" spans="1:14" ht="14.4" customHeight="1" x14ac:dyDescent="0.3">
      <c r="A281" s="625" t="s">
        <v>545</v>
      </c>
      <c r="B281" s="626" t="s">
        <v>547</v>
      </c>
      <c r="C281" s="627" t="s">
        <v>559</v>
      </c>
      <c r="D281" s="628" t="s">
        <v>560</v>
      </c>
      <c r="E281" s="627" t="s">
        <v>548</v>
      </c>
      <c r="F281" s="628" t="s">
        <v>549</v>
      </c>
      <c r="G281" s="627" t="s">
        <v>1470</v>
      </c>
      <c r="H281" s="627" t="s">
        <v>1546</v>
      </c>
      <c r="I281" s="627" t="s">
        <v>1547</v>
      </c>
      <c r="J281" s="627" t="s">
        <v>1544</v>
      </c>
      <c r="K281" s="627" t="s">
        <v>1548</v>
      </c>
      <c r="L281" s="629">
        <v>109.39</v>
      </c>
      <c r="M281" s="629">
        <v>2</v>
      </c>
      <c r="N281" s="630">
        <v>218.78</v>
      </c>
    </row>
    <row r="282" spans="1:14" ht="14.4" customHeight="1" x14ac:dyDescent="0.3">
      <c r="A282" s="625" t="s">
        <v>545</v>
      </c>
      <c r="B282" s="626" t="s">
        <v>547</v>
      </c>
      <c r="C282" s="627" t="s">
        <v>559</v>
      </c>
      <c r="D282" s="628" t="s">
        <v>560</v>
      </c>
      <c r="E282" s="627" t="s">
        <v>548</v>
      </c>
      <c r="F282" s="628" t="s">
        <v>549</v>
      </c>
      <c r="G282" s="627" t="s">
        <v>1470</v>
      </c>
      <c r="H282" s="627" t="s">
        <v>1549</v>
      </c>
      <c r="I282" s="627" t="s">
        <v>1549</v>
      </c>
      <c r="J282" s="627" t="s">
        <v>1550</v>
      </c>
      <c r="K282" s="627" t="s">
        <v>1551</v>
      </c>
      <c r="L282" s="629">
        <v>122.03</v>
      </c>
      <c r="M282" s="629">
        <v>1</v>
      </c>
      <c r="N282" s="630">
        <v>122.03</v>
      </c>
    </row>
    <row r="283" spans="1:14" ht="14.4" customHeight="1" x14ac:dyDescent="0.3">
      <c r="A283" s="625" t="s">
        <v>545</v>
      </c>
      <c r="B283" s="626" t="s">
        <v>547</v>
      </c>
      <c r="C283" s="627" t="s">
        <v>559</v>
      </c>
      <c r="D283" s="628" t="s">
        <v>560</v>
      </c>
      <c r="E283" s="627" t="s">
        <v>548</v>
      </c>
      <c r="F283" s="628" t="s">
        <v>549</v>
      </c>
      <c r="G283" s="627" t="s">
        <v>1470</v>
      </c>
      <c r="H283" s="627" t="s">
        <v>1552</v>
      </c>
      <c r="I283" s="627" t="s">
        <v>1553</v>
      </c>
      <c r="J283" s="627" t="s">
        <v>1554</v>
      </c>
      <c r="K283" s="627" t="s">
        <v>1555</v>
      </c>
      <c r="L283" s="629">
        <v>337.80297852556498</v>
      </c>
      <c r="M283" s="629">
        <v>1</v>
      </c>
      <c r="N283" s="630">
        <v>337.80297852556498</v>
      </c>
    </row>
    <row r="284" spans="1:14" ht="14.4" customHeight="1" x14ac:dyDescent="0.3">
      <c r="A284" s="625" t="s">
        <v>545</v>
      </c>
      <c r="B284" s="626" t="s">
        <v>547</v>
      </c>
      <c r="C284" s="627" t="s">
        <v>559</v>
      </c>
      <c r="D284" s="628" t="s">
        <v>560</v>
      </c>
      <c r="E284" s="627" t="s">
        <v>548</v>
      </c>
      <c r="F284" s="628" t="s">
        <v>549</v>
      </c>
      <c r="G284" s="627" t="s">
        <v>1470</v>
      </c>
      <c r="H284" s="627" t="s">
        <v>1556</v>
      </c>
      <c r="I284" s="627" t="s">
        <v>1557</v>
      </c>
      <c r="J284" s="627" t="s">
        <v>1558</v>
      </c>
      <c r="K284" s="627" t="s">
        <v>1559</v>
      </c>
      <c r="L284" s="629">
        <v>713.12873184881698</v>
      </c>
      <c r="M284" s="629">
        <v>1</v>
      </c>
      <c r="N284" s="630">
        <v>713.12873184881698</v>
      </c>
    </row>
    <row r="285" spans="1:14" ht="14.4" customHeight="1" x14ac:dyDescent="0.3">
      <c r="A285" s="625" t="s">
        <v>545</v>
      </c>
      <c r="B285" s="626" t="s">
        <v>547</v>
      </c>
      <c r="C285" s="627" t="s">
        <v>559</v>
      </c>
      <c r="D285" s="628" t="s">
        <v>560</v>
      </c>
      <c r="E285" s="627" t="s">
        <v>548</v>
      </c>
      <c r="F285" s="628" t="s">
        <v>549</v>
      </c>
      <c r="G285" s="627" t="s">
        <v>1470</v>
      </c>
      <c r="H285" s="627" t="s">
        <v>1560</v>
      </c>
      <c r="I285" s="627" t="s">
        <v>1561</v>
      </c>
      <c r="J285" s="627" t="s">
        <v>1562</v>
      </c>
      <c r="K285" s="627" t="s">
        <v>696</v>
      </c>
      <c r="L285" s="629">
        <v>43.095646516208021</v>
      </c>
      <c r="M285" s="629">
        <v>5</v>
      </c>
      <c r="N285" s="630">
        <v>215.47823258104012</v>
      </c>
    </row>
    <row r="286" spans="1:14" ht="14.4" customHeight="1" x14ac:dyDescent="0.3">
      <c r="A286" s="625" t="s">
        <v>545</v>
      </c>
      <c r="B286" s="626" t="s">
        <v>547</v>
      </c>
      <c r="C286" s="627" t="s">
        <v>559</v>
      </c>
      <c r="D286" s="628" t="s">
        <v>560</v>
      </c>
      <c r="E286" s="627" t="s">
        <v>548</v>
      </c>
      <c r="F286" s="628" t="s">
        <v>549</v>
      </c>
      <c r="G286" s="627" t="s">
        <v>1470</v>
      </c>
      <c r="H286" s="627" t="s">
        <v>1563</v>
      </c>
      <c r="I286" s="627" t="s">
        <v>1564</v>
      </c>
      <c r="J286" s="627" t="s">
        <v>1565</v>
      </c>
      <c r="K286" s="627" t="s">
        <v>1548</v>
      </c>
      <c r="L286" s="629">
        <v>48.96</v>
      </c>
      <c r="M286" s="629">
        <v>1</v>
      </c>
      <c r="N286" s="630">
        <v>48.96</v>
      </c>
    </row>
    <row r="287" spans="1:14" ht="14.4" customHeight="1" x14ac:dyDescent="0.3">
      <c r="A287" s="625" t="s">
        <v>545</v>
      </c>
      <c r="B287" s="626" t="s">
        <v>547</v>
      </c>
      <c r="C287" s="627" t="s">
        <v>559</v>
      </c>
      <c r="D287" s="628" t="s">
        <v>560</v>
      </c>
      <c r="E287" s="627" t="s">
        <v>548</v>
      </c>
      <c r="F287" s="628" t="s">
        <v>549</v>
      </c>
      <c r="G287" s="627" t="s">
        <v>1470</v>
      </c>
      <c r="H287" s="627" t="s">
        <v>1566</v>
      </c>
      <c r="I287" s="627" t="s">
        <v>1567</v>
      </c>
      <c r="J287" s="627" t="s">
        <v>1568</v>
      </c>
      <c r="K287" s="627" t="s">
        <v>1569</v>
      </c>
      <c r="L287" s="629">
        <v>322.10000000000002</v>
      </c>
      <c r="M287" s="629">
        <v>1</v>
      </c>
      <c r="N287" s="630">
        <v>322.10000000000002</v>
      </c>
    </row>
    <row r="288" spans="1:14" ht="14.4" customHeight="1" x14ac:dyDescent="0.3">
      <c r="A288" s="625" t="s">
        <v>545</v>
      </c>
      <c r="B288" s="626" t="s">
        <v>547</v>
      </c>
      <c r="C288" s="627" t="s">
        <v>559</v>
      </c>
      <c r="D288" s="628" t="s">
        <v>560</v>
      </c>
      <c r="E288" s="627" t="s">
        <v>548</v>
      </c>
      <c r="F288" s="628" t="s">
        <v>549</v>
      </c>
      <c r="G288" s="627" t="s">
        <v>1470</v>
      </c>
      <c r="H288" s="627" t="s">
        <v>1570</v>
      </c>
      <c r="I288" s="627" t="s">
        <v>1571</v>
      </c>
      <c r="J288" s="627" t="s">
        <v>1572</v>
      </c>
      <c r="K288" s="627" t="s">
        <v>1573</v>
      </c>
      <c r="L288" s="629">
        <v>144.79</v>
      </c>
      <c r="M288" s="629">
        <v>1</v>
      </c>
      <c r="N288" s="630">
        <v>144.79</v>
      </c>
    </row>
    <row r="289" spans="1:14" ht="14.4" customHeight="1" x14ac:dyDescent="0.3">
      <c r="A289" s="625" t="s">
        <v>545</v>
      </c>
      <c r="B289" s="626" t="s">
        <v>547</v>
      </c>
      <c r="C289" s="627" t="s">
        <v>559</v>
      </c>
      <c r="D289" s="628" t="s">
        <v>560</v>
      </c>
      <c r="E289" s="627" t="s">
        <v>548</v>
      </c>
      <c r="F289" s="628" t="s">
        <v>549</v>
      </c>
      <c r="G289" s="627" t="s">
        <v>1470</v>
      </c>
      <c r="H289" s="627" t="s">
        <v>1574</v>
      </c>
      <c r="I289" s="627" t="s">
        <v>1575</v>
      </c>
      <c r="J289" s="627" t="s">
        <v>1576</v>
      </c>
      <c r="K289" s="627" t="s">
        <v>1577</v>
      </c>
      <c r="L289" s="629">
        <v>102.549978679487</v>
      </c>
      <c r="M289" s="629">
        <v>2</v>
      </c>
      <c r="N289" s="630">
        <v>205.099957358974</v>
      </c>
    </row>
    <row r="290" spans="1:14" ht="14.4" customHeight="1" x14ac:dyDescent="0.3">
      <c r="A290" s="625" t="s">
        <v>545</v>
      </c>
      <c r="B290" s="626" t="s">
        <v>547</v>
      </c>
      <c r="C290" s="627" t="s">
        <v>559</v>
      </c>
      <c r="D290" s="628" t="s">
        <v>560</v>
      </c>
      <c r="E290" s="627" t="s">
        <v>548</v>
      </c>
      <c r="F290" s="628" t="s">
        <v>549</v>
      </c>
      <c r="G290" s="627" t="s">
        <v>1470</v>
      </c>
      <c r="H290" s="627" t="s">
        <v>1578</v>
      </c>
      <c r="I290" s="627" t="s">
        <v>1579</v>
      </c>
      <c r="J290" s="627" t="s">
        <v>1580</v>
      </c>
      <c r="K290" s="627" t="s">
        <v>970</v>
      </c>
      <c r="L290" s="629">
        <v>103.47</v>
      </c>
      <c r="M290" s="629">
        <v>1</v>
      </c>
      <c r="N290" s="630">
        <v>103.47</v>
      </c>
    </row>
    <row r="291" spans="1:14" ht="14.4" customHeight="1" x14ac:dyDescent="0.3">
      <c r="A291" s="625" t="s">
        <v>545</v>
      </c>
      <c r="B291" s="626" t="s">
        <v>547</v>
      </c>
      <c r="C291" s="627" t="s">
        <v>559</v>
      </c>
      <c r="D291" s="628" t="s">
        <v>560</v>
      </c>
      <c r="E291" s="627" t="s">
        <v>548</v>
      </c>
      <c r="F291" s="628" t="s">
        <v>549</v>
      </c>
      <c r="G291" s="627" t="s">
        <v>1470</v>
      </c>
      <c r="H291" s="627" t="s">
        <v>1581</v>
      </c>
      <c r="I291" s="627" t="s">
        <v>1582</v>
      </c>
      <c r="J291" s="627" t="s">
        <v>1583</v>
      </c>
      <c r="K291" s="627" t="s">
        <v>589</v>
      </c>
      <c r="L291" s="629">
        <v>48.96</v>
      </c>
      <c r="M291" s="629">
        <v>1</v>
      </c>
      <c r="N291" s="630">
        <v>48.96</v>
      </c>
    </row>
    <row r="292" spans="1:14" ht="14.4" customHeight="1" x14ac:dyDescent="0.3">
      <c r="A292" s="625" t="s">
        <v>545</v>
      </c>
      <c r="B292" s="626" t="s">
        <v>547</v>
      </c>
      <c r="C292" s="627" t="s">
        <v>559</v>
      </c>
      <c r="D292" s="628" t="s">
        <v>560</v>
      </c>
      <c r="E292" s="627" t="s">
        <v>548</v>
      </c>
      <c r="F292" s="628" t="s">
        <v>549</v>
      </c>
      <c r="G292" s="627" t="s">
        <v>1470</v>
      </c>
      <c r="H292" s="627" t="s">
        <v>1584</v>
      </c>
      <c r="I292" s="627" t="s">
        <v>1585</v>
      </c>
      <c r="J292" s="627" t="s">
        <v>1586</v>
      </c>
      <c r="K292" s="627" t="s">
        <v>1587</v>
      </c>
      <c r="L292" s="629">
        <v>315.64</v>
      </c>
      <c r="M292" s="629">
        <v>1</v>
      </c>
      <c r="N292" s="630">
        <v>315.64</v>
      </c>
    </row>
    <row r="293" spans="1:14" ht="14.4" customHeight="1" x14ac:dyDescent="0.3">
      <c r="A293" s="625" t="s">
        <v>545</v>
      </c>
      <c r="B293" s="626" t="s">
        <v>547</v>
      </c>
      <c r="C293" s="627" t="s">
        <v>559</v>
      </c>
      <c r="D293" s="628" t="s">
        <v>560</v>
      </c>
      <c r="E293" s="627" t="s">
        <v>548</v>
      </c>
      <c r="F293" s="628" t="s">
        <v>549</v>
      </c>
      <c r="G293" s="627" t="s">
        <v>1470</v>
      </c>
      <c r="H293" s="627" t="s">
        <v>1588</v>
      </c>
      <c r="I293" s="627" t="s">
        <v>1589</v>
      </c>
      <c r="J293" s="627" t="s">
        <v>1590</v>
      </c>
      <c r="K293" s="627" t="s">
        <v>1591</v>
      </c>
      <c r="L293" s="629">
        <v>80.010000000000005</v>
      </c>
      <c r="M293" s="629">
        <v>1</v>
      </c>
      <c r="N293" s="630">
        <v>80.010000000000005</v>
      </c>
    </row>
    <row r="294" spans="1:14" ht="14.4" customHeight="1" x14ac:dyDescent="0.3">
      <c r="A294" s="625" t="s">
        <v>545</v>
      </c>
      <c r="B294" s="626" t="s">
        <v>547</v>
      </c>
      <c r="C294" s="627" t="s">
        <v>559</v>
      </c>
      <c r="D294" s="628" t="s">
        <v>560</v>
      </c>
      <c r="E294" s="627" t="s">
        <v>548</v>
      </c>
      <c r="F294" s="628" t="s">
        <v>549</v>
      </c>
      <c r="G294" s="627" t="s">
        <v>1470</v>
      </c>
      <c r="H294" s="627" t="s">
        <v>1592</v>
      </c>
      <c r="I294" s="627" t="s">
        <v>1593</v>
      </c>
      <c r="J294" s="627" t="s">
        <v>1594</v>
      </c>
      <c r="K294" s="627" t="s">
        <v>977</v>
      </c>
      <c r="L294" s="629">
        <v>142.750422769192</v>
      </c>
      <c r="M294" s="629">
        <v>1</v>
      </c>
      <c r="N294" s="630">
        <v>142.750422769192</v>
      </c>
    </row>
    <row r="295" spans="1:14" ht="14.4" customHeight="1" x14ac:dyDescent="0.3">
      <c r="A295" s="625" t="s">
        <v>545</v>
      </c>
      <c r="B295" s="626" t="s">
        <v>547</v>
      </c>
      <c r="C295" s="627" t="s">
        <v>559</v>
      </c>
      <c r="D295" s="628" t="s">
        <v>560</v>
      </c>
      <c r="E295" s="627" t="s">
        <v>548</v>
      </c>
      <c r="F295" s="628" t="s">
        <v>549</v>
      </c>
      <c r="G295" s="627" t="s">
        <v>1470</v>
      </c>
      <c r="H295" s="627" t="s">
        <v>1595</v>
      </c>
      <c r="I295" s="627" t="s">
        <v>1596</v>
      </c>
      <c r="J295" s="627" t="s">
        <v>1480</v>
      </c>
      <c r="K295" s="627" t="s">
        <v>1597</v>
      </c>
      <c r="L295" s="629">
        <v>74.180000000000007</v>
      </c>
      <c r="M295" s="629">
        <v>15</v>
      </c>
      <c r="N295" s="630">
        <v>1112.7</v>
      </c>
    </row>
    <row r="296" spans="1:14" ht="14.4" customHeight="1" x14ac:dyDescent="0.3">
      <c r="A296" s="625" t="s">
        <v>545</v>
      </c>
      <c r="B296" s="626" t="s">
        <v>547</v>
      </c>
      <c r="C296" s="627" t="s">
        <v>559</v>
      </c>
      <c r="D296" s="628" t="s">
        <v>560</v>
      </c>
      <c r="E296" s="627" t="s">
        <v>548</v>
      </c>
      <c r="F296" s="628" t="s">
        <v>549</v>
      </c>
      <c r="G296" s="627" t="s">
        <v>1470</v>
      </c>
      <c r="H296" s="627" t="s">
        <v>1598</v>
      </c>
      <c r="I296" s="627" t="s">
        <v>1599</v>
      </c>
      <c r="J296" s="627" t="s">
        <v>1600</v>
      </c>
      <c r="K296" s="627" t="s">
        <v>1601</v>
      </c>
      <c r="L296" s="629">
        <v>473.4</v>
      </c>
      <c r="M296" s="629">
        <v>1</v>
      </c>
      <c r="N296" s="630">
        <v>473.4</v>
      </c>
    </row>
    <row r="297" spans="1:14" ht="14.4" customHeight="1" x14ac:dyDescent="0.3">
      <c r="A297" s="625" t="s">
        <v>545</v>
      </c>
      <c r="B297" s="626" t="s">
        <v>547</v>
      </c>
      <c r="C297" s="627" t="s">
        <v>559</v>
      </c>
      <c r="D297" s="628" t="s">
        <v>560</v>
      </c>
      <c r="E297" s="627" t="s">
        <v>548</v>
      </c>
      <c r="F297" s="628" t="s">
        <v>549</v>
      </c>
      <c r="G297" s="627" t="s">
        <v>1470</v>
      </c>
      <c r="H297" s="627" t="s">
        <v>1602</v>
      </c>
      <c r="I297" s="627" t="s">
        <v>1603</v>
      </c>
      <c r="J297" s="627" t="s">
        <v>1604</v>
      </c>
      <c r="K297" s="627" t="s">
        <v>1605</v>
      </c>
      <c r="L297" s="629">
        <v>1512.3528059099899</v>
      </c>
      <c r="M297" s="629">
        <v>1</v>
      </c>
      <c r="N297" s="630">
        <v>1512.3528059099899</v>
      </c>
    </row>
    <row r="298" spans="1:14" ht="14.4" customHeight="1" x14ac:dyDescent="0.3">
      <c r="A298" s="625" t="s">
        <v>545</v>
      </c>
      <c r="B298" s="626" t="s">
        <v>547</v>
      </c>
      <c r="C298" s="627" t="s">
        <v>559</v>
      </c>
      <c r="D298" s="628" t="s">
        <v>560</v>
      </c>
      <c r="E298" s="627" t="s">
        <v>548</v>
      </c>
      <c r="F298" s="628" t="s">
        <v>549</v>
      </c>
      <c r="G298" s="627" t="s">
        <v>1470</v>
      </c>
      <c r="H298" s="627" t="s">
        <v>1606</v>
      </c>
      <c r="I298" s="627" t="s">
        <v>1607</v>
      </c>
      <c r="J298" s="627" t="s">
        <v>1608</v>
      </c>
      <c r="K298" s="627" t="s">
        <v>1609</v>
      </c>
      <c r="L298" s="629">
        <v>249.629151245922</v>
      </c>
      <c r="M298" s="629">
        <v>1</v>
      </c>
      <c r="N298" s="630">
        <v>249.629151245922</v>
      </c>
    </row>
    <row r="299" spans="1:14" ht="14.4" customHeight="1" x14ac:dyDescent="0.3">
      <c r="A299" s="625" t="s">
        <v>545</v>
      </c>
      <c r="B299" s="626" t="s">
        <v>547</v>
      </c>
      <c r="C299" s="627" t="s">
        <v>559</v>
      </c>
      <c r="D299" s="628" t="s">
        <v>560</v>
      </c>
      <c r="E299" s="627" t="s">
        <v>548</v>
      </c>
      <c r="F299" s="628" t="s">
        <v>549</v>
      </c>
      <c r="G299" s="627" t="s">
        <v>1470</v>
      </c>
      <c r="H299" s="627" t="s">
        <v>1610</v>
      </c>
      <c r="I299" s="627" t="s">
        <v>1611</v>
      </c>
      <c r="J299" s="627" t="s">
        <v>1507</v>
      </c>
      <c r="K299" s="627" t="s">
        <v>1612</v>
      </c>
      <c r="L299" s="629">
        <v>72.569999999999993</v>
      </c>
      <c r="M299" s="629">
        <v>3</v>
      </c>
      <c r="N299" s="630">
        <v>217.70999999999998</v>
      </c>
    </row>
    <row r="300" spans="1:14" ht="14.4" customHeight="1" x14ac:dyDescent="0.3">
      <c r="A300" s="625" t="s">
        <v>545</v>
      </c>
      <c r="B300" s="626" t="s">
        <v>547</v>
      </c>
      <c r="C300" s="627" t="s">
        <v>559</v>
      </c>
      <c r="D300" s="628" t="s">
        <v>560</v>
      </c>
      <c r="E300" s="627" t="s">
        <v>548</v>
      </c>
      <c r="F300" s="628" t="s">
        <v>549</v>
      </c>
      <c r="G300" s="627" t="s">
        <v>1470</v>
      </c>
      <c r="H300" s="627" t="s">
        <v>1613</v>
      </c>
      <c r="I300" s="627" t="s">
        <v>1614</v>
      </c>
      <c r="J300" s="627" t="s">
        <v>1615</v>
      </c>
      <c r="K300" s="627" t="s">
        <v>1616</v>
      </c>
      <c r="L300" s="629">
        <v>216.67</v>
      </c>
      <c r="M300" s="629">
        <v>1</v>
      </c>
      <c r="N300" s="630">
        <v>216.67</v>
      </c>
    </row>
    <row r="301" spans="1:14" ht="14.4" customHeight="1" x14ac:dyDescent="0.3">
      <c r="A301" s="625" t="s">
        <v>545</v>
      </c>
      <c r="B301" s="626" t="s">
        <v>547</v>
      </c>
      <c r="C301" s="627" t="s">
        <v>559</v>
      </c>
      <c r="D301" s="628" t="s">
        <v>560</v>
      </c>
      <c r="E301" s="627" t="s">
        <v>548</v>
      </c>
      <c r="F301" s="628" t="s">
        <v>549</v>
      </c>
      <c r="G301" s="627" t="s">
        <v>1470</v>
      </c>
      <c r="H301" s="627" t="s">
        <v>1617</v>
      </c>
      <c r="I301" s="627" t="s">
        <v>1618</v>
      </c>
      <c r="J301" s="627" t="s">
        <v>1619</v>
      </c>
      <c r="K301" s="627" t="s">
        <v>1620</v>
      </c>
      <c r="L301" s="629">
        <v>71.049979956472399</v>
      </c>
      <c r="M301" s="629">
        <v>14</v>
      </c>
      <c r="N301" s="630">
        <v>994.69971939061361</v>
      </c>
    </row>
    <row r="302" spans="1:14" ht="14.4" customHeight="1" x14ac:dyDescent="0.3">
      <c r="A302" s="625" t="s">
        <v>545</v>
      </c>
      <c r="B302" s="626" t="s">
        <v>547</v>
      </c>
      <c r="C302" s="627" t="s">
        <v>559</v>
      </c>
      <c r="D302" s="628" t="s">
        <v>560</v>
      </c>
      <c r="E302" s="627" t="s">
        <v>548</v>
      </c>
      <c r="F302" s="628" t="s">
        <v>549</v>
      </c>
      <c r="G302" s="627" t="s">
        <v>1470</v>
      </c>
      <c r="H302" s="627" t="s">
        <v>1621</v>
      </c>
      <c r="I302" s="627" t="s">
        <v>1622</v>
      </c>
      <c r="J302" s="627" t="s">
        <v>1572</v>
      </c>
      <c r="K302" s="627" t="s">
        <v>1623</v>
      </c>
      <c r="L302" s="629">
        <v>116.445137856467</v>
      </c>
      <c r="M302" s="629">
        <v>2</v>
      </c>
      <c r="N302" s="630">
        <v>232.890275712934</v>
      </c>
    </row>
    <row r="303" spans="1:14" ht="14.4" customHeight="1" x14ac:dyDescent="0.3">
      <c r="A303" s="625" t="s">
        <v>545</v>
      </c>
      <c r="B303" s="626" t="s">
        <v>547</v>
      </c>
      <c r="C303" s="627" t="s">
        <v>559</v>
      </c>
      <c r="D303" s="628" t="s">
        <v>560</v>
      </c>
      <c r="E303" s="627" t="s">
        <v>548</v>
      </c>
      <c r="F303" s="628" t="s">
        <v>549</v>
      </c>
      <c r="G303" s="627" t="s">
        <v>1470</v>
      </c>
      <c r="H303" s="627" t="s">
        <v>1624</v>
      </c>
      <c r="I303" s="627" t="s">
        <v>1625</v>
      </c>
      <c r="J303" s="627" t="s">
        <v>1626</v>
      </c>
      <c r="K303" s="627" t="s">
        <v>1627</v>
      </c>
      <c r="L303" s="629">
        <v>179.42</v>
      </c>
      <c r="M303" s="629">
        <v>2</v>
      </c>
      <c r="N303" s="630">
        <v>358.84</v>
      </c>
    </row>
    <row r="304" spans="1:14" ht="14.4" customHeight="1" x14ac:dyDescent="0.3">
      <c r="A304" s="625" t="s">
        <v>545</v>
      </c>
      <c r="B304" s="626" t="s">
        <v>547</v>
      </c>
      <c r="C304" s="627" t="s">
        <v>559</v>
      </c>
      <c r="D304" s="628" t="s">
        <v>560</v>
      </c>
      <c r="E304" s="627" t="s">
        <v>548</v>
      </c>
      <c r="F304" s="628" t="s">
        <v>549</v>
      </c>
      <c r="G304" s="627" t="s">
        <v>1470</v>
      </c>
      <c r="H304" s="627" t="s">
        <v>1628</v>
      </c>
      <c r="I304" s="627" t="s">
        <v>1629</v>
      </c>
      <c r="J304" s="627" t="s">
        <v>1630</v>
      </c>
      <c r="K304" s="627" t="s">
        <v>1631</v>
      </c>
      <c r="L304" s="629">
        <v>388.834</v>
      </c>
      <c r="M304" s="629">
        <v>5</v>
      </c>
      <c r="N304" s="630">
        <v>1944.17</v>
      </c>
    </row>
    <row r="305" spans="1:14" ht="14.4" customHeight="1" x14ac:dyDescent="0.3">
      <c r="A305" s="625" t="s">
        <v>545</v>
      </c>
      <c r="B305" s="626" t="s">
        <v>547</v>
      </c>
      <c r="C305" s="627" t="s">
        <v>559</v>
      </c>
      <c r="D305" s="628" t="s">
        <v>560</v>
      </c>
      <c r="E305" s="627" t="s">
        <v>548</v>
      </c>
      <c r="F305" s="628" t="s">
        <v>549</v>
      </c>
      <c r="G305" s="627" t="s">
        <v>1470</v>
      </c>
      <c r="H305" s="627" t="s">
        <v>1632</v>
      </c>
      <c r="I305" s="627" t="s">
        <v>1633</v>
      </c>
      <c r="J305" s="627" t="s">
        <v>1544</v>
      </c>
      <c r="K305" s="627" t="s">
        <v>1634</v>
      </c>
      <c r="L305" s="629">
        <v>313.74</v>
      </c>
      <c r="M305" s="629">
        <v>1</v>
      </c>
      <c r="N305" s="630">
        <v>313.74</v>
      </c>
    </row>
    <row r="306" spans="1:14" ht="14.4" customHeight="1" x14ac:dyDescent="0.3">
      <c r="A306" s="625" t="s">
        <v>545</v>
      </c>
      <c r="B306" s="626" t="s">
        <v>547</v>
      </c>
      <c r="C306" s="627" t="s">
        <v>559</v>
      </c>
      <c r="D306" s="628" t="s">
        <v>560</v>
      </c>
      <c r="E306" s="627" t="s">
        <v>548</v>
      </c>
      <c r="F306" s="628" t="s">
        <v>549</v>
      </c>
      <c r="G306" s="627" t="s">
        <v>1470</v>
      </c>
      <c r="H306" s="627" t="s">
        <v>1635</v>
      </c>
      <c r="I306" s="627" t="s">
        <v>1636</v>
      </c>
      <c r="J306" s="627" t="s">
        <v>1637</v>
      </c>
      <c r="K306" s="627" t="s">
        <v>1638</v>
      </c>
      <c r="L306" s="629">
        <v>396.04</v>
      </c>
      <c r="M306" s="629">
        <v>1</v>
      </c>
      <c r="N306" s="630">
        <v>396.04</v>
      </c>
    </row>
    <row r="307" spans="1:14" ht="14.4" customHeight="1" x14ac:dyDescent="0.3">
      <c r="A307" s="625" t="s">
        <v>545</v>
      </c>
      <c r="B307" s="626" t="s">
        <v>547</v>
      </c>
      <c r="C307" s="627" t="s">
        <v>559</v>
      </c>
      <c r="D307" s="628" t="s">
        <v>560</v>
      </c>
      <c r="E307" s="627" t="s">
        <v>548</v>
      </c>
      <c r="F307" s="628" t="s">
        <v>549</v>
      </c>
      <c r="G307" s="627" t="s">
        <v>1470</v>
      </c>
      <c r="H307" s="627" t="s">
        <v>1639</v>
      </c>
      <c r="I307" s="627" t="s">
        <v>1639</v>
      </c>
      <c r="J307" s="627" t="s">
        <v>1640</v>
      </c>
      <c r="K307" s="627" t="s">
        <v>1641</v>
      </c>
      <c r="L307" s="629">
        <v>2158.4122139366186</v>
      </c>
      <c r="M307" s="629">
        <v>4.4000000000000004</v>
      </c>
      <c r="N307" s="630">
        <v>9497.0137413211232</v>
      </c>
    </row>
    <row r="308" spans="1:14" ht="14.4" customHeight="1" x14ac:dyDescent="0.3">
      <c r="A308" s="625" t="s">
        <v>545</v>
      </c>
      <c r="B308" s="626" t="s">
        <v>547</v>
      </c>
      <c r="C308" s="627" t="s">
        <v>559</v>
      </c>
      <c r="D308" s="628" t="s">
        <v>560</v>
      </c>
      <c r="E308" s="627" t="s">
        <v>548</v>
      </c>
      <c r="F308" s="628" t="s">
        <v>549</v>
      </c>
      <c r="G308" s="627" t="s">
        <v>1470</v>
      </c>
      <c r="H308" s="627" t="s">
        <v>1642</v>
      </c>
      <c r="I308" s="627" t="s">
        <v>1643</v>
      </c>
      <c r="J308" s="627" t="s">
        <v>1491</v>
      </c>
      <c r="K308" s="627" t="s">
        <v>1644</v>
      </c>
      <c r="L308" s="629">
        <v>413.75953049806475</v>
      </c>
      <c r="M308" s="629">
        <v>30</v>
      </c>
      <c r="N308" s="630">
        <v>12412.785914941942</v>
      </c>
    </row>
    <row r="309" spans="1:14" ht="14.4" customHeight="1" x14ac:dyDescent="0.3">
      <c r="A309" s="625" t="s">
        <v>545</v>
      </c>
      <c r="B309" s="626" t="s">
        <v>547</v>
      </c>
      <c r="C309" s="627" t="s">
        <v>559</v>
      </c>
      <c r="D309" s="628" t="s">
        <v>560</v>
      </c>
      <c r="E309" s="627" t="s">
        <v>548</v>
      </c>
      <c r="F309" s="628" t="s">
        <v>549</v>
      </c>
      <c r="G309" s="627" t="s">
        <v>1470</v>
      </c>
      <c r="H309" s="627" t="s">
        <v>1645</v>
      </c>
      <c r="I309" s="627" t="s">
        <v>1646</v>
      </c>
      <c r="J309" s="627" t="s">
        <v>1647</v>
      </c>
      <c r="K309" s="627" t="s">
        <v>1648</v>
      </c>
      <c r="L309" s="629">
        <v>131.6399174240965</v>
      </c>
      <c r="M309" s="629">
        <v>2</v>
      </c>
      <c r="N309" s="630">
        <v>263.27983484819299</v>
      </c>
    </row>
    <row r="310" spans="1:14" ht="14.4" customHeight="1" x14ac:dyDescent="0.3">
      <c r="A310" s="625" t="s">
        <v>545</v>
      </c>
      <c r="B310" s="626" t="s">
        <v>547</v>
      </c>
      <c r="C310" s="627" t="s">
        <v>559</v>
      </c>
      <c r="D310" s="628" t="s">
        <v>560</v>
      </c>
      <c r="E310" s="627" t="s">
        <v>548</v>
      </c>
      <c r="F310" s="628" t="s">
        <v>549</v>
      </c>
      <c r="G310" s="627" t="s">
        <v>1470</v>
      </c>
      <c r="H310" s="627" t="s">
        <v>1649</v>
      </c>
      <c r="I310" s="627" t="s">
        <v>1650</v>
      </c>
      <c r="J310" s="627" t="s">
        <v>1651</v>
      </c>
      <c r="K310" s="627" t="s">
        <v>1652</v>
      </c>
      <c r="L310" s="629">
        <v>136.80018163833</v>
      </c>
      <c r="M310" s="629">
        <v>1</v>
      </c>
      <c r="N310" s="630">
        <v>136.80018163833</v>
      </c>
    </row>
    <row r="311" spans="1:14" ht="14.4" customHeight="1" x14ac:dyDescent="0.3">
      <c r="A311" s="625" t="s">
        <v>545</v>
      </c>
      <c r="B311" s="626" t="s">
        <v>547</v>
      </c>
      <c r="C311" s="627" t="s">
        <v>559</v>
      </c>
      <c r="D311" s="628" t="s">
        <v>560</v>
      </c>
      <c r="E311" s="627" t="s">
        <v>548</v>
      </c>
      <c r="F311" s="628" t="s">
        <v>549</v>
      </c>
      <c r="G311" s="627" t="s">
        <v>1470</v>
      </c>
      <c r="H311" s="627" t="s">
        <v>1653</v>
      </c>
      <c r="I311" s="627" t="s">
        <v>1654</v>
      </c>
      <c r="J311" s="627" t="s">
        <v>1655</v>
      </c>
      <c r="K311" s="627" t="s">
        <v>1656</v>
      </c>
      <c r="L311" s="629">
        <v>84.35</v>
      </c>
      <c r="M311" s="629">
        <v>1</v>
      </c>
      <c r="N311" s="630">
        <v>84.35</v>
      </c>
    </row>
    <row r="312" spans="1:14" ht="14.4" customHeight="1" x14ac:dyDescent="0.3">
      <c r="A312" s="625" t="s">
        <v>545</v>
      </c>
      <c r="B312" s="626" t="s">
        <v>547</v>
      </c>
      <c r="C312" s="627" t="s">
        <v>559</v>
      </c>
      <c r="D312" s="628" t="s">
        <v>560</v>
      </c>
      <c r="E312" s="627" t="s">
        <v>548</v>
      </c>
      <c r="F312" s="628" t="s">
        <v>549</v>
      </c>
      <c r="G312" s="627" t="s">
        <v>1470</v>
      </c>
      <c r="H312" s="627" t="s">
        <v>1657</v>
      </c>
      <c r="I312" s="627" t="s">
        <v>1658</v>
      </c>
      <c r="J312" s="627" t="s">
        <v>1659</v>
      </c>
      <c r="K312" s="627" t="s">
        <v>1200</v>
      </c>
      <c r="L312" s="629">
        <v>374.28977562703801</v>
      </c>
      <c r="M312" s="629">
        <v>2</v>
      </c>
      <c r="N312" s="630">
        <v>748.57955125407602</v>
      </c>
    </row>
    <row r="313" spans="1:14" ht="14.4" customHeight="1" x14ac:dyDescent="0.3">
      <c r="A313" s="625" t="s">
        <v>545</v>
      </c>
      <c r="B313" s="626" t="s">
        <v>547</v>
      </c>
      <c r="C313" s="627" t="s">
        <v>559</v>
      </c>
      <c r="D313" s="628" t="s">
        <v>560</v>
      </c>
      <c r="E313" s="627" t="s">
        <v>548</v>
      </c>
      <c r="F313" s="628" t="s">
        <v>549</v>
      </c>
      <c r="G313" s="627" t="s">
        <v>1470</v>
      </c>
      <c r="H313" s="627" t="s">
        <v>1660</v>
      </c>
      <c r="I313" s="627" t="s">
        <v>1661</v>
      </c>
      <c r="J313" s="627" t="s">
        <v>1662</v>
      </c>
      <c r="K313" s="627" t="s">
        <v>1663</v>
      </c>
      <c r="L313" s="629">
        <v>174.27</v>
      </c>
      <c r="M313" s="629">
        <v>1</v>
      </c>
      <c r="N313" s="630">
        <v>174.27</v>
      </c>
    </row>
    <row r="314" spans="1:14" ht="14.4" customHeight="1" x14ac:dyDescent="0.3">
      <c r="A314" s="625" t="s">
        <v>545</v>
      </c>
      <c r="B314" s="626" t="s">
        <v>547</v>
      </c>
      <c r="C314" s="627" t="s">
        <v>559</v>
      </c>
      <c r="D314" s="628" t="s">
        <v>560</v>
      </c>
      <c r="E314" s="627" t="s">
        <v>548</v>
      </c>
      <c r="F314" s="628" t="s">
        <v>549</v>
      </c>
      <c r="G314" s="627" t="s">
        <v>1470</v>
      </c>
      <c r="H314" s="627" t="s">
        <v>1664</v>
      </c>
      <c r="I314" s="627" t="s">
        <v>1665</v>
      </c>
      <c r="J314" s="627" t="s">
        <v>1666</v>
      </c>
      <c r="K314" s="627" t="s">
        <v>1667</v>
      </c>
      <c r="L314" s="629">
        <v>57.21</v>
      </c>
      <c r="M314" s="629">
        <v>1</v>
      </c>
      <c r="N314" s="630">
        <v>57.21</v>
      </c>
    </row>
    <row r="315" spans="1:14" ht="14.4" customHeight="1" x14ac:dyDescent="0.3">
      <c r="A315" s="625" t="s">
        <v>545</v>
      </c>
      <c r="B315" s="626" t="s">
        <v>547</v>
      </c>
      <c r="C315" s="627" t="s">
        <v>559</v>
      </c>
      <c r="D315" s="628" t="s">
        <v>560</v>
      </c>
      <c r="E315" s="627" t="s">
        <v>548</v>
      </c>
      <c r="F315" s="628" t="s">
        <v>549</v>
      </c>
      <c r="G315" s="627" t="s">
        <v>1470</v>
      </c>
      <c r="H315" s="627" t="s">
        <v>1668</v>
      </c>
      <c r="I315" s="627" t="s">
        <v>1669</v>
      </c>
      <c r="J315" s="627" t="s">
        <v>1670</v>
      </c>
      <c r="K315" s="627" t="s">
        <v>1671</v>
      </c>
      <c r="L315" s="629">
        <v>83.88</v>
      </c>
      <c r="M315" s="629">
        <v>4</v>
      </c>
      <c r="N315" s="630">
        <v>335.52</v>
      </c>
    </row>
    <row r="316" spans="1:14" ht="14.4" customHeight="1" x14ac:dyDescent="0.3">
      <c r="A316" s="625" t="s">
        <v>545</v>
      </c>
      <c r="B316" s="626" t="s">
        <v>547</v>
      </c>
      <c r="C316" s="627" t="s">
        <v>559</v>
      </c>
      <c r="D316" s="628" t="s">
        <v>560</v>
      </c>
      <c r="E316" s="627" t="s">
        <v>548</v>
      </c>
      <c r="F316" s="628" t="s">
        <v>549</v>
      </c>
      <c r="G316" s="627" t="s">
        <v>1470</v>
      </c>
      <c r="H316" s="627" t="s">
        <v>1672</v>
      </c>
      <c r="I316" s="627" t="s">
        <v>1673</v>
      </c>
      <c r="J316" s="627" t="s">
        <v>1674</v>
      </c>
      <c r="K316" s="627" t="s">
        <v>1675</v>
      </c>
      <c r="L316" s="629">
        <v>182.11</v>
      </c>
      <c r="M316" s="629">
        <v>1</v>
      </c>
      <c r="N316" s="630">
        <v>182.11</v>
      </c>
    </row>
    <row r="317" spans="1:14" ht="14.4" customHeight="1" x14ac:dyDescent="0.3">
      <c r="A317" s="625" t="s">
        <v>545</v>
      </c>
      <c r="B317" s="626" t="s">
        <v>547</v>
      </c>
      <c r="C317" s="627" t="s">
        <v>559</v>
      </c>
      <c r="D317" s="628" t="s">
        <v>560</v>
      </c>
      <c r="E317" s="627" t="s">
        <v>548</v>
      </c>
      <c r="F317" s="628" t="s">
        <v>549</v>
      </c>
      <c r="G317" s="627" t="s">
        <v>1470</v>
      </c>
      <c r="H317" s="627" t="s">
        <v>1676</v>
      </c>
      <c r="I317" s="627" t="s">
        <v>1677</v>
      </c>
      <c r="J317" s="627" t="s">
        <v>1678</v>
      </c>
      <c r="K317" s="627" t="s">
        <v>1679</v>
      </c>
      <c r="L317" s="629">
        <v>128.71</v>
      </c>
      <c r="M317" s="629">
        <v>1</v>
      </c>
      <c r="N317" s="630">
        <v>128.71</v>
      </c>
    </row>
    <row r="318" spans="1:14" ht="14.4" customHeight="1" x14ac:dyDescent="0.3">
      <c r="A318" s="625" t="s">
        <v>545</v>
      </c>
      <c r="B318" s="626" t="s">
        <v>547</v>
      </c>
      <c r="C318" s="627" t="s">
        <v>559</v>
      </c>
      <c r="D318" s="628" t="s">
        <v>560</v>
      </c>
      <c r="E318" s="627" t="s">
        <v>550</v>
      </c>
      <c r="F318" s="628" t="s">
        <v>551</v>
      </c>
      <c r="G318" s="627" t="s">
        <v>618</v>
      </c>
      <c r="H318" s="627" t="s">
        <v>1680</v>
      </c>
      <c r="I318" s="627" t="s">
        <v>1681</v>
      </c>
      <c r="J318" s="627" t="s">
        <v>1682</v>
      </c>
      <c r="K318" s="627" t="s">
        <v>1683</v>
      </c>
      <c r="L318" s="629">
        <v>2416.0100000000002</v>
      </c>
      <c r="M318" s="629">
        <v>1</v>
      </c>
      <c r="N318" s="630">
        <v>2416.0100000000002</v>
      </c>
    </row>
    <row r="319" spans="1:14" ht="14.4" customHeight="1" x14ac:dyDescent="0.3">
      <c r="A319" s="625" t="s">
        <v>545</v>
      </c>
      <c r="B319" s="626" t="s">
        <v>547</v>
      </c>
      <c r="C319" s="627" t="s">
        <v>559</v>
      </c>
      <c r="D319" s="628" t="s">
        <v>560</v>
      </c>
      <c r="E319" s="627" t="s">
        <v>550</v>
      </c>
      <c r="F319" s="628" t="s">
        <v>551</v>
      </c>
      <c r="G319" s="627" t="s">
        <v>1470</v>
      </c>
      <c r="H319" s="627" t="s">
        <v>1684</v>
      </c>
      <c r="I319" s="627" t="s">
        <v>1685</v>
      </c>
      <c r="J319" s="627" t="s">
        <v>1686</v>
      </c>
      <c r="K319" s="627" t="s">
        <v>1687</v>
      </c>
      <c r="L319" s="629">
        <v>202.86</v>
      </c>
      <c r="M319" s="629">
        <v>1</v>
      </c>
      <c r="N319" s="630">
        <v>202.86</v>
      </c>
    </row>
    <row r="320" spans="1:14" ht="14.4" customHeight="1" x14ac:dyDescent="0.3">
      <c r="A320" s="625" t="s">
        <v>545</v>
      </c>
      <c r="B320" s="626" t="s">
        <v>547</v>
      </c>
      <c r="C320" s="627" t="s">
        <v>559</v>
      </c>
      <c r="D320" s="628" t="s">
        <v>560</v>
      </c>
      <c r="E320" s="627" t="s">
        <v>554</v>
      </c>
      <c r="F320" s="628" t="s">
        <v>555</v>
      </c>
      <c r="G320" s="627"/>
      <c r="H320" s="627" t="s">
        <v>1688</v>
      </c>
      <c r="I320" s="627" t="s">
        <v>1689</v>
      </c>
      <c r="J320" s="627" t="s">
        <v>1690</v>
      </c>
      <c r="K320" s="627" t="s">
        <v>1691</v>
      </c>
      <c r="L320" s="629">
        <v>768.4997388465215</v>
      </c>
      <c r="M320" s="629">
        <v>4.4400000000000031</v>
      </c>
      <c r="N320" s="630">
        <v>3412.138840478558</v>
      </c>
    </row>
    <row r="321" spans="1:14" ht="14.4" customHeight="1" x14ac:dyDescent="0.3">
      <c r="A321" s="625" t="s">
        <v>545</v>
      </c>
      <c r="B321" s="626" t="s">
        <v>547</v>
      </c>
      <c r="C321" s="627" t="s">
        <v>559</v>
      </c>
      <c r="D321" s="628" t="s">
        <v>560</v>
      </c>
      <c r="E321" s="627" t="s">
        <v>554</v>
      </c>
      <c r="F321" s="628" t="s">
        <v>555</v>
      </c>
      <c r="G321" s="627"/>
      <c r="H321" s="627" t="s">
        <v>1692</v>
      </c>
      <c r="I321" s="627" t="s">
        <v>1693</v>
      </c>
      <c r="J321" s="627" t="s">
        <v>1694</v>
      </c>
      <c r="K321" s="627" t="s">
        <v>1695</v>
      </c>
      <c r="L321" s="629">
        <v>64.150036468588951</v>
      </c>
      <c r="M321" s="629">
        <v>2</v>
      </c>
      <c r="N321" s="630">
        <v>128.3000729371779</v>
      </c>
    </row>
    <row r="322" spans="1:14" ht="14.4" customHeight="1" x14ac:dyDescent="0.3">
      <c r="A322" s="625" t="s">
        <v>545</v>
      </c>
      <c r="B322" s="626" t="s">
        <v>547</v>
      </c>
      <c r="C322" s="627" t="s">
        <v>559</v>
      </c>
      <c r="D322" s="628" t="s">
        <v>560</v>
      </c>
      <c r="E322" s="627" t="s">
        <v>554</v>
      </c>
      <c r="F322" s="628" t="s">
        <v>555</v>
      </c>
      <c r="G322" s="627"/>
      <c r="H322" s="627" t="s">
        <v>1696</v>
      </c>
      <c r="I322" s="627" t="s">
        <v>1697</v>
      </c>
      <c r="J322" s="627" t="s">
        <v>1698</v>
      </c>
      <c r="K322" s="627" t="s">
        <v>1699</v>
      </c>
      <c r="L322" s="629">
        <v>31.140013601139898</v>
      </c>
      <c r="M322" s="629">
        <v>2</v>
      </c>
      <c r="N322" s="630">
        <v>62.280027202279797</v>
      </c>
    </row>
    <row r="323" spans="1:14" ht="14.4" customHeight="1" x14ac:dyDescent="0.3">
      <c r="A323" s="625" t="s">
        <v>545</v>
      </c>
      <c r="B323" s="626" t="s">
        <v>547</v>
      </c>
      <c r="C323" s="627" t="s">
        <v>559</v>
      </c>
      <c r="D323" s="628" t="s">
        <v>560</v>
      </c>
      <c r="E323" s="627" t="s">
        <v>554</v>
      </c>
      <c r="F323" s="628" t="s">
        <v>555</v>
      </c>
      <c r="G323" s="627"/>
      <c r="H323" s="627" t="s">
        <v>1700</v>
      </c>
      <c r="I323" s="627" t="s">
        <v>1701</v>
      </c>
      <c r="J323" s="627" t="s">
        <v>1702</v>
      </c>
      <c r="K323" s="627" t="s">
        <v>1703</v>
      </c>
      <c r="L323" s="629">
        <v>276</v>
      </c>
      <c r="M323" s="629">
        <v>3</v>
      </c>
      <c r="N323" s="630">
        <v>828</v>
      </c>
    </row>
    <row r="324" spans="1:14" ht="14.4" customHeight="1" x14ac:dyDescent="0.3">
      <c r="A324" s="625" t="s">
        <v>545</v>
      </c>
      <c r="B324" s="626" t="s">
        <v>547</v>
      </c>
      <c r="C324" s="627" t="s">
        <v>559</v>
      </c>
      <c r="D324" s="628" t="s">
        <v>560</v>
      </c>
      <c r="E324" s="627" t="s">
        <v>554</v>
      </c>
      <c r="F324" s="628" t="s">
        <v>555</v>
      </c>
      <c r="G324" s="627" t="s">
        <v>618</v>
      </c>
      <c r="H324" s="627" t="s">
        <v>1704</v>
      </c>
      <c r="I324" s="627" t="s">
        <v>1705</v>
      </c>
      <c r="J324" s="627" t="s">
        <v>1706</v>
      </c>
      <c r="K324" s="627" t="s">
        <v>1707</v>
      </c>
      <c r="L324" s="629">
        <v>37.949972464779457</v>
      </c>
      <c r="M324" s="629">
        <v>10</v>
      </c>
      <c r="N324" s="630">
        <v>379.49972464779455</v>
      </c>
    </row>
    <row r="325" spans="1:14" ht="14.4" customHeight="1" x14ac:dyDescent="0.3">
      <c r="A325" s="625" t="s">
        <v>545</v>
      </c>
      <c r="B325" s="626" t="s">
        <v>547</v>
      </c>
      <c r="C325" s="627" t="s">
        <v>559</v>
      </c>
      <c r="D325" s="628" t="s">
        <v>560</v>
      </c>
      <c r="E325" s="627" t="s">
        <v>554</v>
      </c>
      <c r="F325" s="628" t="s">
        <v>555</v>
      </c>
      <c r="G325" s="627" t="s">
        <v>618</v>
      </c>
      <c r="H325" s="627" t="s">
        <v>1708</v>
      </c>
      <c r="I325" s="627" t="s">
        <v>1709</v>
      </c>
      <c r="J325" s="627" t="s">
        <v>1710</v>
      </c>
      <c r="K325" s="627" t="s">
        <v>664</v>
      </c>
      <c r="L325" s="629">
        <v>66.129847805607099</v>
      </c>
      <c r="M325" s="629">
        <v>1</v>
      </c>
      <c r="N325" s="630">
        <v>66.129847805607099</v>
      </c>
    </row>
    <row r="326" spans="1:14" ht="14.4" customHeight="1" x14ac:dyDescent="0.3">
      <c r="A326" s="625" t="s">
        <v>545</v>
      </c>
      <c r="B326" s="626" t="s">
        <v>547</v>
      </c>
      <c r="C326" s="627" t="s">
        <v>559</v>
      </c>
      <c r="D326" s="628" t="s">
        <v>560</v>
      </c>
      <c r="E326" s="627" t="s">
        <v>554</v>
      </c>
      <c r="F326" s="628" t="s">
        <v>555</v>
      </c>
      <c r="G326" s="627" t="s">
        <v>618</v>
      </c>
      <c r="H326" s="627" t="s">
        <v>1711</v>
      </c>
      <c r="I326" s="627" t="s">
        <v>1712</v>
      </c>
      <c r="J326" s="627" t="s">
        <v>1713</v>
      </c>
      <c r="K326" s="627" t="s">
        <v>1714</v>
      </c>
      <c r="L326" s="629">
        <v>26.8</v>
      </c>
      <c r="M326" s="629">
        <v>2</v>
      </c>
      <c r="N326" s="630">
        <v>53.6</v>
      </c>
    </row>
    <row r="327" spans="1:14" ht="14.4" customHeight="1" x14ac:dyDescent="0.3">
      <c r="A327" s="625" t="s">
        <v>545</v>
      </c>
      <c r="B327" s="626" t="s">
        <v>547</v>
      </c>
      <c r="C327" s="627" t="s">
        <v>559</v>
      </c>
      <c r="D327" s="628" t="s">
        <v>560</v>
      </c>
      <c r="E327" s="627" t="s">
        <v>554</v>
      </c>
      <c r="F327" s="628" t="s">
        <v>555</v>
      </c>
      <c r="G327" s="627" t="s">
        <v>618</v>
      </c>
      <c r="H327" s="627" t="s">
        <v>1715</v>
      </c>
      <c r="I327" s="627" t="s">
        <v>1716</v>
      </c>
      <c r="J327" s="627" t="s">
        <v>1717</v>
      </c>
      <c r="K327" s="627" t="s">
        <v>1718</v>
      </c>
      <c r="L327" s="629">
        <v>59.99</v>
      </c>
      <c r="M327" s="629">
        <v>1</v>
      </c>
      <c r="N327" s="630">
        <v>59.99</v>
      </c>
    </row>
    <row r="328" spans="1:14" ht="14.4" customHeight="1" x14ac:dyDescent="0.3">
      <c r="A328" s="625" t="s">
        <v>545</v>
      </c>
      <c r="B328" s="626" t="s">
        <v>547</v>
      </c>
      <c r="C328" s="627" t="s">
        <v>559</v>
      </c>
      <c r="D328" s="628" t="s">
        <v>560</v>
      </c>
      <c r="E328" s="627" t="s">
        <v>554</v>
      </c>
      <c r="F328" s="628" t="s">
        <v>555</v>
      </c>
      <c r="G328" s="627" t="s">
        <v>618</v>
      </c>
      <c r="H328" s="627" t="s">
        <v>1719</v>
      </c>
      <c r="I328" s="627" t="s">
        <v>1720</v>
      </c>
      <c r="J328" s="627" t="s">
        <v>1721</v>
      </c>
      <c r="K328" s="627" t="s">
        <v>1722</v>
      </c>
      <c r="L328" s="629">
        <v>33.276426073677506</v>
      </c>
      <c r="M328" s="629">
        <v>14</v>
      </c>
      <c r="N328" s="630">
        <v>465.86996503148509</v>
      </c>
    </row>
    <row r="329" spans="1:14" ht="14.4" customHeight="1" x14ac:dyDescent="0.3">
      <c r="A329" s="625" t="s">
        <v>545</v>
      </c>
      <c r="B329" s="626" t="s">
        <v>547</v>
      </c>
      <c r="C329" s="627" t="s">
        <v>559</v>
      </c>
      <c r="D329" s="628" t="s">
        <v>560</v>
      </c>
      <c r="E329" s="627" t="s">
        <v>554</v>
      </c>
      <c r="F329" s="628" t="s">
        <v>555</v>
      </c>
      <c r="G329" s="627" t="s">
        <v>618</v>
      </c>
      <c r="H329" s="627" t="s">
        <v>1723</v>
      </c>
      <c r="I329" s="627" t="s">
        <v>1724</v>
      </c>
      <c r="J329" s="627" t="s">
        <v>1725</v>
      </c>
      <c r="K329" s="627" t="s">
        <v>1726</v>
      </c>
      <c r="L329" s="629">
        <v>183.2141001142403</v>
      </c>
      <c r="M329" s="629">
        <v>102</v>
      </c>
      <c r="N329" s="630">
        <v>18687.83821165251</v>
      </c>
    </row>
    <row r="330" spans="1:14" ht="14.4" customHeight="1" x14ac:dyDescent="0.3">
      <c r="A330" s="625" t="s">
        <v>545</v>
      </c>
      <c r="B330" s="626" t="s">
        <v>547</v>
      </c>
      <c r="C330" s="627" t="s">
        <v>559</v>
      </c>
      <c r="D330" s="628" t="s">
        <v>560</v>
      </c>
      <c r="E330" s="627" t="s">
        <v>554</v>
      </c>
      <c r="F330" s="628" t="s">
        <v>555</v>
      </c>
      <c r="G330" s="627" t="s">
        <v>618</v>
      </c>
      <c r="H330" s="627" t="s">
        <v>1727</v>
      </c>
      <c r="I330" s="627" t="s">
        <v>1728</v>
      </c>
      <c r="J330" s="627" t="s">
        <v>1729</v>
      </c>
      <c r="K330" s="627" t="s">
        <v>1703</v>
      </c>
      <c r="L330" s="629">
        <v>4256.8835393472782</v>
      </c>
      <c r="M330" s="629">
        <v>4.3</v>
      </c>
      <c r="N330" s="630">
        <v>18304.599219193296</v>
      </c>
    </row>
    <row r="331" spans="1:14" ht="14.4" customHeight="1" x14ac:dyDescent="0.3">
      <c r="A331" s="625" t="s">
        <v>545</v>
      </c>
      <c r="B331" s="626" t="s">
        <v>547</v>
      </c>
      <c r="C331" s="627" t="s">
        <v>559</v>
      </c>
      <c r="D331" s="628" t="s">
        <v>560</v>
      </c>
      <c r="E331" s="627" t="s">
        <v>554</v>
      </c>
      <c r="F331" s="628" t="s">
        <v>555</v>
      </c>
      <c r="G331" s="627" t="s">
        <v>618</v>
      </c>
      <c r="H331" s="627" t="s">
        <v>1730</v>
      </c>
      <c r="I331" s="627" t="s">
        <v>1731</v>
      </c>
      <c r="J331" s="627" t="s">
        <v>1732</v>
      </c>
      <c r="K331" s="627" t="s">
        <v>1733</v>
      </c>
      <c r="L331" s="629">
        <v>86.57</v>
      </c>
      <c r="M331" s="629">
        <v>4</v>
      </c>
      <c r="N331" s="630">
        <v>346.28</v>
      </c>
    </row>
    <row r="332" spans="1:14" ht="14.4" customHeight="1" x14ac:dyDescent="0.3">
      <c r="A332" s="625" t="s">
        <v>545</v>
      </c>
      <c r="B332" s="626" t="s">
        <v>547</v>
      </c>
      <c r="C332" s="627" t="s">
        <v>559</v>
      </c>
      <c r="D332" s="628" t="s">
        <v>560</v>
      </c>
      <c r="E332" s="627" t="s">
        <v>554</v>
      </c>
      <c r="F332" s="628" t="s">
        <v>555</v>
      </c>
      <c r="G332" s="627" t="s">
        <v>618</v>
      </c>
      <c r="H332" s="627" t="s">
        <v>1734</v>
      </c>
      <c r="I332" s="627" t="s">
        <v>1735</v>
      </c>
      <c r="J332" s="627" t="s">
        <v>1736</v>
      </c>
      <c r="K332" s="627" t="s">
        <v>1737</v>
      </c>
      <c r="L332" s="629">
        <v>678.12</v>
      </c>
      <c r="M332" s="629">
        <v>1.5</v>
      </c>
      <c r="N332" s="630">
        <v>1017.1800000000001</v>
      </c>
    </row>
    <row r="333" spans="1:14" ht="14.4" customHeight="1" x14ac:dyDescent="0.3">
      <c r="A333" s="625" t="s">
        <v>545</v>
      </c>
      <c r="B333" s="626" t="s">
        <v>547</v>
      </c>
      <c r="C333" s="627" t="s">
        <v>559</v>
      </c>
      <c r="D333" s="628" t="s">
        <v>560</v>
      </c>
      <c r="E333" s="627" t="s">
        <v>554</v>
      </c>
      <c r="F333" s="628" t="s">
        <v>555</v>
      </c>
      <c r="G333" s="627" t="s">
        <v>618</v>
      </c>
      <c r="H333" s="627" t="s">
        <v>1738</v>
      </c>
      <c r="I333" s="627" t="s">
        <v>1739</v>
      </c>
      <c r="J333" s="627" t="s">
        <v>1740</v>
      </c>
      <c r="K333" s="627" t="s">
        <v>1741</v>
      </c>
      <c r="L333" s="629">
        <v>605.26800000000105</v>
      </c>
      <c r="M333" s="629">
        <v>0.05</v>
      </c>
      <c r="N333" s="630">
        <v>30.263400000000054</v>
      </c>
    </row>
    <row r="334" spans="1:14" ht="14.4" customHeight="1" x14ac:dyDescent="0.3">
      <c r="A334" s="625" t="s">
        <v>545</v>
      </c>
      <c r="B334" s="626" t="s">
        <v>547</v>
      </c>
      <c r="C334" s="627" t="s">
        <v>559</v>
      </c>
      <c r="D334" s="628" t="s">
        <v>560</v>
      </c>
      <c r="E334" s="627" t="s">
        <v>554</v>
      </c>
      <c r="F334" s="628" t="s">
        <v>555</v>
      </c>
      <c r="G334" s="627" t="s">
        <v>618</v>
      </c>
      <c r="H334" s="627" t="s">
        <v>1742</v>
      </c>
      <c r="I334" s="627" t="s">
        <v>1743</v>
      </c>
      <c r="J334" s="627" t="s">
        <v>1744</v>
      </c>
      <c r="K334" s="627" t="s">
        <v>1745</v>
      </c>
      <c r="L334" s="629">
        <v>517.49986025014198</v>
      </c>
      <c r="M334" s="629">
        <v>22.5</v>
      </c>
      <c r="N334" s="630">
        <v>11643.746855628195</v>
      </c>
    </row>
    <row r="335" spans="1:14" ht="14.4" customHeight="1" x14ac:dyDescent="0.3">
      <c r="A335" s="625" t="s">
        <v>545</v>
      </c>
      <c r="B335" s="626" t="s">
        <v>547</v>
      </c>
      <c r="C335" s="627" t="s">
        <v>559</v>
      </c>
      <c r="D335" s="628" t="s">
        <v>560</v>
      </c>
      <c r="E335" s="627" t="s">
        <v>554</v>
      </c>
      <c r="F335" s="628" t="s">
        <v>555</v>
      </c>
      <c r="G335" s="627" t="s">
        <v>618</v>
      </c>
      <c r="H335" s="627" t="s">
        <v>1746</v>
      </c>
      <c r="I335" s="627" t="s">
        <v>1747</v>
      </c>
      <c r="J335" s="627" t="s">
        <v>1748</v>
      </c>
      <c r="K335" s="627" t="s">
        <v>1749</v>
      </c>
      <c r="L335" s="629">
        <v>115.31</v>
      </c>
      <c r="M335" s="629">
        <v>1</v>
      </c>
      <c r="N335" s="630">
        <v>115.31</v>
      </c>
    </row>
    <row r="336" spans="1:14" ht="14.4" customHeight="1" x14ac:dyDescent="0.3">
      <c r="A336" s="625" t="s">
        <v>545</v>
      </c>
      <c r="B336" s="626" t="s">
        <v>547</v>
      </c>
      <c r="C336" s="627" t="s">
        <v>559</v>
      </c>
      <c r="D336" s="628" t="s">
        <v>560</v>
      </c>
      <c r="E336" s="627" t="s">
        <v>554</v>
      </c>
      <c r="F336" s="628" t="s">
        <v>555</v>
      </c>
      <c r="G336" s="627" t="s">
        <v>618</v>
      </c>
      <c r="H336" s="627" t="s">
        <v>1750</v>
      </c>
      <c r="I336" s="627" t="s">
        <v>1751</v>
      </c>
      <c r="J336" s="627" t="s">
        <v>1752</v>
      </c>
      <c r="K336" s="627" t="s">
        <v>1753</v>
      </c>
      <c r="L336" s="629">
        <v>63.16</v>
      </c>
      <c r="M336" s="629">
        <v>13</v>
      </c>
      <c r="N336" s="630">
        <v>821.07999999999993</v>
      </c>
    </row>
    <row r="337" spans="1:14" ht="14.4" customHeight="1" x14ac:dyDescent="0.3">
      <c r="A337" s="625" t="s">
        <v>545</v>
      </c>
      <c r="B337" s="626" t="s">
        <v>547</v>
      </c>
      <c r="C337" s="627" t="s">
        <v>559</v>
      </c>
      <c r="D337" s="628" t="s">
        <v>560</v>
      </c>
      <c r="E337" s="627" t="s">
        <v>554</v>
      </c>
      <c r="F337" s="628" t="s">
        <v>555</v>
      </c>
      <c r="G337" s="627" t="s">
        <v>618</v>
      </c>
      <c r="H337" s="627" t="s">
        <v>1754</v>
      </c>
      <c r="I337" s="627" t="s">
        <v>1755</v>
      </c>
      <c r="J337" s="627" t="s">
        <v>1752</v>
      </c>
      <c r="K337" s="627" t="s">
        <v>1756</v>
      </c>
      <c r="L337" s="629">
        <v>82.830000000000013</v>
      </c>
      <c r="M337" s="629">
        <v>45</v>
      </c>
      <c r="N337" s="630">
        <v>3727.3500000000004</v>
      </c>
    </row>
    <row r="338" spans="1:14" ht="14.4" customHeight="1" x14ac:dyDescent="0.3">
      <c r="A338" s="625" t="s">
        <v>545</v>
      </c>
      <c r="B338" s="626" t="s">
        <v>547</v>
      </c>
      <c r="C338" s="627" t="s">
        <v>559</v>
      </c>
      <c r="D338" s="628" t="s">
        <v>560</v>
      </c>
      <c r="E338" s="627" t="s">
        <v>554</v>
      </c>
      <c r="F338" s="628" t="s">
        <v>555</v>
      </c>
      <c r="G338" s="627" t="s">
        <v>618</v>
      </c>
      <c r="H338" s="627" t="s">
        <v>1757</v>
      </c>
      <c r="I338" s="627" t="s">
        <v>1758</v>
      </c>
      <c r="J338" s="627" t="s">
        <v>1759</v>
      </c>
      <c r="K338" s="627" t="s">
        <v>1760</v>
      </c>
      <c r="L338" s="629">
        <v>263.02200000000005</v>
      </c>
      <c r="M338" s="629">
        <v>5</v>
      </c>
      <c r="N338" s="630">
        <v>1315.1100000000001</v>
      </c>
    </row>
    <row r="339" spans="1:14" ht="14.4" customHeight="1" x14ac:dyDescent="0.3">
      <c r="A339" s="625" t="s">
        <v>545</v>
      </c>
      <c r="B339" s="626" t="s">
        <v>547</v>
      </c>
      <c r="C339" s="627" t="s">
        <v>559</v>
      </c>
      <c r="D339" s="628" t="s">
        <v>560</v>
      </c>
      <c r="E339" s="627" t="s">
        <v>554</v>
      </c>
      <c r="F339" s="628" t="s">
        <v>555</v>
      </c>
      <c r="G339" s="627" t="s">
        <v>618</v>
      </c>
      <c r="H339" s="627" t="s">
        <v>1761</v>
      </c>
      <c r="I339" s="627" t="s">
        <v>1762</v>
      </c>
      <c r="J339" s="627" t="s">
        <v>1763</v>
      </c>
      <c r="K339" s="627" t="s">
        <v>1764</v>
      </c>
      <c r="L339" s="629">
        <v>118.62</v>
      </c>
      <c r="M339" s="629">
        <v>1</v>
      </c>
      <c r="N339" s="630">
        <v>118.62</v>
      </c>
    </row>
    <row r="340" spans="1:14" ht="14.4" customHeight="1" x14ac:dyDescent="0.3">
      <c r="A340" s="625" t="s">
        <v>545</v>
      </c>
      <c r="B340" s="626" t="s">
        <v>547</v>
      </c>
      <c r="C340" s="627" t="s">
        <v>559</v>
      </c>
      <c r="D340" s="628" t="s">
        <v>560</v>
      </c>
      <c r="E340" s="627" t="s">
        <v>554</v>
      </c>
      <c r="F340" s="628" t="s">
        <v>555</v>
      </c>
      <c r="G340" s="627" t="s">
        <v>618</v>
      </c>
      <c r="H340" s="627" t="s">
        <v>1765</v>
      </c>
      <c r="I340" s="627" t="s">
        <v>1766</v>
      </c>
      <c r="J340" s="627" t="s">
        <v>1767</v>
      </c>
      <c r="K340" s="627" t="s">
        <v>1768</v>
      </c>
      <c r="L340" s="629">
        <v>71.97</v>
      </c>
      <c r="M340" s="629">
        <v>3</v>
      </c>
      <c r="N340" s="630">
        <v>215.91</v>
      </c>
    </row>
    <row r="341" spans="1:14" ht="14.4" customHeight="1" x14ac:dyDescent="0.3">
      <c r="A341" s="625" t="s">
        <v>545</v>
      </c>
      <c r="B341" s="626" t="s">
        <v>547</v>
      </c>
      <c r="C341" s="627" t="s">
        <v>559</v>
      </c>
      <c r="D341" s="628" t="s">
        <v>560</v>
      </c>
      <c r="E341" s="627" t="s">
        <v>554</v>
      </c>
      <c r="F341" s="628" t="s">
        <v>555</v>
      </c>
      <c r="G341" s="627" t="s">
        <v>618</v>
      </c>
      <c r="H341" s="627" t="s">
        <v>1769</v>
      </c>
      <c r="I341" s="627" t="s">
        <v>1770</v>
      </c>
      <c r="J341" s="627" t="s">
        <v>1771</v>
      </c>
      <c r="K341" s="627" t="s">
        <v>1772</v>
      </c>
      <c r="L341" s="629">
        <v>257.27</v>
      </c>
      <c r="M341" s="629">
        <v>9</v>
      </c>
      <c r="N341" s="630">
        <v>2315.4299999999998</v>
      </c>
    </row>
    <row r="342" spans="1:14" ht="14.4" customHeight="1" x14ac:dyDescent="0.3">
      <c r="A342" s="625" t="s">
        <v>545</v>
      </c>
      <c r="B342" s="626" t="s">
        <v>547</v>
      </c>
      <c r="C342" s="627" t="s">
        <v>559</v>
      </c>
      <c r="D342" s="628" t="s">
        <v>560</v>
      </c>
      <c r="E342" s="627" t="s">
        <v>554</v>
      </c>
      <c r="F342" s="628" t="s">
        <v>555</v>
      </c>
      <c r="G342" s="627" t="s">
        <v>618</v>
      </c>
      <c r="H342" s="627" t="s">
        <v>1773</v>
      </c>
      <c r="I342" s="627" t="s">
        <v>1774</v>
      </c>
      <c r="J342" s="627" t="s">
        <v>1775</v>
      </c>
      <c r="K342" s="627" t="s">
        <v>1776</v>
      </c>
      <c r="L342" s="629">
        <v>219.93333333333337</v>
      </c>
      <c r="M342" s="629">
        <v>6</v>
      </c>
      <c r="N342" s="630">
        <v>1319.6000000000001</v>
      </c>
    </row>
    <row r="343" spans="1:14" ht="14.4" customHeight="1" x14ac:dyDescent="0.3">
      <c r="A343" s="625" t="s">
        <v>545</v>
      </c>
      <c r="B343" s="626" t="s">
        <v>547</v>
      </c>
      <c r="C343" s="627" t="s">
        <v>559</v>
      </c>
      <c r="D343" s="628" t="s">
        <v>560</v>
      </c>
      <c r="E343" s="627" t="s">
        <v>554</v>
      </c>
      <c r="F343" s="628" t="s">
        <v>555</v>
      </c>
      <c r="G343" s="627" t="s">
        <v>618</v>
      </c>
      <c r="H343" s="627" t="s">
        <v>1777</v>
      </c>
      <c r="I343" s="627" t="s">
        <v>1778</v>
      </c>
      <c r="J343" s="627" t="s">
        <v>1779</v>
      </c>
      <c r="K343" s="627" t="s">
        <v>1780</v>
      </c>
      <c r="L343" s="629">
        <v>59.949975897495221</v>
      </c>
      <c r="M343" s="629">
        <v>4</v>
      </c>
      <c r="N343" s="630">
        <v>239.79990358998089</v>
      </c>
    </row>
    <row r="344" spans="1:14" ht="14.4" customHeight="1" x14ac:dyDescent="0.3">
      <c r="A344" s="625" t="s">
        <v>545</v>
      </c>
      <c r="B344" s="626" t="s">
        <v>547</v>
      </c>
      <c r="C344" s="627" t="s">
        <v>559</v>
      </c>
      <c r="D344" s="628" t="s">
        <v>560</v>
      </c>
      <c r="E344" s="627" t="s">
        <v>554</v>
      </c>
      <c r="F344" s="628" t="s">
        <v>555</v>
      </c>
      <c r="G344" s="627" t="s">
        <v>618</v>
      </c>
      <c r="H344" s="627" t="s">
        <v>1781</v>
      </c>
      <c r="I344" s="627" t="s">
        <v>1782</v>
      </c>
      <c r="J344" s="627" t="s">
        <v>1783</v>
      </c>
      <c r="K344" s="627" t="s">
        <v>1784</v>
      </c>
      <c r="L344" s="629">
        <v>26.21</v>
      </c>
      <c r="M344" s="629">
        <v>1</v>
      </c>
      <c r="N344" s="630">
        <v>26.21</v>
      </c>
    </row>
    <row r="345" spans="1:14" ht="14.4" customHeight="1" x14ac:dyDescent="0.3">
      <c r="A345" s="625" t="s">
        <v>545</v>
      </c>
      <c r="B345" s="626" t="s">
        <v>547</v>
      </c>
      <c r="C345" s="627" t="s">
        <v>559</v>
      </c>
      <c r="D345" s="628" t="s">
        <v>560</v>
      </c>
      <c r="E345" s="627" t="s">
        <v>554</v>
      </c>
      <c r="F345" s="628" t="s">
        <v>555</v>
      </c>
      <c r="G345" s="627" t="s">
        <v>618</v>
      </c>
      <c r="H345" s="627" t="s">
        <v>1785</v>
      </c>
      <c r="I345" s="627" t="s">
        <v>1786</v>
      </c>
      <c r="J345" s="627" t="s">
        <v>1787</v>
      </c>
      <c r="K345" s="627" t="s">
        <v>1788</v>
      </c>
      <c r="L345" s="629">
        <v>159.67959853285799</v>
      </c>
      <c r="M345" s="629">
        <v>1</v>
      </c>
      <c r="N345" s="630">
        <v>159.67959853285799</v>
      </c>
    </row>
    <row r="346" spans="1:14" ht="14.4" customHeight="1" x14ac:dyDescent="0.3">
      <c r="A346" s="625" t="s">
        <v>545</v>
      </c>
      <c r="B346" s="626" t="s">
        <v>547</v>
      </c>
      <c r="C346" s="627" t="s">
        <v>559</v>
      </c>
      <c r="D346" s="628" t="s">
        <v>560</v>
      </c>
      <c r="E346" s="627" t="s">
        <v>554</v>
      </c>
      <c r="F346" s="628" t="s">
        <v>555</v>
      </c>
      <c r="G346" s="627" t="s">
        <v>1470</v>
      </c>
      <c r="H346" s="627" t="s">
        <v>1789</v>
      </c>
      <c r="I346" s="627" t="s">
        <v>1790</v>
      </c>
      <c r="J346" s="627" t="s">
        <v>1791</v>
      </c>
      <c r="K346" s="627" t="s">
        <v>1792</v>
      </c>
      <c r="L346" s="629">
        <v>265.15274327444394</v>
      </c>
      <c r="M346" s="629">
        <v>16</v>
      </c>
      <c r="N346" s="630">
        <v>4242.443892391103</v>
      </c>
    </row>
    <row r="347" spans="1:14" ht="14.4" customHeight="1" x14ac:dyDescent="0.3">
      <c r="A347" s="625" t="s">
        <v>545</v>
      </c>
      <c r="B347" s="626" t="s">
        <v>547</v>
      </c>
      <c r="C347" s="627" t="s">
        <v>559</v>
      </c>
      <c r="D347" s="628" t="s">
        <v>560</v>
      </c>
      <c r="E347" s="627" t="s">
        <v>554</v>
      </c>
      <c r="F347" s="628" t="s">
        <v>555</v>
      </c>
      <c r="G347" s="627" t="s">
        <v>1470</v>
      </c>
      <c r="H347" s="627" t="s">
        <v>1793</v>
      </c>
      <c r="I347" s="627" t="s">
        <v>1794</v>
      </c>
      <c r="J347" s="627" t="s">
        <v>1795</v>
      </c>
      <c r="K347" s="627" t="s">
        <v>1796</v>
      </c>
      <c r="L347" s="629">
        <v>89.472784831665166</v>
      </c>
      <c r="M347" s="629">
        <v>753</v>
      </c>
      <c r="N347" s="630">
        <v>67373.006978243866</v>
      </c>
    </row>
    <row r="348" spans="1:14" ht="14.4" customHeight="1" x14ac:dyDescent="0.3">
      <c r="A348" s="625" t="s">
        <v>545</v>
      </c>
      <c r="B348" s="626" t="s">
        <v>547</v>
      </c>
      <c r="C348" s="627" t="s">
        <v>559</v>
      </c>
      <c r="D348" s="628" t="s">
        <v>560</v>
      </c>
      <c r="E348" s="627" t="s">
        <v>554</v>
      </c>
      <c r="F348" s="628" t="s">
        <v>555</v>
      </c>
      <c r="G348" s="627" t="s">
        <v>1470</v>
      </c>
      <c r="H348" s="627" t="s">
        <v>1797</v>
      </c>
      <c r="I348" s="627" t="s">
        <v>1798</v>
      </c>
      <c r="J348" s="627" t="s">
        <v>1725</v>
      </c>
      <c r="K348" s="627" t="s">
        <v>1799</v>
      </c>
      <c r="L348" s="629">
        <v>48.687993231605248</v>
      </c>
      <c r="M348" s="629">
        <v>1303</v>
      </c>
      <c r="N348" s="630">
        <v>63440.455180781639</v>
      </c>
    </row>
    <row r="349" spans="1:14" ht="14.4" customHeight="1" x14ac:dyDescent="0.3">
      <c r="A349" s="625" t="s">
        <v>545</v>
      </c>
      <c r="B349" s="626" t="s">
        <v>547</v>
      </c>
      <c r="C349" s="627" t="s">
        <v>559</v>
      </c>
      <c r="D349" s="628" t="s">
        <v>560</v>
      </c>
      <c r="E349" s="627" t="s">
        <v>554</v>
      </c>
      <c r="F349" s="628" t="s">
        <v>555</v>
      </c>
      <c r="G349" s="627" t="s">
        <v>1470</v>
      </c>
      <c r="H349" s="627" t="s">
        <v>1800</v>
      </c>
      <c r="I349" s="627" t="s">
        <v>1801</v>
      </c>
      <c r="J349" s="627" t="s">
        <v>1802</v>
      </c>
      <c r="K349" s="627" t="s">
        <v>1803</v>
      </c>
      <c r="L349" s="629">
        <v>3767.6846684092548</v>
      </c>
      <c r="M349" s="629">
        <v>15.83333333333333</v>
      </c>
      <c r="N349" s="630">
        <v>59655.007249813192</v>
      </c>
    </row>
    <row r="350" spans="1:14" ht="14.4" customHeight="1" x14ac:dyDescent="0.3">
      <c r="A350" s="625" t="s">
        <v>545</v>
      </c>
      <c r="B350" s="626" t="s">
        <v>547</v>
      </c>
      <c r="C350" s="627" t="s">
        <v>559</v>
      </c>
      <c r="D350" s="628" t="s">
        <v>560</v>
      </c>
      <c r="E350" s="627" t="s">
        <v>554</v>
      </c>
      <c r="F350" s="628" t="s">
        <v>555</v>
      </c>
      <c r="G350" s="627" t="s">
        <v>1470</v>
      </c>
      <c r="H350" s="627" t="s">
        <v>1804</v>
      </c>
      <c r="I350" s="627" t="s">
        <v>1805</v>
      </c>
      <c r="J350" s="627" t="s">
        <v>1806</v>
      </c>
      <c r="K350" s="627" t="s">
        <v>1807</v>
      </c>
      <c r="L350" s="629">
        <v>154.35320343800856</v>
      </c>
      <c r="M350" s="629">
        <v>25</v>
      </c>
      <c r="N350" s="630">
        <v>3858.8300859502137</v>
      </c>
    </row>
    <row r="351" spans="1:14" ht="14.4" customHeight="1" x14ac:dyDescent="0.3">
      <c r="A351" s="625" t="s">
        <v>545</v>
      </c>
      <c r="B351" s="626" t="s">
        <v>547</v>
      </c>
      <c r="C351" s="627" t="s">
        <v>559</v>
      </c>
      <c r="D351" s="628" t="s">
        <v>560</v>
      </c>
      <c r="E351" s="627" t="s">
        <v>554</v>
      </c>
      <c r="F351" s="628" t="s">
        <v>555</v>
      </c>
      <c r="G351" s="627" t="s">
        <v>1470</v>
      </c>
      <c r="H351" s="627" t="s">
        <v>1808</v>
      </c>
      <c r="I351" s="627" t="s">
        <v>1809</v>
      </c>
      <c r="J351" s="627" t="s">
        <v>1810</v>
      </c>
      <c r="K351" s="627" t="s">
        <v>1807</v>
      </c>
      <c r="L351" s="629">
        <v>57.370013832022522</v>
      </c>
      <c r="M351" s="629">
        <v>12</v>
      </c>
      <c r="N351" s="630">
        <v>688.44016598427027</v>
      </c>
    </row>
    <row r="352" spans="1:14" ht="14.4" customHeight="1" x14ac:dyDescent="0.3">
      <c r="A352" s="625" t="s">
        <v>545</v>
      </c>
      <c r="B352" s="626" t="s">
        <v>547</v>
      </c>
      <c r="C352" s="627" t="s">
        <v>559</v>
      </c>
      <c r="D352" s="628" t="s">
        <v>560</v>
      </c>
      <c r="E352" s="627" t="s">
        <v>554</v>
      </c>
      <c r="F352" s="628" t="s">
        <v>555</v>
      </c>
      <c r="G352" s="627" t="s">
        <v>1470</v>
      </c>
      <c r="H352" s="627" t="s">
        <v>1811</v>
      </c>
      <c r="I352" s="627" t="s">
        <v>1812</v>
      </c>
      <c r="J352" s="627" t="s">
        <v>1813</v>
      </c>
      <c r="K352" s="627" t="s">
        <v>1814</v>
      </c>
      <c r="L352" s="629">
        <v>74.7</v>
      </c>
      <c r="M352" s="629">
        <v>10</v>
      </c>
      <c r="N352" s="630">
        <v>747</v>
      </c>
    </row>
    <row r="353" spans="1:14" ht="14.4" customHeight="1" x14ac:dyDescent="0.3">
      <c r="A353" s="625" t="s">
        <v>545</v>
      </c>
      <c r="B353" s="626" t="s">
        <v>547</v>
      </c>
      <c r="C353" s="627" t="s">
        <v>559</v>
      </c>
      <c r="D353" s="628" t="s">
        <v>560</v>
      </c>
      <c r="E353" s="627" t="s">
        <v>554</v>
      </c>
      <c r="F353" s="628" t="s">
        <v>555</v>
      </c>
      <c r="G353" s="627" t="s">
        <v>1470</v>
      </c>
      <c r="H353" s="627" t="s">
        <v>1815</v>
      </c>
      <c r="I353" s="627" t="s">
        <v>1816</v>
      </c>
      <c r="J353" s="627" t="s">
        <v>1817</v>
      </c>
      <c r="K353" s="627" t="s">
        <v>1703</v>
      </c>
      <c r="L353" s="629">
        <v>307.3674200368622</v>
      </c>
      <c r="M353" s="629">
        <v>120.79999999999924</v>
      </c>
      <c r="N353" s="630">
        <v>37129.98434045272</v>
      </c>
    </row>
    <row r="354" spans="1:14" ht="14.4" customHeight="1" x14ac:dyDescent="0.3">
      <c r="A354" s="625" t="s">
        <v>545</v>
      </c>
      <c r="B354" s="626" t="s">
        <v>547</v>
      </c>
      <c r="C354" s="627" t="s">
        <v>559</v>
      </c>
      <c r="D354" s="628" t="s">
        <v>560</v>
      </c>
      <c r="E354" s="627" t="s">
        <v>554</v>
      </c>
      <c r="F354" s="628" t="s">
        <v>555</v>
      </c>
      <c r="G354" s="627" t="s">
        <v>1470</v>
      </c>
      <c r="H354" s="627" t="s">
        <v>1818</v>
      </c>
      <c r="I354" s="627" t="s">
        <v>1819</v>
      </c>
      <c r="J354" s="627" t="s">
        <v>1820</v>
      </c>
      <c r="K354" s="627" t="s">
        <v>1821</v>
      </c>
      <c r="L354" s="629">
        <v>226.8379087341537</v>
      </c>
      <c r="M354" s="629">
        <v>103.80000000000001</v>
      </c>
      <c r="N354" s="630">
        <v>23545.774926605158</v>
      </c>
    </row>
    <row r="355" spans="1:14" ht="14.4" customHeight="1" x14ac:dyDescent="0.3">
      <c r="A355" s="625" t="s">
        <v>545</v>
      </c>
      <c r="B355" s="626" t="s">
        <v>547</v>
      </c>
      <c r="C355" s="627" t="s">
        <v>559</v>
      </c>
      <c r="D355" s="628" t="s">
        <v>560</v>
      </c>
      <c r="E355" s="627" t="s">
        <v>554</v>
      </c>
      <c r="F355" s="628" t="s">
        <v>555</v>
      </c>
      <c r="G355" s="627" t="s">
        <v>1470</v>
      </c>
      <c r="H355" s="627" t="s">
        <v>1822</v>
      </c>
      <c r="I355" s="627" t="s">
        <v>1823</v>
      </c>
      <c r="J355" s="627" t="s">
        <v>1824</v>
      </c>
      <c r="K355" s="627" t="s">
        <v>1825</v>
      </c>
      <c r="L355" s="629">
        <v>75.300032190975642</v>
      </c>
      <c r="M355" s="629">
        <v>87</v>
      </c>
      <c r="N355" s="630">
        <v>6551.1028006148808</v>
      </c>
    </row>
    <row r="356" spans="1:14" ht="14.4" customHeight="1" x14ac:dyDescent="0.3">
      <c r="A356" s="625" t="s">
        <v>545</v>
      </c>
      <c r="B356" s="626" t="s">
        <v>547</v>
      </c>
      <c r="C356" s="627" t="s">
        <v>559</v>
      </c>
      <c r="D356" s="628" t="s">
        <v>560</v>
      </c>
      <c r="E356" s="627" t="s">
        <v>554</v>
      </c>
      <c r="F356" s="628" t="s">
        <v>555</v>
      </c>
      <c r="G356" s="627" t="s">
        <v>1470</v>
      </c>
      <c r="H356" s="627" t="s">
        <v>1826</v>
      </c>
      <c r="I356" s="627" t="s">
        <v>1827</v>
      </c>
      <c r="J356" s="627" t="s">
        <v>1828</v>
      </c>
      <c r="K356" s="627" t="s">
        <v>1829</v>
      </c>
      <c r="L356" s="629">
        <v>276.70952483632772</v>
      </c>
      <c r="M356" s="629">
        <v>23</v>
      </c>
      <c r="N356" s="630">
        <v>6364.3190712355381</v>
      </c>
    </row>
    <row r="357" spans="1:14" ht="14.4" customHeight="1" x14ac:dyDescent="0.3">
      <c r="A357" s="625" t="s">
        <v>545</v>
      </c>
      <c r="B357" s="626" t="s">
        <v>547</v>
      </c>
      <c r="C357" s="627" t="s">
        <v>559</v>
      </c>
      <c r="D357" s="628" t="s">
        <v>560</v>
      </c>
      <c r="E357" s="627" t="s">
        <v>554</v>
      </c>
      <c r="F357" s="628" t="s">
        <v>555</v>
      </c>
      <c r="G357" s="627" t="s">
        <v>1470</v>
      </c>
      <c r="H357" s="627" t="s">
        <v>1830</v>
      </c>
      <c r="I357" s="627" t="s">
        <v>1831</v>
      </c>
      <c r="J357" s="627" t="s">
        <v>1832</v>
      </c>
      <c r="K357" s="627" t="s">
        <v>1833</v>
      </c>
      <c r="L357" s="629">
        <v>114.1548968438149</v>
      </c>
      <c r="M357" s="629">
        <v>39</v>
      </c>
      <c r="N357" s="630">
        <v>4452.040976908781</v>
      </c>
    </row>
    <row r="358" spans="1:14" ht="14.4" customHeight="1" x14ac:dyDescent="0.3">
      <c r="A358" s="625" t="s">
        <v>545</v>
      </c>
      <c r="B358" s="626" t="s">
        <v>547</v>
      </c>
      <c r="C358" s="627" t="s">
        <v>559</v>
      </c>
      <c r="D358" s="628" t="s">
        <v>560</v>
      </c>
      <c r="E358" s="627" t="s">
        <v>554</v>
      </c>
      <c r="F358" s="628" t="s">
        <v>555</v>
      </c>
      <c r="G358" s="627" t="s">
        <v>1470</v>
      </c>
      <c r="H358" s="627" t="s">
        <v>1834</v>
      </c>
      <c r="I358" s="627" t="s">
        <v>1835</v>
      </c>
      <c r="J358" s="627" t="s">
        <v>1836</v>
      </c>
      <c r="K358" s="627" t="s">
        <v>1837</v>
      </c>
      <c r="L358" s="629">
        <v>166.78781212407935</v>
      </c>
      <c r="M358" s="629">
        <v>9</v>
      </c>
      <c r="N358" s="630">
        <v>1501.0903091167143</v>
      </c>
    </row>
    <row r="359" spans="1:14" ht="14.4" customHeight="1" x14ac:dyDescent="0.3">
      <c r="A359" s="625" t="s">
        <v>545</v>
      </c>
      <c r="B359" s="626" t="s">
        <v>547</v>
      </c>
      <c r="C359" s="627" t="s">
        <v>559</v>
      </c>
      <c r="D359" s="628" t="s">
        <v>560</v>
      </c>
      <c r="E359" s="627" t="s">
        <v>554</v>
      </c>
      <c r="F359" s="628" t="s">
        <v>555</v>
      </c>
      <c r="G359" s="627" t="s">
        <v>1470</v>
      </c>
      <c r="H359" s="627" t="s">
        <v>1838</v>
      </c>
      <c r="I359" s="627" t="s">
        <v>1839</v>
      </c>
      <c r="J359" s="627" t="s">
        <v>1795</v>
      </c>
      <c r="K359" s="627" t="s">
        <v>1840</v>
      </c>
      <c r="L359" s="629">
        <v>74.000120010470397</v>
      </c>
      <c r="M359" s="629">
        <v>120</v>
      </c>
      <c r="N359" s="630">
        <v>8880.0144012564469</v>
      </c>
    </row>
    <row r="360" spans="1:14" ht="14.4" customHeight="1" x14ac:dyDescent="0.3">
      <c r="A360" s="625" t="s">
        <v>545</v>
      </c>
      <c r="B360" s="626" t="s">
        <v>547</v>
      </c>
      <c r="C360" s="627" t="s">
        <v>559</v>
      </c>
      <c r="D360" s="628" t="s">
        <v>560</v>
      </c>
      <c r="E360" s="627" t="s">
        <v>554</v>
      </c>
      <c r="F360" s="628" t="s">
        <v>555</v>
      </c>
      <c r="G360" s="627" t="s">
        <v>1470</v>
      </c>
      <c r="H360" s="627" t="s">
        <v>1841</v>
      </c>
      <c r="I360" s="627" t="s">
        <v>1842</v>
      </c>
      <c r="J360" s="627" t="s">
        <v>1843</v>
      </c>
      <c r="K360" s="627" t="s">
        <v>1844</v>
      </c>
      <c r="L360" s="629">
        <v>12592.493286119312</v>
      </c>
      <c r="M360" s="629">
        <v>1.7</v>
      </c>
      <c r="N360" s="630">
        <v>21407.238586402829</v>
      </c>
    </row>
    <row r="361" spans="1:14" ht="14.4" customHeight="1" x14ac:dyDescent="0.3">
      <c r="A361" s="625" t="s">
        <v>545</v>
      </c>
      <c r="B361" s="626" t="s">
        <v>547</v>
      </c>
      <c r="C361" s="627" t="s">
        <v>559</v>
      </c>
      <c r="D361" s="628" t="s">
        <v>560</v>
      </c>
      <c r="E361" s="627" t="s">
        <v>554</v>
      </c>
      <c r="F361" s="628" t="s">
        <v>555</v>
      </c>
      <c r="G361" s="627" t="s">
        <v>1470</v>
      </c>
      <c r="H361" s="627" t="s">
        <v>1845</v>
      </c>
      <c r="I361" s="627" t="s">
        <v>1846</v>
      </c>
      <c r="J361" s="627" t="s">
        <v>1847</v>
      </c>
      <c r="K361" s="627" t="s">
        <v>1848</v>
      </c>
      <c r="L361" s="629">
        <v>198.48993731819772</v>
      </c>
      <c r="M361" s="629">
        <v>26</v>
      </c>
      <c r="N361" s="630">
        <v>5160.7383702731404</v>
      </c>
    </row>
    <row r="362" spans="1:14" ht="14.4" customHeight="1" x14ac:dyDescent="0.3">
      <c r="A362" s="625" t="s">
        <v>545</v>
      </c>
      <c r="B362" s="626" t="s">
        <v>547</v>
      </c>
      <c r="C362" s="627" t="s">
        <v>559</v>
      </c>
      <c r="D362" s="628" t="s">
        <v>560</v>
      </c>
      <c r="E362" s="627" t="s">
        <v>556</v>
      </c>
      <c r="F362" s="628" t="s">
        <v>557</v>
      </c>
      <c r="G362" s="627" t="s">
        <v>618</v>
      </c>
      <c r="H362" s="627" t="s">
        <v>1849</v>
      </c>
      <c r="I362" s="627" t="s">
        <v>1850</v>
      </c>
      <c r="J362" s="627" t="s">
        <v>1851</v>
      </c>
      <c r="K362" s="627" t="s">
        <v>1852</v>
      </c>
      <c r="L362" s="629">
        <v>82.55254143788585</v>
      </c>
      <c r="M362" s="629">
        <v>4</v>
      </c>
      <c r="N362" s="630">
        <v>330.2101657515434</v>
      </c>
    </row>
    <row r="363" spans="1:14" ht="14.4" customHeight="1" x14ac:dyDescent="0.3">
      <c r="A363" s="625" t="s">
        <v>545</v>
      </c>
      <c r="B363" s="626" t="s">
        <v>547</v>
      </c>
      <c r="C363" s="627" t="s">
        <v>559</v>
      </c>
      <c r="D363" s="628" t="s">
        <v>560</v>
      </c>
      <c r="E363" s="627" t="s">
        <v>556</v>
      </c>
      <c r="F363" s="628" t="s">
        <v>557</v>
      </c>
      <c r="G363" s="627" t="s">
        <v>618</v>
      </c>
      <c r="H363" s="627" t="s">
        <v>1853</v>
      </c>
      <c r="I363" s="627" t="s">
        <v>1854</v>
      </c>
      <c r="J363" s="627" t="s">
        <v>1855</v>
      </c>
      <c r="K363" s="627" t="s">
        <v>661</v>
      </c>
      <c r="L363" s="629">
        <v>76.844999999999999</v>
      </c>
      <c r="M363" s="629">
        <v>2</v>
      </c>
      <c r="N363" s="630">
        <v>153.69</v>
      </c>
    </row>
    <row r="364" spans="1:14" ht="14.4" customHeight="1" x14ac:dyDescent="0.3">
      <c r="A364" s="625" t="s">
        <v>545</v>
      </c>
      <c r="B364" s="626" t="s">
        <v>547</v>
      </c>
      <c r="C364" s="627" t="s">
        <v>559</v>
      </c>
      <c r="D364" s="628" t="s">
        <v>560</v>
      </c>
      <c r="E364" s="627" t="s">
        <v>556</v>
      </c>
      <c r="F364" s="628" t="s">
        <v>557</v>
      </c>
      <c r="G364" s="627" t="s">
        <v>618</v>
      </c>
      <c r="H364" s="627" t="s">
        <v>1856</v>
      </c>
      <c r="I364" s="627" t="s">
        <v>1857</v>
      </c>
      <c r="J364" s="627" t="s">
        <v>1858</v>
      </c>
      <c r="K364" s="627" t="s">
        <v>1859</v>
      </c>
      <c r="L364" s="629">
        <v>59.66</v>
      </c>
      <c r="M364" s="629">
        <v>1</v>
      </c>
      <c r="N364" s="630">
        <v>59.66</v>
      </c>
    </row>
    <row r="365" spans="1:14" ht="14.4" customHeight="1" x14ac:dyDescent="0.3">
      <c r="A365" s="625" t="s">
        <v>545</v>
      </c>
      <c r="B365" s="626" t="s">
        <v>547</v>
      </c>
      <c r="C365" s="627" t="s">
        <v>559</v>
      </c>
      <c r="D365" s="628" t="s">
        <v>560</v>
      </c>
      <c r="E365" s="627" t="s">
        <v>556</v>
      </c>
      <c r="F365" s="628" t="s">
        <v>557</v>
      </c>
      <c r="G365" s="627" t="s">
        <v>618</v>
      </c>
      <c r="H365" s="627" t="s">
        <v>1860</v>
      </c>
      <c r="I365" s="627" t="s">
        <v>1861</v>
      </c>
      <c r="J365" s="627" t="s">
        <v>1862</v>
      </c>
      <c r="K365" s="627" t="s">
        <v>1863</v>
      </c>
      <c r="L365" s="629">
        <v>82.093492292575135</v>
      </c>
      <c r="M365" s="629">
        <v>3</v>
      </c>
      <c r="N365" s="630">
        <v>246.28047687772539</v>
      </c>
    </row>
    <row r="366" spans="1:14" ht="14.4" customHeight="1" x14ac:dyDescent="0.3">
      <c r="A366" s="625" t="s">
        <v>545</v>
      </c>
      <c r="B366" s="626" t="s">
        <v>547</v>
      </c>
      <c r="C366" s="627" t="s">
        <v>559</v>
      </c>
      <c r="D366" s="628" t="s">
        <v>560</v>
      </c>
      <c r="E366" s="627" t="s">
        <v>556</v>
      </c>
      <c r="F366" s="628" t="s">
        <v>557</v>
      </c>
      <c r="G366" s="627" t="s">
        <v>618</v>
      </c>
      <c r="H366" s="627" t="s">
        <v>1864</v>
      </c>
      <c r="I366" s="627" t="s">
        <v>1865</v>
      </c>
      <c r="J366" s="627" t="s">
        <v>1866</v>
      </c>
      <c r="K366" s="627" t="s">
        <v>1867</v>
      </c>
      <c r="L366" s="629">
        <v>150.43</v>
      </c>
      <c r="M366" s="629">
        <v>1</v>
      </c>
      <c r="N366" s="630">
        <v>150.43</v>
      </c>
    </row>
    <row r="367" spans="1:14" ht="14.4" customHeight="1" x14ac:dyDescent="0.3">
      <c r="A367" s="625" t="s">
        <v>545</v>
      </c>
      <c r="B367" s="626" t="s">
        <v>547</v>
      </c>
      <c r="C367" s="627" t="s">
        <v>559</v>
      </c>
      <c r="D367" s="628" t="s">
        <v>560</v>
      </c>
      <c r="E367" s="627" t="s">
        <v>556</v>
      </c>
      <c r="F367" s="628" t="s">
        <v>557</v>
      </c>
      <c r="G367" s="627" t="s">
        <v>1470</v>
      </c>
      <c r="H367" s="627" t="s">
        <v>1868</v>
      </c>
      <c r="I367" s="627" t="s">
        <v>1869</v>
      </c>
      <c r="J367" s="627" t="s">
        <v>1870</v>
      </c>
      <c r="K367" s="627"/>
      <c r="L367" s="629">
        <v>91.71</v>
      </c>
      <c r="M367" s="629">
        <v>6</v>
      </c>
      <c r="N367" s="630">
        <v>550.26</v>
      </c>
    </row>
    <row r="368" spans="1:14" ht="14.4" customHeight="1" x14ac:dyDescent="0.3">
      <c r="A368" s="625" t="s">
        <v>545</v>
      </c>
      <c r="B368" s="626" t="s">
        <v>547</v>
      </c>
      <c r="C368" s="627" t="s">
        <v>559</v>
      </c>
      <c r="D368" s="628" t="s">
        <v>560</v>
      </c>
      <c r="E368" s="627" t="s">
        <v>556</v>
      </c>
      <c r="F368" s="628" t="s">
        <v>557</v>
      </c>
      <c r="G368" s="627" t="s">
        <v>1470</v>
      </c>
      <c r="H368" s="627" t="s">
        <v>1871</v>
      </c>
      <c r="I368" s="627" t="s">
        <v>1872</v>
      </c>
      <c r="J368" s="627" t="s">
        <v>1873</v>
      </c>
      <c r="K368" s="627" t="s">
        <v>1874</v>
      </c>
      <c r="L368" s="629">
        <v>458.67</v>
      </c>
      <c r="M368" s="629">
        <v>2</v>
      </c>
      <c r="N368" s="630">
        <v>917.34</v>
      </c>
    </row>
    <row r="369" spans="1:14" ht="14.4" customHeight="1" x14ac:dyDescent="0.3">
      <c r="A369" s="625" t="s">
        <v>545</v>
      </c>
      <c r="B369" s="626" t="s">
        <v>547</v>
      </c>
      <c r="C369" s="627" t="s">
        <v>559</v>
      </c>
      <c r="D369" s="628" t="s">
        <v>560</v>
      </c>
      <c r="E369" s="627" t="s">
        <v>552</v>
      </c>
      <c r="F369" s="628" t="s">
        <v>553</v>
      </c>
      <c r="G369" s="627"/>
      <c r="H369" s="627"/>
      <c r="I369" s="627" t="s">
        <v>1875</v>
      </c>
      <c r="J369" s="627" t="s">
        <v>1876</v>
      </c>
      <c r="K369" s="627"/>
      <c r="L369" s="629">
        <v>1407.54</v>
      </c>
      <c r="M369" s="629">
        <v>2</v>
      </c>
      <c r="N369" s="630">
        <v>2815.08</v>
      </c>
    </row>
    <row r="370" spans="1:14" ht="14.4" customHeight="1" x14ac:dyDescent="0.3">
      <c r="A370" s="625" t="s">
        <v>545</v>
      </c>
      <c r="B370" s="626" t="s">
        <v>547</v>
      </c>
      <c r="C370" s="627" t="s">
        <v>563</v>
      </c>
      <c r="D370" s="628" t="s">
        <v>564</v>
      </c>
      <c r="E370" s="627" t="s">
        <v>548</v>
      </c>
      <c r="F370" s="628" t="s">
        <v>549</v>
      </c>
      <c r="G370" s="627" t="s">
        <v>618</v>
      </c>
      <c r="H370" s="627" t="s">
        <v>634</v>
      </c>
      <c r="I370" s="627" t="s">
        <v>635</v>
      </c>
      <c r="J370" s="627" t="s">
        <v>636</v>
      </c>
      <c r="K370" s="627" t="s">
        <v>637</v>
      </c>
      <c r="L370" s="629">
        <v>84.08</v>
      </c>
      <c r="M370" s="629">
        <v>1</v>
      </c>
      <c r="N370" s="630">
        <v>84.08</v>
      </c>
    </row>
    <row r="371" spans="1:14" ht="14.4" customHeight="1" x14ac:dyDescent="0.3">
      <c r="A371" s="625" t="s">
        <v>545</v>
      </c>
      <c r="B371" s="626" t="s">
        <v>547</v>
      </c>
      <c r="C371" s="627" t="s">
        <v>563</v>
      </c>
      <c r="D371" s="628" t="s">
        <v>564</v>
      </c>
      <c r="E371" s="627" t="s">
        <v>548</v>
      </c>
      <c r="F371" s="628" t="s">
        <v>549</v>
      </c>
      <c r="G371" s="627" t="s">
        <v>618</v>
      </c>
      <c r="H371" s="627" t="s">
        <v>642</v>
      </c>
      <c r="I371" s="627" t="s">
        <v>643</v>
      </c>
      <c r="J371" s="627" t="s">
        <v>644</v>
      </c>
      <c r="K371" s="627" t="s">
        <v>645</v>
      </c>
      <c r="L371" s="629">
        <v>165.60016022146272</v>
      </c>
      <c r="M371" s="629">
        <v>55</v>
      </c>
      <c r="N371" s="630">
        <v>9108.0088121804492</v>
      </c>
    </row>
    <row r="372" spans="1:14" ht="14.4" customHeight="1" x14ac:dyDescent="0.3">
      <c r="A372" s="625" t="s">
        <v>545</v>
      </c>
      <c r="B372" s="626" t="s">
        <v>547</v>
      </c>
      <c r="C372" s="627" t="s">
        <v>563</v>
      </c>
      <c r="D372" s="628" t="s">
        <v>564</v>
      </c>
      <c r="E372" s="627" t="s">
        <v>548</v>
      </c>
      <c r="F372" s="628" t="s">
        <v>549</v>
      </c>
      <c r="G372" s="627" t="s">
        <v>618</v>
      </c>
      <c r="H372" s="627" t="s">
        <v>701</v>
      </c>
      <c r="I372" s="627" t="s">
        <v>702</v>
      </c>
      <c r="J372" s="627" t="s">
        <v>703</v>
      </c>
      <c r="K372" s="627" t="s">
        <v>704</v>
      </c>
      <c r="L372" s="629">
        <v>192.16988772729701</v>
      </c>
      <c r="M372" s="629">
        <v>2</v>
      </c>
      <c r="N372" s="630">
        <v>384.33977545459402</v>
      </c>
    </row>
    <row r="373" spans="1:14" ht="14.4" customHeight="1" x14ac:dyDescent="0.3">
      <c r="A373" s="625" t="s">
        <v>545</v>
      </c>
      <c r="B373" s="626" t="s">
        <v>547</v>
      </c>
      <c r="C373" s="627" t="s">
        <v>563</v>
      </c>
      <c r="D373" s="628" t="s">
        <v>564</v>
      </c>
      <c r="E373" s="627" t="s">
        <v>548</v>
      </c>
      <c r="F373" s="628" t="s">
        <v>549</v>
      </c>
      <c r="G373" s="627" t="s">
        <v>618</v>
      </c>
      <c r="H373" s="627" t="s">
        <v>840</v>
      </c>
      <c r="I373" s="627" t="s">
        <v>841</v>
      </c>
      <c r="J373" s="627" t="s">
        <v>842</v>
      </c>
      <c r="K373" s="627" t="s">
        <v>843</v>
      </c>
      <c r="L373" s="629">
        <v>75.286019444674636</v>
      </c>
      <c r="M373" s="629">
        <v>23</v>
      </c>
      <c r="N373" s="630">
        <v>1731.5784472275166</v>
      </c>
    </row>
    <row r="374" spans="1:14" ht="14.4" customHeight="1" x14ac:dyDescent="0.3">
      <c r="A374" s="625" t="s">
        <v>545</v>
      </c>
      <c r="B374" s="626" t="s">
        <v>547</v>
      </c>
      <c r="C374" s="627" t="s">
        <v>563</v>
      </c>
      <c r="D374" s="628" t="s">
        <v>564</v>
      </c>
      <c r="E374" s="627" t="s">
        <v>548</v>
      </c>
      <c r="F374" s="628" t="s">
        <v>549</v>
      </c>
      <c r="G374" s="627" t="s">
        <v>618</v>
      </c>
      <c r="H374" s="627" t="s">
        <v>954</v>
      </c>
      <c r="I374" s="627" t="s">
        <v>952</v>
      </c>
      <c r="J374" s="627" t="s">
        <v>955</v>
      </c>
      <c r="K374" s="627"/>
      <c r="L374" s="629">
        <v>97.700315300361623</v>
      </c>
      <c r="M374" s="629">
        <v>32</v>
      </c>
      <c r="N374" s="630">
        <v>3126.4100896115719</v>
      </c>
    </row>
    <row r="375" spans="1:14" ht="14.4" customHeight="1" x14ac:dyDescent="0.3">
      <c r="A375" s="625" t="s">
        <v>545</v>
      </c>
      <c r="B375" s="626" t="s">
        <v>547</v>
      </c>
      <c r="C375" s="627" t="s">
        <v>563</v>
      </c>
      <c r="D375" s="628" t="s">
        <v>564</v>
      </c>
      <c r="E375" s="627" t="s">
        <v>548</v>
      </c>
      <c r="F375" s="628" t="s">
        <v>549</v>
      </c>
      <c r="G375" s="627" t="s">
        <v>618</v>
      </c>
      <c r="H375" s="627" t="s">
        <v>965</v>
      </c>
      <c r="I375" s="627" t="s">
        <v>952</v>
      </c>
      <c r="J375" s="627" t="s">
        <v>966</v>
      </c>
      <c r="K375" s="627"/>
      <c r="L375" s="629">
        <v>39.760006917345798</v>
      </c>
      <c r="M375" s="629">
        <v>1</v>
      </c>
      <c r="N375" s="630">
        <v>39.760006917345798</v>
      </c>
    </row>
    <row r="376" spans="1:14" ht="14.4" customHeight="1" x14ac:dyDescent="0.3">
      <c r="A376" s="625" t="s">
        <v>545</v>
      </c>
      <c r="B376" s="626" t="s">
        <v>547</v>
      </c>
      <c r="C376" s="627" t="s">
        <v>563</v>
      </c>
      <c r="D376" s="628" t="s">
        <v>564</v>
      </c>
      <c r="E376" s="627" t="s">
        <v>548</v>
      </c>
      <c r="F376" s="628" t="s">
        <v>549</v>
      </c>
      <c r="G376" s="627" t="s">
        <v>618</v>
      </c>
      <c r="H376" s="627" t="s">
        <v>1877</v>
      </c>
      <c r="I376" s="627" t="s">
        <v>1878</v>
      </c>
      <c r="J376" s="627" t="s">
        <v>992</v>
      </c>
      <c r="K376" s="627" t="s">
        <v>1879</v>
      </c>
      <c r="L376" s="629">
        <v>71.06</v>
      </c>
      <c r="M376" s="629">
        <v>1</v>
      </c>
      <c r="N376" s="630">
        <v>71.06</v>
      </c>
    </row>
    <row r="377" spans="1:14" ht="14.4" customHeight="1" x14ac:dyDescent="0.3">
      <c r="A377" s="625" t="s">
        <v>545</v>
      </c>
      <c r="B377" s="626" t="s">
        <v>547</v>
      </c>
      <c r="C377" s="627" t="s">
        <v>563</v>
      </c>
      <c r="D377" s="628" t="s">
        <v>564</v>
      </c>
      <c r="E377" s="627" t="s">
        <v>548</v>
      </c>
      <c r="F377" s="628" t="s">
        <v>549</v>
      </c>
      <c r="G377" s="627" t="s">
        <v>618</v>
      </c>
      <c r="H377" s="627" t="s">
        <v>1880</v>
      </c>
      <c r="I377" s="627" t="s">
        <v>1881</v>
      </c>
      <c r="J377" s="627" t="s">
        <v>1010</v>
      </c>
      <c r="K377" s="627" t="s">
        <v>1882</v>
      </c>
      <c r="L377" s="629">
        <v>19.11</v>
      </c>
      <c r="M377" s="629">
        <v>2</v>
      </c>
      <c r="N377" s="630">
        <v>38.22</v>
      </c>
    </row>
    <row r="378" spans="1:14" ht="14.4" customHeight="1" x14ac:dyDescent="0.3">
      <c r="A378" s="625" t="s">
        <v>545</v>
      </c>
      <c r="B378" s="626" t="s">
        <v>547</v>
      </c>
      <c r="C378" s="627" t="s">
        <v>563</v>
      </c>
      <c r="D378" s="628" t="s">
        <v>564</v>
      </c>
      <c r="E378" s="627" t="s">
        <v>548</v>
      </c>
      <c r="F378" s="628" t="s">
        <v>549</v>
      </c>
      <c r="G378" s="627" t="s">
        <v>618</v>
      </c>
      <c r="H378" s="627" t="s">
        <v>1023</v>
      </c>
      <c r="I378" s="627" t="s">
        <v>952</v>
      </c>
      <c r="J378" s="627" t="s">
        <v>1024</v>
      </c>
      <c r="K378" s="627"/>
      <c r="L378" s="629">
        <v>187.29051858869025</v>
      </c>
      <c r="M378" s="629">
        <v>29</v>
      </c>
      <c r="N378" s="630">
        <v>5431.4250390720172</v>
      </c>
    </row>
    <row r="379" spans="1:14" ht="14.4" customHeight="1" x14ac:dyDescent="0.3">
      <c r="A379" s="625" t="s">
        <v>545</v>
      </c>
      <c r="B379" s="626" t="s">
        <v>547</v>
      </c>
      <c r="C379" s="627" t="s">
        <v>563</v>
      </c>
      <c r="D379" s="628" t="s">
        <v>564</v>
      </c>
      <c r="E379" s="627" t="s">
        <v>548</v>
      </c>
      <c r="F379" s="628" t="s">
        <v>549</v>
      </c>
      <c r="G379" s="627" t="s">
        <v>618</v>
      </c>
      <c r="H379" s="627" t="s">
        <v>1883</v>
      </c>
      <c r="I379" s="627" t="s">
        <v>1884</v>
      </c>
      <c r="J379" s="627" t="s">
        <v>644</v>
      </c>
      <c r="K379" s="627" t="s">
        <v>1885</v>
      </c>
      <c r="L379" s="629">
        <v>49.519779672381297</v>
      </c>
      <c r="M379" s="629">
        <v>1</v>
      </c>
      <c r="N379" s="630">
        <v>49.519779672381297</v>
      </c>
    </row>
    <row r="380" spans="1:14" ht="14.4" customHeight="1" x14ac:dyDescent="0.3">
      <c r="A380" s="625" t="s">
        <v>545</v>
      </c>
      <c r="B380" s="626" t="s">
        <v>547</v>
      </c>
      <c r="C380" s="627" t="s">
        <v>563</v>
      </c>
      <c r="D380" s="628" t="s">
        <v>564</v>
      </c>
      <c r="E380" s="627" t="s">
        <v>548</v>
      </c>
      <c r="F380" s="628" t="s">
        <v>549</v>
      </c>
      <c r="G380" s="627" t="s">
        <v>618</v>
      </c>
      <c r="H380" s="627" t="s">
        <v>1158</v>
      </c>
      <c r="I380" s="627" t="s">
        <v>952</v>
      </c>
      <c r="J380" s="627" t="s">
        <v>1159</v>
      </c>
      <c r="K380" s="627"/>
      <c r="L380" s="629">
        <v>53.578171236426947</v>
      </c>
      <c r="M380" s="629">
        <v>4</v>
      </c>
      <c r="N380" s="630">
        <v>214.31268494570779</v>
      </c>
    </row>
    <row r="381" spans="1:14" ht="14.4" customHeight="1" x14ac:dyDescent="0.3">
      <c r="A381" s="625" t="s">
        <v>545</v>
      </c>
      <c r="B381" s="626" t="s">
        <v>547</v>
      </c>
      <c r="C381" s="627" t="s">
        <v>563</v>
      </c>
      <c r="D381" s="628" t="s">
        <v>564</v>
      </c>
      <c r="E381" s="627" t="s">
        <v>548</v>
      </c>
      <c r="F381" s="628" t="s">
        <v>549</v>
      </c>
      <c r="G381" s="627" t="s">
        <v>618</v>
      </c>
      <c r="H381" s="627" t="s">
        <v>1886</v>
      </c>
      <c r="I381" s="627" t="s">
        <v>1887</v>
      </c>
      <c r="J381" s="627" t="s">
        <v>1888</v>
      </c>
      <c r="K381" s="627" t="s">
        <v>1889</v>
      </c>
      <c r="L381" s="629">
        <v>71.392542437913008</v>
      </c>
      <c r="M381" s="629">
        <v>12</v>
      </c>
      <c r="N381" s="630">
        <v>856.71050925495615</v>
      </c>
    </row>
    <row r="382" spans="1:14" ht="14.4" customHeight="1" x14ac:dyDescent="0.3">
      <c r="A382" s="625" t="s">
        <v>545</v>
      </c>
      <c r="B382" s="626" t="s">
        <v>547</v>
      </c>
      <c r="C382" s="627" t="s">
        <v>563</v>
      </c>
      <c r="D382" s="628" t="s">
        <v>564</v>
      </c>
      <c r="E382" s="627" t="s">
        <v>548</v>
      </c>
      <c r="F382" s="628" t="s">
        <v>549</v>
      </c>
      <c r="G382" s="627" t="s">
        <v>618</v>
      </c>
      <c r="H382" s="627" t="s">
        <v>1244</v>
      </c>
      <c r="I382" s="627" t="s">
        <v>1245</v>
      </c>
      <c r="J382" s="627" t="s">
        <v>1246</v>
      </c>
      <c r="K382" s="627" t="s">
        <v>1247</v>
      </c>
      <c r="L382" s="629">
        <v>38.94</v>
      </c>
      <c r="M382" s="629">
        <v>1</v>
      </c>
      <c r="N382" s="630">
        <v>38.94</v>
      </c>
    </row>
    <row r="383" spans="1:14" ht="14.4" customHeight="1" x14ac:dyDescent="0.3">
      <c r="A383" s="625" t="s">
        <v>545</v>
      </c>
      <c r="B383" s="626" t="s">
        <v>547</v>
      </c>
      <c r="C383" s="627" t="s">
        <v>563</v>
      </c>
      <c r="D383" s="628" t="s">
        <v>564</v>
      </c>
      <c r="E383" s="627" t="s">
        <v>548</v>
      </c>
      <c r="F383" s="628" t="s">
        <v>549</v>
      </c>
      <c r="G383" s="627" t="s">
        <v>618</v>
      </c>
      <c r="H383" s="627" t="s">
        <v>1890</v>
      </c>
      <c r="I383" s="627" t="s">
        <v>952</v>
      </c>
      <c r="J383" s="627" t="s">
        <v>1891</v>
      </c>
      <c r="K383" s="627"/>
      <c r="L383" s="629">
        <v>46.832604221942098</v>
      </c>
      <c r="M383" s="629">
        <v>1</v>
      </c>
      <c r="N383" s="630">
        <v>46.832604221942098</v>
      </c>
    </row>
    <row r="384" spans="1:14" ht="14.4" customHeight="1" x14ac:dyDescent="0.3">
      <c r="A384" s="625" t="s">
        <v>545</v>
      </c>
      <c r="B384" s="626" t="s">
        <v>547</v>
      </c>
      <c r="C384" s="627" t="s">
        <v>563</v>
      </c>
      <c r="D384" s="628" t="s">
        <v>564</v>
      </c>
      <c r="E384" s="627" t="s">
        <v>548</v>
      </c>
      <c r="F384" s="628" t="s">
        <v>549</v>
      </c>
      <c r="G384" s="627" t="s">
        <v>618</v>
      </c>
      <c r="H384" s="627" t="s">
        <v>1892</v>
      </c>
      <c r="I384" s="627" t="s">
        <v>952</v>
      </c>
      <c r="J384" s="627" t="s">
        <v>1893</v>
      </c>
      <c r="K384" s="627" t="s">
        <v>1894</v>
      </c>
      <c r="L384" s="629">
        <v>82.339954371932507</v>
      </c>
      <c r="M384" s="629">
        <v>1</v>
      </c>
      <c r="N384" s="630">
        <v>82.339954371932507</v>
      </c>
    </row>
    <row r="385" spans="1:14" ht="14.4" customHeight="1" x14ac:dyDescent="0.3">
      <c r="A385" s="625" t="s">
        <v>545</v>
      </c>
      <c r="B385" s="626" t="s">
        <v>547</v>
      </c>
      <c r="C385" s="627" t="s">
        <v>563</v>
      </c>
      <c r="D385" s="628" t="s">
        <v>564</v>
      </c>
      <c r="E385" s="627" t="s">
        <v>548</v>
      </c>
      <c r="F385" s="628" t="s">
        <v>549</v>
      </c>
      <c r="G385" s="627" t="s">
        <v>618</v>
      </c>
      <c r="H385" s="627" t="s">
        <v>1895</v>
      </c>
      <c r="I385" s="627" t="s">
        <v>1896</v>
      </c>
      <c r="J385" s="627" t="s">
        <v>1897</v>
      </c>
      <c r="K385" s="627" t="s">
        <v>1898</v>
      </c>
      <c r="L385" s="629">
        <v>215.39029266626676</v>
      </c>
      <c r="M385" s="629">
        <v>12</v>
      </c>
      <c r="N385" s="630">
        <v>2584.6835119952011</v>
      </c>
    </row>
    <row r="386" spans="1:14" ht="14.4" customHeight="1" x14ac:dyDescent="0.3">
      <c r="A386" s="625" t="s">
        <v>545</v>
      </c>
      <c r="B386" s="626" t="s">
        <v>547</v>
      </c>
      <c r="C386" s="627" t="s">
        <v>563</v>
      </c>
      <c r="D386" s="628" t="s">
        <v>564</v>
      </c>
      <c r="E386" s="627" t="s">
        <v>548</v>
      </c>
      <c r="F386" s="628" t="s">
        <v>549</v>
      </c>
      <c r="G386" s="627" t="s">
        <v>618</v>
      </c>
      <c r="H386" s="627" t="s">
        <v>1295</v>
      </c>
      <c r="I386" s="627" t="s">
        <v>952</v>
      </c>
      <c r="J386" s="627" t="s">
        <v>1296</v>
      </c>
      <c r="K386" s="627"/>
      <c r="L386" s="629">
        <v>123.57176131911524</v>
      </c>
      <c r="M386" s="629">
        <v>28</v>
      </c>
      <c r="N386" s="630">
        <v>3460.0093169352267</v>
      </c>
    </row>
    <row r="387" spans="1:14" ht="14.4" customHeight="1" x14ac:dyDescent="0.3">
      <c r="A387" s="625" t="s">
        <v>545</v>
      </c>
      <c r="B387" s="626" t="s">
        <v>547</v>
      </c>
      <c r="C387" s="627" t="s">
        <v>563</v>
      </c>
      <c r="D387" s="628" t="s">
        <v>564</v>
      </c>
      <c r="E387" s="627" t="s">
        <v>548</v>
      </c>
      <c r="F387" s="628" t="s">
        <v>549</v>
      </c>
      <c r="G387" s="627" t="s">
        <v>618</v>
      </c>
      <c r="H387" s="627" t="s">
        <v>1899</v>
      </c>
      <c r="I387" s="627" t="s">
        <v>952</v>
      </c>
      <c r="J387" s="627" t="s">
        <v>1900</v>
      </c>
      <c r="K387" s="627"/>
      <c r="L387" s="629">
        <v>299.88203152383301</v>
      </c>
      <c r="M387" s="629">
        <v>1</v>
      </c>
      <c r="N387" s="630">
        <v>299.88203152383301</v>
      </c>
    </row>
    <row r="388" spans="1:14" ht="14.4" customHeight="1" x14ac:dyDescent="0.3">
      <c r="A388" s="625" t="s">
        <v>545</v>
      </c>
      <c r="B388" s="626" t="s">
        <v>547</v>
      </c>
      <c r="C388" s="627" t="s">
        <v>563</v>
      </c>
      <c r="D388" s="628" t="s">
        <v>564</v>
      </c>
      <c r="E388" s="627" t="s">
        <v>548</v>
      </c>
      <c r="F388" s="628" t="s">
        <v>549</v>
      </c>
      <c r="G388" s="627" t="s">
        <v>618</v>
      </c>
      <c r="H388" s="627" t="s">
        <v>1901</v>
      </c>
      <c r="I388" s="627" t="s">
        <v>952</v>
      </c>
      <c r="J388" s="627" t="s">
        <v>1902</v>
      </c>
      <c r="K388" s="627"/>
      <c r="L388" s="629">
        <v>264.91257824976748</v>
      </c>
      <c r="M388" s="629">
        <v>16</v>
      </c>
      <c r="N388" s="630">
        <v>4238.6012519962796</v>
      </c>
    </row>
    <row r="389" spans="1:14" ht="14.4" customHeight="1" x14ac:dyDescent="0.3">
      <c r="A389" s="625" t="s">
        <v>545</v>
      </c>
      <c r="B389" s="626" t="s">
        <v>547</v>
      </c>
      <c r="C389" s="627" t="s">
        <v>563</v>
      </c>
      <c r="D389" s="628" t="s">
        <v>564</v>
      </c>
      <c r="E389" s="627" t="s">
        <v>548</v>
      </c>
      <c r="F389" s="628" t="s">
        <v>549</v>
      </c>
      <c r="G389" s="627" t="s">
        <v>618</v>
      </c>
      <c r="H389" s="627" t="s">
        <v>1333</v>
      </c>
      <c r="I389" s="627" t="s">
        <v>1334</v>
      </c>
      <c r="J389" s="627" t="s">
        <v>1335</v>
      </c>
      <c r="K389" s="627" t="s">
        <v>1336</v>
      </c>
      <c r="L389" s="629">
        <v>291.5</v>
      </c>
      <c r="M389" s="629">
        <v>1</v>
      </c>
      <c r="N389" s="630">
        <v>291.5</v>
      </c>
    </row>
    <row r="390" spans="1:14" ht="14.4" customHeight="1" x14ac:dyDescent="0.3">
      <c r="A390" s="625" t="s">
        <v>545</v>
      </c>
      <c r="B390" s="626" t="s">
        <v>547</v>
      </c>
      <c r="C390" s="627" t="s">
        <v>563</v>
      </c>
      <c r="D390" s="628" t="s">
        <v>564</v>
      </c>
      <c r="E390" s="627" t="s">
        <v>548</v>
      </c>
      <c r="F390" s="628" t="s">
        <v>549</v>
      </c>
      <c r="G390" s="627" t="s">
        <v>618</v>
      </c>
      <c r="H390" s="627" t="s">
        <v>1903</v>
      </c>
      <c r="I390" s="627" t="s">
        <v>952</v>
      </c>
      <c r="J390" s="627" t="s">
        <v>1904</v>
      </c>
      <c r="K390" s="627"/>
      <c r="L390" s="629">
        <v>291.03843405848249</v>
      </c>
      <c r="M390" s="629">
        <v>2</v>
      </c>
      <c r="N390" s="630">
        <v>582.07686811696499</v>
      </c>
    </row>
    <row r="391" spans="1:14" ht="14.4" customHeight="1" x14ac:dyDescent="0.3">
      <c r="A391" s="625" t="s">
        <v>545</v>
      </c>
      <c r="B391" s="626" t="s">
        <v>547</v>
      </c>
      <c r="C391" s="627" t="s">
        <v>563</v>
      </c>
      <c r="D391" s="628" t="s">
        <v>564</v>
      </c>
      <c r="E391" s="627" t="s">
        <v>548</v>
      </c>
      <c r="F391" s="628" t="s">
        <v>549</v>
      </c>
      <c r="G391" s="627" t="s">
        <v>618</v>
      </c>
      <c r="H391" s="627" t="s">
        <v>1422</v>
      </c>
      <c r="I391" s="627" t="s">
        <v>1423</v>
      </c>
      <c r="J391" s="627" t="s">
        <v>1424</v>
      </c>
      <c r="K391" s="627" t="s">
        <v>1425</v>
      </c>
      <c r="L391" s="629">
        <v>75.239999999999995</v>
      </c>
      <c r="M391" s="629">
        <v>2</v>
      </c>
      <c r="N391" s="630">
        <v>150.47999999999999</v>
      </c>
    </row>
    <row r="392" spans="1:14" ht="14.4" customHeight="1" x14ac:dyDescent="0.3">
      <c r="A392" s="625" t="s">
        <v>545</v>
      </c>
      <c r="B392" s="626" t="s">
        <v>547</v>
      </c>
      <c r="C392" s="627" t="s">
        <v>563</v>
      </c>
      <c r="D392" s="628" t="s">
        <v>564</v>
      </c>
      <c r="E392" s="627" t="s">
        <v>548</v>
      </c>
      <c r="F392" s="628" t="s">
        <v>549</v>
      </c>
      <c r="G392" s="627" t="s">
        <v>618</v>
      </c>
      <c r="H392" s="627" t="s">
        <v>1445</v>
      </c>
      <c r="I392" s="627" t="s">
        <v>952</v>
      </c>
      <c r="J392" s="627" t="s">
        <v>1446</v>
      </c>
      <c r="K392" s="627"/>
      <c r="L392" s="629">
        <v>133.29428575801577</v>
      </c>
      <c r="M392" s="629">
        <v>9</v>
      </c>
      <c r="N392" s="630">
        <v>1199.648571822142</v>
      </c>
    </row>
    <row r="393" spans="1:14" ht="14.4" customHeight="1" x14ac:dyDescent="0.3">
      <c r="A393" s="625" t="s">
        <v>545</v>
      </c>
      <c r="B393" s="626" t="s">
        <v>547</v>
      </c>
      <c r="C393" s="627" t="s">
        <v>563</v>
      </c>
      <c r="D393" s="628" t="s">
        <v>564</v>
      </c>
      <c r="E393" s="627" t="s">
        <v>548</v>
      </c>
      <c r="F393" s="628" t="s">
        <v>549</v>
      </c>
      <c r="G393" s="627" t="s">
        <v>618</v>
      </c>
      <c r="H393" s="627" t="s">
        <v>1905</v>
      </c>
      <c r="I393" s="627" t="s">
        <v>952</v>
      </c>
      <c r="J393" s="627" t="s">
        <v>1906</v>
      </c>
      <c r="K393" s="627"/>
      <c r="L393" s="629">
        <v>50.345111678802425</v>
      </c>
      <c r="M393" s="629">
        <v>20</v>
      </c>
      <c r="N393" s="630">
        <v>1006.9022335760485</v>
      </c>
    </row>
    <row r="394" spans="1:14" ht="14.4" customHeight="1" x14ac:dyDescent="0.3">
      <c r="A394" s="625" t="s">
        <v>545</v>
      </c>
      <c r="B394" s="626" t="s">
        <v>547</v>
      </c>
      <c r="C394" s="627" t="s">
        <v>563</v>
      </c>
      <c r="D394" s="628" t="s">
        <v>564</v>
      </c>
      <c r="E394" s="627" t="s">
        <v>548</v>
      </c>
      <c r="F394" s="628" t="s">
        <v>549</v>
      </c>
      <c r="G394" s="627" t="s">
        <v>1470</v>
      </c>
      <c r="H394" s="627" t="s">
        <v>1501</v>
      </c>
      <c r="I394" s="627" t="s">
        <v>1502</v>
      </c>
      <c r="J394" s="627" t="s">
        <v>1503</v>
      </c>
      <c r="K394" s="627" t="s">
        <v>1504</v>
      </c>
      <c r="L394" s="629">
        <v>58.77</v>
      </c>
      <c r="M394" s="629">
        <v>2</v>
      </c>
      <c r="N394" s="630">
        <v>117.54</v>
      </c>
    </row>
    <row r="395" spans="1:14" ht="14.4" customHeight="1" x14ac:dyDescent="0.3">
      <c r="A395" s="625" t="s">
        <v>545</v>
      </c>
      <c r="B395" s="626" t="s">
        <v>547</v>
      </c>
      <c r="C395" s="627" t="s">
        <v>563</v>
      </c>
      <c r="D395" s="628" t="s">
        <v>564</v>
      </c>
      <c r="E395" s="627" t="s">
        <v>554</v>
      </c>
      <c r="F395" s="628" t="s">
        <v>555</v>
      </c>
      <c r="G395" s="627" t="s">
        <v>618</v>
      </c>
      <c r="H395" s="627" t="s">
        <v>1704</v>
      </c>
      <c r="I395" s="627" t="s">
        <v>1705</v>
      </c>
      <c r="J395" s="627" t="s">
        <v>1706</v>
      </c>
      <c r="K395" s="627" t="s">
        <v>1707</v>
      </c>
      <c r="L395" s="629">
        <v>37.689936605030297</v>
      </c>
      <c r="M395" s="629">
        <v>2</v>
      </c>
      <c r="N395" s="630">
        <v>75.379873210060595</v>
      </c>
    </row>
    <row r="396" spans="1:14" ht="14.4" customHeight="1" x14ac:dyDescent="0.3">
      <c r="A396" s="625" t="s">
        <v>545</v>
      </c>
      <c r="B396" s="626" t="s">
        <v>547</v>
      </c>
      <c r="C396" s="627" t="s">
        <v>563</v>
      </c>
      <c r="D396" s="628" t="s">
        <v>564</v>
      </c>
      <c r="E396" s="627" t="s">
        <v>554</v>
      </c>
      <c r="F396" s="628" t="s">
        <v>555</v>
      </c>
      <c r="G396" s="627" t="s">
        <v>618</v>
      </c>
      <c r="H396" s="627" t="s">
        <v>1730</v>
      </c>
      <c r="I396" s="627" t="s">
        <v>1731</v>
      </c>
      <c r="J396" s="627" t="s">
        <v>1732</v>
      </c>
      <c r="K396" s="627" t="s">
        <v>1733</v>
      </c>
      <c r="L396" s="629">
        <v>86.626569592243257</v>
      </c>
      <c r="M396" s="629">
        <v>3</v>
      </c>
      <c r="N396" s="630">
        <v>259.87970877672979</v>
      </c>
    </row>
    <row r="397" spans="1:14" ht="14.4" customHeight="1" x14ac:dyDescent="0.3">
      <c r="A397" s="625" t="s">
        <v>545</v>
      </c>
      <c r="B397" s="626" t="s">
        <v>547</v>
      </c>
      <c r="C397" s="627" t="s">
        <v>565</v>
      </c>
      <c r="D397" s="628" t="s">
        <v>566</v>
      </c>
      <c r="E397" s="627" t="s">
        <v>548</v>
      </c>
      <c r="F397" s="628" t="s">
        <v>549</v>
      </c>
      <c r="G397" s="627"/>
      <c r="H397" s="627" t="s">
        <v>575</v>
      </c>
      <c r="I397" s="627" t="s">
        <v>576</v>
      </c>
      <c r="J397" s="627" t="s">
        <v>577</v>
      </c>
      <c r="K397" s="627" t="s">
        <v>578</v>
      </c>
      <c r="L397" s="629">
        <v>120.83666666666666</v>
      </c>
      <c r="M397" s="629">
        <v>3</v>
      </c>
      <c r="N397" s="630">
        <v>362.51</v>
      </c>
    </row>
    <row r="398" spans="1:14" ht="14.4" customHeight="1" x14ac:dyDescent="0.3">
      <c r="A398" s="625" t="s">
        <v>545</v>
      </c>
      <c r="B398" s="626" t="s">
        <v>547</v>
      </c>
      <c r="C398" s="627" t="s">
        <v>565</v>
      </c>
      <c r="D398" s="628" t="s">
        <v>566</v>
      </c>
      <c r="E398" s="627" t="s">
        <v>548</v>
      </c>
      <c r="F398" s="628" t="s">
        <v>549</v>
      </c>
      <c r="G398" s="627"/>
      <c r="H398" s="627" t="s">
        <v>1907</v>
      </c>
      <c r="I398" s="627" t="s">
        <v>1908</v>
      </c>
      <c r="J398" s="627" t="s">
        <v>1909</v>
      </c>
      <c r="K398" s="627" t="s">
        <v>1910</v>
      </c>
      <c r="L398" s="629">
        <v>195.19</v>
      </c>
      <c r="M398" s="629">
        <v>1</v>
      </c>
      <c r="N398" s="630">
        <v>195.19</v>
      </c>
    </row>
    <row r="399" spans="1:14" ht="14.4" customHeight="1" x14ac:dyDescent="0.3">
      <c r="A399" s="625" t="s">
        <v>545</v>
      </c>
      <c r="B399" s="626" t="s">
        <v>547</v>
      </c>
      <c r="C399" s="627" t="s">
        <v>565</v>
      </c>
      <c r="D399" s="628" t="s">
        <v>566</v>
      </c>
      <c r="E399" s="627" t="s">
        <v>548</v>
      </c>
      <c r="F399" s="628" t="s">
        <v>549</v>
      </c>
      <c r="G399" s="627"/>
      <c r="H399" s="627" t="s">
        <v>583</v>
      </c>
      <c r="I399" s="627" t="s">
        <v>584</v>
      </c>
      <c r="J399" s="627" t="s">
        <v>585</v>
      </c>
      <c r="K399" s="627"/>
      <c r="L399" s="629">
        <v>77.075217415939548</v>
      </c>
      <c r="M399" s="629">
        <v>328</v>
      </c>
      <c r="N399" s="630">
        <v>25280.67131242817</v>
      </c>
    </row>
    <row r="400" spans="1:14" ht="14.4" customHeight="1" x14ac:dyDescent="0.3">
      <c r="A400" s="625" t="s">
        <v>545</v>
      </c>
      <c r="B400" s="626" t="s">
        <v>547</v>
      </c>
      <c r="C400" s="627" t="s">
        <v>565</v>
      </c>
      <c r="D400" s="628" t="s">
        <v>566</v>
      </c>
      <c r="E400" s="627" t="s">
        <v>548</v>
      </c>
      <c r="F400" s="628" t="s">
        <v>549</v>
      </c>
      <c r="G400" s="627"/>
      <c r="H400" s="627" t="s">
        <v>1911</v>
      </c>
      <c r="I400" s="627" t="s">
        <v>1912</v>
      </c>
      <c r="J400" s="627" t="s">
        <v>1913</v>
      </c>
      <c r="K400" s="627" t="s">
        <v>1534</v>
      </c>
      <c r="L400" s="629">
        <v>40.849931289877702</v>
      </c>
      <c r="M400" s="629">
        <v>1</v>
      </c>
      <c r="N400" s="630">
        <v>40.849931289877702</v>
      </c>
    </row>
    <row r="401" spans="1:14" ht="14.4" customHeight="1" x14ac:dyDescent="0.3">
      <c r="A401" s="625" t="s">
        <v>545</v>
      </c>
      <c r="B401" s="626" t="s">
        <v>547</v>
      </c>
      <c r="C401" s="627" t="s">
        <v>565</v>
      </c>
      <c r="D401" s="628" t="s">
        <v>566</v>
      </c>
      <c r="E401" s="627" t="s">
        <v>548</v>
      </c>
      <c r="F401" s="628" t="s">
        <v>549</v>
      </c>
      <c r="G401" s="627"/>
      <c r="H401" s="627" t="s">
        <v>1914</v>
      </c>
      <c r="I401" s="627" t="s">
        <v>1915</v>
      </c>
      <c r="J401" s="627" t="s">
        <v>1916</v>
      </c>
      <c r="K401" s="627" t="s">
        <v>1616</v>
      </c>
      <c r="L401" s="629">
        <v>202.829810068922</v>
      </c>
      <c r="M401" s="629">
        <v>1</v>
      </c>
      <c r="N401" s="630">
        <v>202.829810068922</v>
      </c>
    </row>
    <row r="402" spans="1:14" ht="14.4" customHeight="1" x14ac:dyDescent="0.3">
      <c r="A402" s="625" t="s">
        <v>545</v>
      </c>
      <c r="B402" s="626" t="s">
        <v>547</v>
      </c>
      <c r="C402" s="627" t="s">
        <v>565</v>
      </c>
      <c r="D402" s="628" t="s">
        <v>566</v>
      </c>
      <c r="E402" s="627" t="s">
        <v>548</v>
      </c>
      <c r="F402" s="628" t="s">
        <v>549</v>
      </c>
      <c r="G402" s="627"/>
      <c r="H402" s="627" t="s">
        <v>594</v>
      </c>
      <c r="I402" s="627" t="s">
        <v>595</v>
      </c>
      <c r="J402" s="627" t="s">
        <v>596</v>
      </c>
      <c r="K402" s="627" t="s">
        <v>597</v>
      </c>
      <c r="L402" s="629">
        <v>107.899877830362</v>
      </c>
      <c r="M402" s="629">
        <v>1</v>
      </c>
      <c r="N402" s="630">
        <v>107.899877830362</v>
      </c>
    </row>
    <row r="403" spans="1:14" ht="14.4" customHeight="1" x14ac:dyDescent="0.3">
      <c r="A403" s="625" t="s">
        <v>545</v>
      </c>
      <c r="B403" s="626" t="s">
        <v>547</v>
      </c>
      <c r="C403" s="627" t="s">
        <v>565</v>
      </c>
      <c r="D403" s="628" t="s">
        <v>566</v>
      </c>
      <c r="E403" s="627" t="s">
        <v>548</v>
      </c>
      <c r="F403" s="628" t="s">
        <v>549</v>
      </c>
      <c r="G403" s="627"/>
      <c r="H403" s="627" t="s">
        <v>598</v>
      </c>
      <c r="I403" s="627" t="s">
        <v>599</v>
      </c>
      <c r="J403" s="627" t="s">
        <v>600</v>
      </c>
      <c r="K403" s="627" t="s">
        <v>601</v>
      </c>
      <c r="L403" s="629">
        <v>41.08</v>
      </c>
      <c r="M403" s="629">
        <v>1</v>
      </c>
      <c r="N403" s="630">
        <v>41.08</v>
      </c>
    </row>
    <row r="404" spans="1:14" ht="14.4" customHeight="1" x14ac:dyDescent="0.3">
      <c r="A404" s="625" t="s">
        <v>545</v>
      </c>
      <c r="B404" s="626" t="s">
        <v>547</v>
      </c>
      <c r="C404" s="627" t="s">
        <v>565</v>
      </c>
      <c r="D404" s="628" t="s">
        <v>566</v>
      </c>
      <c r="E404" s="627" t="s">
        <v>548</v>
      </c>
      <c r="F404" s="628" t="s">
        <v>549</v>
      </c>
      <c r="G404" s="627"/>
      <c r="H404" s="627" t="s">
        <v>602</v>
      </c>
      <c r="I404" s="627" t="s">
        <v>603</v>
      </c>
      <c r="J404" s="627" t="s">
        <v>604</v>
      </c>
      <c r="K404" s="627" t="s">
        <v>605</v>
      </c>
      <c r="L404" s="629">
        <v>39.2954340699388</v>
      </c>
      <c r="M404" s="629">
        <v>22</v>
      </c>
      <c r="N404" s="630">
        <v>864.49954953865358</v>
      </c>
    </row>
    <row r="405" spans="1:14" ht="14.4" customHeight="1" x14ac:dyDescent="0.3">
      <c r="A405" s="625" t="s">
        <v>545</v>
      </c>
      <c r="B405" s="626" t="s">
        <v>547</v>
      </c>
      <c r="C405" s="627" t="s">
        <v>565</v>
      </c>
      <c r="D405" s="628" t="s">
        <v>566</v>
      </c>
      <c r="E405" s="627" t="s">
        <v>548</v>
      </c>
      <c r="F405" s="628" t="s">
        <v>549</v>
      </c>
      <c r="G405" s="627"/>
      <c r="H405" s="627" t="s">
        <v>1917</v>
      </c>
      <c r="I405" s="627" t="s">
        <v>1918</v>
      </c>
      <c r="J405" s="627" t="s">
        <v>1919</v>
      </c>
      <c r="K405" s="627" t="s">
        <v>1920</v>
      </c>
      <c r="L405" s="629">
        <v>70.209999999999994</v>
      </c>
      <c r="M405" s="629">
        <v>1</v>
      </c>
      <c r="N405" s="630">
        <v>70.209999999999994</v>
      </c>
    </row>
    <row r="406" spans="1:14" ht="14.4" customHeight="1" x14ac:dyDescent="0.3">
      <c r="A406" s="625" t="s">
        <v>545</v>
      </c>
      <c r="B406" s="626" t="s">
        <v>547</v>
      </c>
      <c r="C406" s="627" t="s">
        <v>565</v>
      </c>
      <c r="D406" s="628" t="s">
        <v>566</v>
      </c>
      <c r="E406" s="627" t="s">
        <v>548</v>
      </c>
      <c r="F406" s="628" t="s">
        <v>549</v>
      </c>
      <c r="G406" s="627"/>
      <c r="H406" s="627" t="s">
        <v>1921</v>
      </c>
      <c r="I406" s="627" t="s">
        <v>1922</v>
      </c>
      <c r="J406" s="627" t="s">
        <v>1923</v>
      </c>
      <c r="K406" s="627" t="s">
        <v>977</v>
      </c>
      <c r="L406" s="629">
        <v>163.44999999999999</v>
      </c>
      <c r="M406" s="629">
        <v>1</v>
      </c>
      <c r="N406" s="630">
        <v>163.44999999999999</v>
      </c>
    </row>
    <row r="407" spans="1:14" ht="14.4" customHeight="1" x14ac:dyDescent="0.3">
      <c r="A407" s="625" t="s">
        <v>545</v>
      </c>
      <c r="B407" s="626" t="s">
        <v>547</v>
      </c>
      <c r="C407" s="627" t="s">
        <v>565</v>
      </c>
      <c r="D407" s="628" t="s">
        <v>566</v>
      </c>
      <c r="E407" s="627" t="s">
        <v>548</v>
      </c>
      <c r="F407" s="628" t="s">
        <v>549</v>
      </c>
      <c r="G407" s="627"/>
      <c r="H407" s="627" t="s">
        <v>1924</v>
      </c>
      <c r="I407" s="627" t="s">
        <v>1925</v>
      </c>
      <c r="J407" s="627" t="s">
        <v>1926</v>
      </c>
      <c r="K407" s="627" t="s">
        <v>1927</v>
      </c>
      <c r="L407" s="629">
        <v>108.27</v>
      </c>
      <c r="M407" s="629">
        <v>1</v>
      </c>
      <c r="N407" s="630">
        <v>108.27</v>
      </c>
    </row>
    <row r="408" spans="1:14" ht="14.4" customHeight="1" x14ac:dyDescent="0.3">
      <c r="A408" s="625" t="s">
        <v>545</v>
      </c>
      <c r="B408" s="626" t="s">
        <v>547</v>
      </c>
      <c r="C408" s="627" t="s">
        <v>565</v>
      </c>
      <c r="D408" s="628" t="s">
        <v>566</v>
      </c>
      <c r="E408" s="627" t="s">
        <v>548</v>
      </c>
      <c r="F408" s="628" t="s">
        <v>549</v>
      </c>
      <c r="G408" s="627"/>
      <c r="H408" s="627" t="s">
        <v>1928</v>
      </c>
      <c r="I408" s="627" t="s">
        <v>1929</v>
      </c>
      <c r="J408" s="627" t="s">
        <v>1930</v>
      </c>
      <c r="K408" s="627" t="s">
        <v>1931</v>
      </c>
      <c r="L408" s="629">
        <v>260.73</v>
      </c>
      <c r="M408" s="629">
        <v>4</v>
      </c>
      <c r="N408" s="630">
        <v>1042.92</v>
      </c>
    </row>
    <row r="409" spans="1:14" ht="14.4" customHeight="1" x14ac:dyDescent="0.3">
      <c r="A409" s="625" t="s">
        <v>545</v>
      </c>
      <c r="B409" s="626" t="s">
        <v>547</v>
      </c>
      <c r="C409" s="627" t="s">
        <v>565</v>
      </c>
      <c r="D409" s="628" t="s">
        <v>566</v>
      </c>
      <c r="E409" s="627" t="s">
        <v>548</v>
      </c>
      <c r="F409" s="628" t="s">
        <v>549</v>
      </c>
      <c r="G409" s="627"/>
      <c r="H409" s="627" t="s">
        <v>1932</v>
      </c>
      <c r="I409" s="627" t="s">
        <v>1933</v>
      </c>
      <c r="J409" s="627" t="s">
        <v>1934</v>
      </c>
      <c r="K409" s="627" t="s">
        <v>1935</v>
      </c>
      <c r="L409" s="629">
        <v>151.54</v>
      </c>
      <c r="M409" s="629">
        <v>1</v>
      </c>
      <c r="N409" s="630">
        <v>151.54</v>
      </c>
    </row>
    <row r="410" spans="1:14" ht="14.4" customHeight="1" x14ac:dyDescent="0.3">
      <c r="A410" s="625" t="s">
        <v>545</v>
      </c>
      <c r="B410" s="626" t="s">
        <v>547</v>
      </c>
      <c r="C410" s="627" t="s">
        <v>565</v>
      </c>
      <c r="D410" s="628" t="s">
        <v>566</v>
      </c>
      <c r="E410" s="627" t="s">
        <v>548</v>
      </c>
      <c r="F410" s="628" t="s">
        <v>549</v>
      </c>
      <c r="G410" s="627"/>
      <c r="H410" s="627" t="s">
        <v>1936</v>
      </c>
      <c r="I410" s="627" t="s">
        <v>1937</v>
      </c>
      <c r="J410" s="627" t="s">
        <v>1938</v>
      </c>
      <c r="K410" s="627" t="s">
        <v>1939</v>
      </c>
      <c r="L410" s="629">
        <v>470.55</v>
      </c>
      <c r="M410" s="629">
        <v>1</v>
      </c>
      <c r="N410" s="630">
        <v>470.55</v>
      </c>
    </row>
    <row r="411" spans="1:14" ht="14.4" customHeight="1" x14ac:dyDescent="0.3">
      <c r="A411" s="625" t="s">
        <v>545</v>
      </c>
      <c r="B411" s="626" t="s">
        <v>547</v>
      </c>
      <c r="C411" s="627" t="s">
        <v>565</v>
      </c>
      <c r="D411" s="628" t="s">
        <v>566</v>
      </c>
      <c r="E411" s="627" t="s">
        <v>548</v>
      </c>
      <c r="F411" s="628" t="s">
        <v>549</v>
      </c>
      <c r="G411" s="627" t="s">
        <v>618</v>
      </c>
      <c r="H411" s="627" t="s">
        <v>619</v>
      </c>
      <c r="I411" s="627" t="s">
        <v>619</v>
      </c>
      <c r="J411" s="627" t="s">
        <v>620</v>
      </c>
      <c r="K411" s="627" t="s">
        <v>621</v>
      </c>
      <c r="L411" s="629">
        <v>254.33075087036963</v>
      </c>
      <c r="M411" s="629">
        <v>279</v>
      </c>
      <c r="N411" s="630">
        <v>70958.279492833128</v>
      </c>
    </row>
    <row r="412" spans="1:14" ht="14.4" customHeight="1" x14ac:dyDescent="0.3">
      <c r="A412" s="625" t="s">
        <v>545</v>
      </c>
      <c r="B412" s="626" t="s">
        <v>547</v>
      </c>
      <c r="C412" s="627" t="s">
        <v>565</v>
      </c>
      <c r="D412" s="628" t="s">
        <v>566</v>
      </c>
      <c r="E412" s="627" t="s">
        <v>548</v>
      </c>
      <c r="F412" s="628" t="s">
        <v>549</v>
      </c>
      <c r="G412" s="627" t="s">
        <v>618</v>
      </c>
      <c r="H412" s="627" t="s">
        <v>622</v>
      </c>
      <c r="I412" s="627" t="s">
        <v>622</v>
      </c>
      <c r="J412" s="627" t="s">
        <v>623</v>
      </c>
      <c r="K412" s="627" t="s">
        <v>624</v>
      </c>
      <c r="L412" s="629">
        <v>181.58914341422914</v>
      </c>
      <c r="M412" s="629">
        <v>20</v>
      </c>
      <c r="N412" s="630">
        <v>3631.7828682845829</v>
      </c>
    </row>
    <row r="413" spans="1:14" ht="14.4" customHeight="1" x14ac:dyDescent="0.3">
      <c r="A413" s="625" t="s">
        <v>545</v>
      </c>
      <c r="B413" s="626" t="s">
        <v>547</v>
      </c>
      <c r="C413" s="627" t="s">
        <v>565</v>
      </c>
      <c r="D413" s="628" t="s">
        <v>566</v>
      </c>
      <c r="E413" s="627" t="s">
        <v>548</v>
      </c>
      <c r="F413" s="628" t="s">
        <v>549</v>
      </c>
      <c r="G413" s="627" t="s">
        <v>618</v>
      </c>
      <c r="H413" s="627" t="s">
        <v>625</v>
      </c>
      <c r="I413" s="627" t="s">
        <v>625</v>
      </c>
      <c r="J413" s="627" t="s">
        <v>626</v>
      </c>
      <c r="K413" s="627" t="s">
        <v>624</v>
      </c>
      <c r="L413" s="629">
        <v>158.005</v>
      </c>
      <c r="M413" s="629">
        <v>6</v>
      </c>
      <c r="N413" s="630">
        <v>948.03</v>
      </c>
    </row>
    <row r="414" spans="1:14" ht="14.4" customHeight="1" x14ac:dyDescent="0.3">
      <c r="A414" s="625" t="s">
        <v>545</v>
      </c>
      <c r="B414" s="626" t="s">
        <v>547</v>
      </c>
      <c r="C414" s="627" t="s">
        <v>565</v>
      </c>
      <c r="D414" s="628" t="s">
        <v>566</v>
      </c>
      <c r="E414" s="627" t="s">
        <v>548</v>
      </c>
      <c r="F414" s="628" t="s">
        <v>549</v>
      </c>
      <c r="G414" s="627" t="s">
        <v>618</v>
      </c>
      <c r="H414" s="627" t="s">
        <v>1940</v>
      </c>
      <c r="I414" s="627" t="s">
        <v>1940</v>
      </c>
      <c r="J414" s="627" t="s">
        <v>626</v>
      </c>
      <c r="K414" s="627" t="s">
        <v>1941</v>
      </c>
      <c r="L414" s="629">
        <v>155.71</v>
      </c>
      <c r="M414" s="629">
        <v>1</v>
      </c>
      <c r="N414" s="630">
        <v>155.71</v>
      </c>
    </row>
    <row r="415" spans="1:14" ht="14.4" customHeight="1" x14ac:dyDescent="0.3">
      <c r="A415" s="625" t="s">
        <v>545</v>
      </c>
      <c r="B415" s="626" t="s">
        <v>547</v>
      </c>
      <c r="C415" s="627" t="s">
        <v>565</v>
      </c>
      <c r="D415" s="628" t="s">
        <v>566</v>
      </c>
      <c r="E415" s="627" t="s">
        <v>548</v>
      </c>
      <c r="F415" s="628" t="s">
        <v>549</v>
      </c>
      <c r="G415" s="627" t="s">
        <v>618</v>
      </c>
      <c r="H415" s="627" t="s">
        <v>629</v>
      </c>
      <c r="I415" s="627" t="s">
        <v>629</v>
      </c>
      <c r="J415" s="627" t="s">
        <v>620</v>
      </c>
      <c r="K415" s="627" t="s">
        <v>630</v>
      </c>
      <c r="L415" s="629">
        <v>149.44894742636845</v>
      </c>
      <c r="M415" s="629">
        <v>18</v>
      </c>
      <c r="N415" s="630">
        <v>2690.0810536746321</v>
      </c>
    </row>
    <row r="416" spans="1:14" ht="14.4" customHeight="1" x14ac:dyDescent="0.3">
      <c r="A416" s="625" t="s">
        <v>545</v>
      </c>
      <c r="B416" s="626" t="s">
        <v>547</v>
      </c>
      <c r="C416" s="627" t="s">
        <v>565</v>
      </c>
      <c r="D416" s="628" t="s">
        <v>566</v>
      </c>
      <c r="E416" s="627" t="s">
        <v>548</v>
      </c>
      <c r="F416" s="628" t="s">
        <v>549</v>
      </c>
      <c r="G416" s="627" t="s">
        <v>618</v>
      </c>
      <c r="H416" s="627" t="s">
        <v>631</v>
      </c>
      <c r="I416" s="627" t="s">
        <v>631</v>
      </c>
      <c r="J416" s="627" t="s">
        <v>632</v>
      </c>
      <c r="K416" s="627" t="s">
        <v>633</v>
      </c>
      <c r="L416" s="629">
        <v>72.774989717300144</v>
      </c>
      <c r="M416" s="629">
        <v>29</v>
      </c>
      <c r="N416" s="630">
        <v>2110.4747018017042</v>
      </c>
    </row>
    <row r="417" spans="1:14" ht="14.4" customHeight="1" x14ac:dyDescent="0.3">
      <c r="A417" s="625" t="s">
        <v>545</v>
      </c>
      <c r="B417" s="626" t="s">
        <v>547</v>
      </c>
      <c r="C417" s="627" t="s">
        <v>565</v>
      </c>
      <c r="D417" s="628" t="s">
        <v>566</v>
      </c>
      <c r="E417" s="627" t="s">
        <v>548</v>
      </c>
      <c r="F417" s="628" t="s">
        <v>549</v>
      </c>
      <c r="G417" s="627" t="s">
        <v>618</v>
      </c>
      <c r="H417" s="627" t="s">
        <v>1942</v>
      </c>
      <c r="I417" s="627" t="s">
        <v>1943</v>
      </c>
      <c r="J417" s="627" t="s">
        <v>1944</v>
      </c>
      <c r="K417" s="627" t="s">
        <v>1945</v>
      </c>
      <c r="L417" s="629">
        <v>40.069967374099569</v>
      </c>
      <c r="M417" s="629">
        <v>3</v>
      </c>
      <c r="N417" s="630">
        <v>120.2099021222987</v>
      </c>
    </row>
    <row r="418" spans="1:14" ht="14.4" customHeight="1" x14ac:dyDescent="0.3">
      <c r="A418" s="625" t="s">
        <v>545</v>
      </c>
      <c r="B418" s="626" t="s">
        <v>547</v>
      </c>
      <c r="C418" s="627" t="s">
        <v>565</v>
      </c>
      <c r="D418" s="628" t="s">
        <v>566</v>
      </c>
      <c r="E418" s="627" t="s">
        <v>548</v>
      </c>
      <c r="F418" s="628" t="s">
        <v>549</v>
      </c>
      <c r="G418" s="627" t="s">
        <v>618</v>
      </c>
      <c r="H418" s="627" t="s">
        <v>634</v>
      </c>
      <c r="I418" s="627" t="s">
        <v>635</v>
      </c>
      <c r="J418" s="627" t="s">
        <v>636</v>
      </c>
      <c r="K418" s="627" t="s">
        <v>637</v>
      </c>
      <c r="L418" s="629">
        <v>84.755166759522837</v>
      </c>
      <c r="M418" s="629">
        <v>4</v>
      </c>
      <c r="N418" s="630">
        <v>339.02066703809135</v>
      </c>
    </row>
    <row r="419" spans="1:14" ht="14.4" customHeight="1" x14ac:dyDescent="0.3">
      <c r="A419" s="625" t="s">
        <v>545</v>
      </c>
      <c r="B419" s="626" t="s">
        <v>547</v>
      </c>
      <c r="C419" s="627" t="s">
        <v>565</v>
      </c>
      <c r="D419" s="628" t="s">
        <v>566</v>
      </c>
      <c r="E419" s="627" t="s">
        <v>548</v>
      </c>
      <c r="F419" s="628" t="s">
        <v>549</v>
      </c>
      <c r="G419" s="627" t="s">
        <v>618</v>
      </c>
      <c r="H419" s="627" t="s">
        <v>638</v>
      </c>
      <c r="I419" s="627" t="s">
        <v>639</v>
      </c>
      <c r="J419" s="627" t="s">
        <v>640</v>
      </c>
      <c r="K419" s="627" t="s">
        <v>641</v>
      </c>
      <c r="L419" s="629">
        <v>94.626535822876392</v>
      </c>
      <c r="M419" s="629">
        <v>14</v>
      </c>
      <c r="N419" s="630">
        <v>1324.7715015202696</v>
      </c>
    </row>
    <row r="420" spans="1:14" ht="14.4" customHeight="1" x14ac:dyDescent="0.3">
      <c r="A420" s="625" t="s">
        <v>545</v>
      </c>
      <c r="B420" s="626" t="s">
        <v>547</v>
      </c>
      <c r="C420" s="627" t="s">
        <v>565</v>
      </c>
      <c r="D420" s="628" t="s">
        <v>566</v>
      </c>
      <c r="E420" s="627" t="s">
        <v>548</v>
      </c>
      <c r="F420" s="628" t="s">
        <v>549</v>
      </c>
      <c r="G420" s="627" t="s">
        <v>618</v>
      </c>
      <c r="H420" s="627" t="s">
        <v>642</v>
      </c>
      <c r="I420" s="627" t="s">
        <v>643</v>
      </c>
      <c r="J420" s="627" t="s">
        <v>644</v>
      </c>
      <c r="K420" s="627" t="s">
        <v>645</v>
      </c>
      <c r="L420" s="629">
        <v>167.44345003344159</v>
      </c>
      <c r="M420" s="629">
        <v>5</v>
      </c>
      <c r="N420" s="630">
        <v>837.21725016720802</v>
      </c>
    </row>
    <row r="421" spans="1:14" ht="14.4" customHeight="1" x14ac:dyDescent="0.3">
      <c r="A421" s="625" t="s">
        <v>545</v>
      </c>
      <c r="B421" s="626" t="s">
        <v>547</v>
      </c>
      <c r="C421" s="627" t="s">
        <v>565</v>
      </c>
      <c r="D421" s="628" t="s">
        <v>566</v>
      </c>
      <c r="E421" s="627" t="s">
        <v>548</v>
      </c>
      <c r="F421" s="628" t="s">
        <v>549</v>
      </c>
      <c r="G421" s="627" t="s">
        <v>618</v>
      </c>
      <c r="H421" s="627" t="s">
        <v>646</v>
      </c>
      <c r="I421" s="627" t="s">
        <v>647</v>
      </c>
      <c r="J421" s="627" t="s">
        <v>648</v>
      </c>
      <c r="K421" s="627" t="s">
        <v>649</v>
      </c>
      <c r="L421" s="629">
        <v>63.303943601112792</v>
      </c>
      <c r="M421" s="629">
        <v>10</v>
      </c>
      <c r="N421" s="630">
        <v>633.03943601112792</v>
      </c>
    </row>
    <row r="422" spans="1:14" ht="14.4" customHeight="1" x14ac:dyDescent="0.3">
      <c r="A422" s="625" t="s">
        <v>545</v>
      </c>
      <c r="B422" s="626" t="s">
        <v>547</v>
      </c>
      <c r="C422" s="627" t="s">
        <v>565</v>
      </c>
      <c r="D422" s="628" t="s">
        <v>566</v>
      </c>
      <c r="E422" s="627" t="s">
        <v>548</v>
      </c>
      <c r="F422" s="628" t="s">
        <v>549</v>
      </c>
      <c r="G422" s="627" t="s">
        <v>618</v>
      </c>
      <c r="H422" s="627" t="s">
        <v>1946</v>
      </c>
      <c r="I422" s="627" t="s">
        <v>1947</v>
      </c>
      <c r="J422" s="627" t="s">
        <v>1948</v>
      </c>
      <c r="K422" s="627" t="s">
        <v>1949</v>
      </c>
      <c r="L422" s="629">
        <v>42.399640201334499</v>
      </c>
      <c r="M422" s="629">
        <v>1</v>
      </c>
      <c r="N422" s="630">
        <v>42.399640201334499</v>
      </c>
    </row>
    <row r="423" spans="1:14" ht="14.4" customHeight="1" x14ac:dyDescent="0.3">
      <c r="A423" s="625" t="s">
        <v>545</v>
      </c>
      <c r="B423" s="626" t="s">
        <v>547</v>
      </c>
      <c r="C423" s="627" t="s">
        <v>565</v>
      </c>
      <c r="D423" s="628" t="s">
        <v>566</v>
      </c>
      <c r="E423" s="627" t="s">
        <v>548</v>
      </c>
      <c r="F423" s="628" t="s">
        <v>549</v>
      </c>
      <c r="G423" s="627" t="s">
        <v>618</v>
      </c>
      <c r="H423" s="627" t="s">
        <v>650</v>
      </c>
      <c r="I423" s="627" t="s">
        <v>651</v>
      </c>
      <c r="J423" s="627" t="s">
        <v>652</v>
      </c>
      <c r="K423" s="627" t="s">
        <v>653</v>
      </c>
      <c r="L423" s="629">
        <v>74.073333222477274</v>
      </c>
      <c r="M423" s="629">
        <v>3</v>
      </c>
      <c r="N423" s="630">
        <v>222.21999966743181</v>
      </c>
    </row>
    <row r="424" spans="1:14" ht="14.4" customHeight="1" x14ac:dyDescent="0.3">
      <c r="A424" s="625" t="s">
        <v>545</v>
      </c>
      <c r="B424" s="626" t="s">
        <v>547</v>
      </c>
      <c r="C424" s="627" t="s">
        <v>565</v>
      </c>
      <c r="D424" s="628" t="s">
        <v>566</v>
      </c>
      <c r="E424" s="627" t="s">
        <v>548</v>
      </c>
      <c r="F424" s="628" t="s">
        <v>549</v>
      </c>
      <c r="G424" s="627" t="s">
        <v>618</v>
      </c>
      <c r="H424" s="627" t="s">
        <v>654</v>
      </c>
      <c r="I424" s="627" t="s">
        <v>655</v>
      </c>
      <c r="J424" s="627" t="s">
        <v>656</v>
      </c>
      <c r="K424" s="627" t="s">
        <v>657</v>
      </c>
      <c r="L424" s="629">
        <v>60.007185171045208</v>
      </c>
      <c r="M424" s="629">
        <v>21</v>
      </c>
      <c r="N424" s="630">
        <v>1260.1508885919493</v>
      </c>
    </row>
    <row r="425" spans="1:14" ht="14.4" customHeight="1" x14ac:dyDescent="0.3">
      <c r="A425" s="625" t="s">
        <v>545</v>
      </c>
      <c r="B425" s="626" t="s">
        <v>547</v>
      </c>
      <c r="C425" s="627" t="s">
        <v>565</v>
      </c>
      <c r="D425" s="628" t="s">
        <v>566</v>
      </c>
      <c r="E425" s="627" t="s">
        <v>548</v>
      </c>
      <c r="F425" s="628" t="s">
        <v>549</v>
      </c>
      <c r="G425" s="627" t="s">
        <v>618</v>
      </c>
      <c r="H425" s="627" t="s">
        <v>658</v>
      </c>
      <c r="I425" s="627" t="s">
        <v>659</v>
      </c>
      <c r="J425" s="627" t="s">
        <v>660</v>
      </c>
      <c r="K425" s="627" t="s">
        <v>661</v>
      </c>
      <c r="L425" s="629">
        <v>55.577176210615342</v>
      </c>
      <c r="M425" s="629">
        <v>44</v>
      </c>
      <c r="N425" s="630">
        <v>2445.3957532670752</v>
      </c>
    </row>
    <row r="426" spans="1:14" ht="14.4" customHeight="1" x14ac:dyDescent="0.3">
      <c r="A426" s="625" t="s">
        <v>545</v>
      </c>
      <c r="B426" s="626" t="s">
        <v>547</v>
      </c>
      <c r="C426" s="627" t="s">
        <v>565</v>
      </c>
      <c r="D426" s="628" t="s">
        <v>566</v>
      </c>
      <c r="E426" s="627" t="s">
        <v>548</v>
      </c>
      <c r="F426" s="628" t="s">
        <v>549</v>
      </c>
      <c r="G426" s="627" t="s">
        <v>618</v>
      </c>
      <c r="H426" s="627" t="s">
        <v>665</v>
      </c>
      <c r="I426" s="627" t="s">
        <v>666</v>
      </c>
      <c r="J426" s="627" t="s">
        <v>667</v>
      </c>
      <c r="K426" s="627" t="s">
        <v>668</v>
      </c>
      <c r="L426" s="629">
        <v>78.238112935125883</v>
      </c>
      <c r="M426" s="629">
        <v>6</v>
      </c>
      <c r="N426" s="630">
        <v>469.4286776107553</v>
      </c>
    </row>
    <row r="427" spans="1:14" ht="14.4" customHeight="1" x14ac:dyDescent="0.3">
      <c r="A427" s="625" t="s">
        <v>545</v>
      </c>
      <c r="B427" s="626" t="s">
        <v>547</v>
      </c>
      <c r="C427" s="627" t="s">
        <v>565</v>
      </c>
      <c r="D427" s="628" t="s">
        <v>566</v>
      </c>
      <c r="E427" s="627" t="s">
        <v>548</v>
      </c>
      <c r="F427" s="628" t="s">
        <v>549</v>
      </c>
      <c r="G427" s="627" t="s">
        <v>618</v>
      </c>
      <c r="H427" s="627" t="s">
        <v>673</v>
      </c>
      <c r="I427" s="627" t="s">
        <v>674</v>
      </c>
      <c r="J427" s="627" t="s">
        <v>675</v>
      </c>
      <c r="K427" s="627" t="s">
        <v>676</v>
      </c>
      <c r="L427" s="629">
        <v>27.35654348441593</v>
      </c>
      <c r="M427" s="629">
        <v>80</v>
      </c>
      <c r="N427" s="630">
        <v>2188.5234787532745</v>
      </c>
    </row>
    <row r="428" spans="1:14" ht="14.4" customHeight="1" x14ac:dyDescent="0.3">
      <c r="A428" s="625" t="s">
        <v>545</v>
      </c>
      <c r="B428" s="626" t="s">
        <v>547</v>
      </c>
      <c r="C428" s="627" t="s">
        <v>565</v>
      </c>
      <c r="D428" s="628" t="s">
        <v>566</v>
      </c>
      <c r="E428" s="627" t="s">
        <v>548</v>
      </c>
      <c r="F428" s="628" t="s">
        <v>549</v>
      </c>
      <c r="G428" s="627" t="s">
        <v>618</v>
      </c>
      <c r="H428" s="627" t="s">
        <v>1950</v>
      </c>
      <c r="I428" s="627" t="s">
        <v>1951</v>
      </c>
      <c r="J428" s="627" t="s">
        <v>683</v>
      </c>
      <c r="K428" s="627" t="s">
        <v>1952</v>
      </c>
      <c r="L428" s="629">
        <v>42.027500000000003</v>
      </c>
      <c r="M428" s="629">
        <v>4</v>
      </c>
      <c r="N428" s="630">
        <v>168.11</v>
      </c>
    </row>
    <row r="429" spans="1:14" ht="14.4" customHeight="1" x14ac:dyDescent="0.3">
      <c r="A429" s="625" t="s">
        <v>545</v>
      </c>
      <c r="B429" s="626" t="s">
        <v>547</v>
      </c>
      <c r="C429" s="627" t="s">
        <v>565</v>
      </c>
      <c r="D429" s="628" t="s">
        <v>566</v>
      </c>
      <c r="E429" s="627" t="s">
        <v>548</v>
      </c>
      <c r="F429" s="628" t="s">
        <v>549</v>
      </c>
      <c r="G429" s="627" t="s">
        <v>618</v>
      </c>
      <c r="H429" s="627" t="s">
        <v>681</v>
      </c>
      <c r="I429" s="627" t="s">
        <v>682</v>
      </c>
      <c r="J429" s="627" t="s">
        <v>683</v>
      </c>
      <c r="K429" s="627" t="s">
        <v>684</v>
      </c>
      <c r="L429" s="629">
        <v>81.290001154752787</v>
      </c>
      <c r="M429" s="629">
        <v>10</v>
      </c>
      <c r="N429" s="630">
        <v>812.90001154752781</v>
      </c>
    </row>
    <row r="430" spans="1:14" ht="14.4" customHeight="1" x14ac:dyDescent="0.3">
      <c r="A430" s="625" t="s">
        <v>545</v>
      </c>
      <c r="B430" s="626" t="s">
        <v>547</v>
      </c>
      <c r="C430" s="627" t="s">
        <v>565</v>
      </c>
      <c r="D430" s="628" t="s">
        <v>566</v>
      </c>
      <c r="E430" s="627" t="s">
        <v>548</v>
      </c>
      <c r="F430" s="628" t="s">
        <v>549</v>
      </c>
      <c r="G430" s="627" t="s">
        <v>618</v>
      </c>
      <c r="H430" s="627" t="s">
        <v>689</v>
      </c>
      <c r="I430" s="627" t="s">
        <v>690</v>
      </c>
      <c r="J430" s="627" t="s">
        <v>691</v>
      </c>
      <c r="K430" s="627" t="s">
        <v>692</v>
      </c>
      <c r="L430" s="629">
        <v>121.00213769815907</v>
      </c>
      <c r="M430" s="629">
        <v>143</v>
      </c>
      <c r="N430" s="630">
        <v>17303.305690836747</v>
      </c>
    </row>
    <row r="431" spans="1:14" ht="14.4" customHeight="1" x14ac:dyDescent="0.3">
      <c r="A431" s="625" t="s">
        <v>545</v>
      </c>
      <c r="B431" s="626" t="s">
        <v>547</v>
      </c>
      <c r="C431" s="627" t="s">
        <v>565</v>
      </c>
      <c r="D431" s="628" t="s">
        <v>566</v>
      </c>
      <c r="E431" s="627" t="s">
        <v>548</v>
      </c>
      <c r="F431" s="628" t="s">
        <v>549</v>
      </c>
      <c r="G431" s="627" t="s">
        <v>618</v>
      </c>
      <c r="H431" s="627" t="s">
        <v>1953</v>
      </c>
      <c r="I431" s="627" t="s">
        <v>1954</v>
      </c>
      <c r="J431" s="627" t="s">
        <v>1955</v>
      </c>
      <c r="K431" s="627" t="s">
        <v>1956</v>
      </c>
      <c r="L431" s="629">
        <v>55.225999999999999</v>
      </c>
      <c r="M431" s="629">
        <v>5</v>
      </c>
      <c r="N431" s="630">
        <v>276.13</v>
      </c>
    </row>
    <row r="432" spans="1:14" ht="14.4" customHeight="1" x14ac:dyDescent="0.3">
      <c r="A432" s="625" t="s">
        <v>545</v>
      </c>
      <c r="B432" s="626" t="s">
        <v>547</v>
      </c>
      <c r="C432" s="627" t="s">
        <v>565</v>
      </c>
      <c r="D432" s="628" t="s">
        <v>566</v>
      </c>
      <c r="E432" s="627" t="s">
        <v>548</v>
      </c>
      <c r="F432" s="628" t="s">
        <v>549</v>
      </c>
      <c r="G432" s="627" t="s">
        <v>618</v>
      </c>
      <c r="H432" s="627" t="s">
        <v>1957</v>
      </c>
      <c r="I432" s="627" t="s">
        <v>1958</v>
      </c>
      <c r="J432" s="627" t="s">
        <v>1959</v>
      </c>
      <c r="K432" s="627" t="s">
        <v>661</v>
      </c>
      <c r="L432" s="629">
        <v>67.36119432253011</v>
      </c>
      <c r="M432" s="629">
        <v>7</v>
      </c>
      <c r="N432" s="630">
        <v>471.52836025771074</v>
      </c>
    </row>
    <row r="433" spans="1:14" ht="14.4" customHeight="1" x14ac:dyDescent="0.3">
      <c r="A433" s="625" t="s">
        <v>545</v>
      </c>
      <c r="B433" s="626" t="s">
        <v>547</v>
      </c>
      <c r="C433" s="627" t="s">
        <v>565</v>
      </c>
      <c r="D433" s="628" t="s">
        <v>566</v>
      </c>
      <c r="E433" s="627" t="s">
        <v>548</v>
      </c>
      <c r="F433" s="628" t="s">
        <v>549</v>
      </c>
      <c r="G433" s="627" t="s">
        <v>618</v>
      </c>
      <c r="H433" s="627" t="s">
        <v>697</v>
      </c>
      <c r="I433" s="627" t="s">
        <v>698</v>
      </c>
      <c r="J433" s="627" t="s">
        <v>699</v>
      </c>
      <c r="K433" s="627" t="s">
        <v>700</v>
      </c>
      <c r="L433" s="629">
        <v>58.96988490441484</v>
      </c>
      <c r="M433" s="629">
        <v>9</v>
      </c>
      <c r="N433" s="630">
        <v>530.72896413973353</v>
      </c>
    </row>
    <row r="434" spans="1:14" ht="14.4" customHeight="1" x14ac:dyDescent="0.3">
      <c r="A434" s="625" t="s">
        <v>545</v>
      </c>
      <c r="B434" s="626" t="s">
        <v>547</v>
      </c>
      <c r="C434" s="627" t="s">
        <v>565</v>
      </c>
      <c r="D434" s="628" t="s">
        <v>566</v>
      </c>
      <c r="E434" s="627" t="s">
        <v>548</v>
      </c>
      <c r="F434" s="628" t="s">
        <v>549</v>
      </c>
      <c r="G434" s="627" t="s">
        <v>618</v>
      </c>
      <c r="H434" s="627" t="s">
        <v>705</v>
      </c>
      <c r="I434" s="627" t="s">
        <v>706</v>
      </c>
      <c r="J434" s="627" t="s">
        <v>707</v>
      </c>
      <c r="K434" s="627" t="s">
        <v>708</v>
      </c>
      <c r="L434" s="629">
        <v>373.88625000000002</v>
      </c>
      <c r="M434" s="629">
        <v>8</v>
      </c>
      <c r="N434" s="630">
        <v>2991.09</v>
      </c>
    </row>
    <row r="435" spans="1:14" ht="14.4" customHeight="1" x14ac:dyDescent="0.3">
      <c r="A435" s="625" t="s">
        <v>545</v>
      </c>
      <c r="B435" s="626" t="s">
        <v>547</v>
      </c>
      <c r="C435" s="627" t="s">
        <v>565</v>
      </c>
      <c r="D435" s="628" t="s">
        <v>566</v>
      </c>
      <c r="E435" s="627" t="s">
        <v>548</v>
      </c>
      <c r="F435" s="628" t="s">
        <v>549</v>
      </c>
      <c r="G435" s="627" t="s">
        <v>618</v>
      </c>
      <c r="H435" s="627" t="s">
        <v>1960</v>
      </c>
      <c r="I435" s="627" t="s">
        <v>1961</v>
      </c>
      <c r="J435" s="627" t="s">
        <v>1962</v>
      </c>
      <c r="K435" s="627" t="s">
        <v>1963</v>
      </c>
      <c r="L435" s="629">
        <v>31.14</v>
      </c>
      <c r="M435" s="629">
        <v>1</v>
      </c>
      <c r="N435" s="630">
        <v>31.14</v>
      </c>
    </row>
    <row r="436" spans="1:14" ht="14.4" customHeight="1" x14ac:dyDescent="0.3">
      <c r="A436" s="625" t="s">
        <v>545</v>
      </c>
      <c r="B436" s="626" t="s">
        <v>547</v>
      </c>
      <c r="C436" s="627" t="s">
        <v>565</v>
      </c>
      <c r="D436" s="628" t="s">
        <v>566</v>
      </c>
      <c r="E436" s="627" t="s">
        <v>548</v>
      </c>
      <c r="F436" s="628" t="s">
        <v>549</v>
      </c>
      <c r="G436" s="627" t="s">
        <v>618</v>
      </c>
      <c r="H436" s="627" t="s">
        <v>1964</v>
      </c>
      <c r="I436" s="627" t="s">
        <v>1965</v>
      </c>
      <c r="J436" s="627" t="s">
        <v>808</v>
      </c>
      <c r="K436" s="627" t="s">
        <v>1966</v>
      </c>
      <c r="L436" s="629">
        <v>60.350078946714063</v>
      </c>
      <c r="M436" s="629">
        <v>8</v>
      </c>
      <c r="N436" s="630">
        <v>482.80063157371251</v>
      </c>
    </row>
    <row r="437" spans="1:14" ht="14.4" customHeight="1" x14ac:dyDescent="0.3">
      <c r="A437" s="625" t="s">
        <v>545</v>
      </c>
      <c r="B437" s="626" t="s">
        <v>547</v>
      </c>
      <c r="C437" s="627" t="s">
        <v>565</v>
      </c>
      <c r="D437" s="628" t="s">
        <v>566</v>
      </c>
      <c r="E437" s="627" t="s">
        <v>548</v>
      </c>
      <c r="F437" s="628" t="s">
        <v>549</v>
      </c>
      <c r="G437" s="627" t="s">
        <v>618</v>
      </c>
      <c r="H437" s="627" t="s">
        <v>1967</v>
      </c>
      <c r="I437" s="627" t="s">
        <v>1968</v>
      </c>
      <c r="J437" s="627" t="s">
        <v>1969</v>
      </c>
      <c r="K437" s="627" t="s">
        <v>1970</v>
      </c>
      <c r="L437" s="629">
        <v>113.258448670663</v>
      </c>
      <c r="M437" s="629">
        <v>2</v>
      </c>
      <c r="N437" s="630">
        <v>226.516897341326</v>
      </c>
    </row>
    <row r="438" spans="1:14" ht="14.4" customHeight="1" x14ac:dyDescent="0.3">
      <c r="A438" s="625" t="s">
        <v>545</v>
      </c>
      <c r="B438" s="626" t="s">
        <v>547</v>
      </c>
      <c r="C438" s="627" t="s">
        <v>565</v>
      </c>
      <c r="D438" s="628" t="s">
        <v>566</v>
      </c>
      <c r="E438" s="627" t="s">
        <v>548</v>
      </c>
      <c r="F438" s="628" t="s">
        <v>549</v>
      </c>
      <c r="G438" s="627" t="s">
        <v>618</v>
      </c>
      <c r="H438" s="627" t="s">
        <v>1971</v>
      </c>
      <c r="I438" s="627" t="s">
        <v>1972</v>
      </c>
      <c r="J438" s="627" t="s">
        <v>1973</v>
      </c>
      <c r="K438" s="627" t="s">
        <v>1974</v>
      </c>
      <c r="L438" s="629">
        <v>119.51888806882</v>
      </c>
      <c r="M438" s="629">
        <v>1</v>
      </c>
      <c r="N438" s="630">
        <v>119.51888806882</v>
      </c>
    </row>
    <row r="439" spans="1:14" ht="14.4" customHeight="1" x14ac:dyDescent="0.3">
      <c r="A439" s="625" t="s">
        <v>545</v>
      </c>
      <c r="B439" s="626" t="s">
        <v>547</v>
      </c>
      <c r="C439" s="627" t="s">
        <v>565</v>
      </c>
      <c r="D439" s="628" t="s">
        <v>566</v>
      </c>
      <c r="E439" s="627" t="s">
        <v>548</v>
      </c>
      <c r="F439" s="628" t="s">
        <v>549</v>
      </c>
      <c r="G439" s="627" t="s">
        <v>618</v>
      </c>
      <c r="H439" s="627" t="s">
        <v>713</v>
      </c>
      <c r="I439" s="627" t="s">
        <v>714</v>
      </c>
      <c r="J439" s="627" t="s">
        <v>715</v>
      </c>
      <c r="K439" s="627" t="s">
        <v>716</v>
      </c>
      <c r="L439" s="629">
        <v>270.39558719602235</v>
      </c>
      <c r="M439" s="629">
        <v>177</v>
      </c>
      <c r="N439" s="630">
        <v>47860.018933695959</v>
      </c>
    </row>
    <row r="440" spans="1:14" ht="14.4" customHeight="1" x14ac:dyDescent="0.3">
      <c r="A440" s="625" t="s">
        <v>545</v>
      </c>
      <c r="B440" s="626" t="s">
        <v>547</v>
      </c>
      <c r="C440" s="627" t="s">
        <v>565</v>
      </c>
      <c r="D440" s="628" t="s">
        <v>566</v>
      </c>
      <c r="E440" s="627" t="s">
        <v>548</v>
      </c>
      <c r="F440" s="628" t="s">
        <v>549</v>
      </c>
      <c r="G440" s="627" t="s">
        <v>618</v>
      </c>
      <c r="H440" s="627" t="s">
        <v>721</v>
      </c>
      <c r="I440" s="627" t="s">
        <v>722</v>
      </c>
      <c r="J440" s="627" t="s">
        <v>723</v>
      </c>
      <c r="K440" s="627" t="s">
        <v>724</v>
      </c>
      <c r="L440" s="629">
        <v>599.78</v>
      </c>
      <c r="M440" s="629">
        <v>1</v>
      </c>
      <c r="N440" s="630">
        <v>599.78</v>
      </c>
    </row>
    <row r="441" spans="1:14" ht="14.4" customHeight="1" x14ac:dyDescent="0.3">
      <c r="A441" s="625" t="s">
        <v>545</v>
      </c>
      <c r="B441" s="626" t="s">
        <v>547</v>
      </c>
      <c r="C441" s="627" t="s">
        <v>565</v>
      </c>
      <c r="D441" s="628" t="s">
        <v>566</v>
      </c>
      <c r="E441" s="627" t="s">
        <v>548</v>
      </c>
      <c r="F441" s="628" t="s">
        <v>549</v>
      </c>
      <c r="G441" s="627" t="s">
        <v>618</v>
      </c>
      <c r="H441" s="627" t="s">
        <v>1975</v>
      </c>
      <c r="I441" s="627" t="s">
        <v>1976</v>
      </c>
      <c r="J441" s="627" t="s">
        <v>1977</v>
      </c>
      <c r="K441" s="627" t="s">
        <v>1978</v>
      </c>
      <c r="L441" s="629">
        <v>42.18</v>
      </c>
      <c r="M441" s="629">
        <v>1</v>
      </c>
      <c r="N441" s="630">
        <v>42.18</v>
      </c>
    </row>
    <row r="442" spans="1:14" ht="14.4" customHeight="1" x14ac:dyDescent="0.3">
      <c r="A442" s="625" t="s">
        <v>545</v>
      </c>
      <c r="B442" s="626" t="s">
        <v>547</v>
      </c>
      <c r="C442" s="627" t="s">
        <v>565</v>
      </c>
      <c r="D442" s="628" t="s">
        <v>566</v>
      </c>
      <c r="E442" s="627" t="s">
        <v>548</v>
      </c>
      <c r="F442" s="628" t="s">
        <v>549</v>
      </c>
      <c r="G442" s="627" t="s">
        <v>618</v>
      </c>
      <c r="H442" s="627" t="s">
        <v>1979</v>
      </c>
      <c r="I442" s="627" t="s">
        <v>1980</v>
      </c>
      <c r="J442" s="627" t="s">
        <v>1981</v>
      </c>
      <c r="K442" s="627" t="s">
        <v>1982</v>
      </c>
      <c r="L442" s="629">
        <v>99.44</v>
      </c>
      <c r="M442" s="629">
        <v>1</v>
      </c>
      <c r="N442" s="630">
        <v>99.44</v>
      </c>
    </row>
    <row r="443" spans="1:14" ht="14.4" customHeight="1" x14ac:dyDescent="0.3">
      <c r="A443" s="625" t="s">
        <v>545</v>
      </c>
      <c r="B443" s="626" t="s">
        <v>547</v>
      </c>
      <c r="C443" s="627" t="s">
        <v>565</v>
      </c>
      <c r="D443" s="628" t="s">
        <v>566</v>
      </c>
      <c r="E443" s="627" t="s">
        <v>548</v>
      </c>
      <c r="F443" s="628" t="s">
        <v>549</v>
      </c>
      <c r="G443" s="627" t="s">
        <v>618</v>
      </c>
      <c r="H443" s="627" t="s">
        <v>733</v>
      </c>
      <c r="I443" s="627" t="s">
        <v>734</v>
      </c>
      <c r="J443" s="627" t="s">
        <v>735</v>
      </c>
      <c r="K443" s="627" t="s">
        <v>736</v>
      </c>
      <c r="L443" s="629">
        <v>175.49</v>
      </c>
      <c r="M443" s="629">
        <v>1</v>
      </c>
      <c r="N443" s="630">
        <v>175.49</v>
      </c>
    </row>
    <row r="444" spans="1:14" ht="14.4" customHeight="1" x14ac:dyDescent="0.3">
      <c r="A444" s="625" t="s">
        <v>545</v>
      </c>
      <c r="B444" s="626" t="s">
        <v>547</v>
      </c>
      <c r="C444" s="627" t="s">
        <v>565</v>
      </c>
      <c r="D444" s="628" t="s">
        <v>566</v>
      </c>
      <c r="E444" s="627" t="s">
        <v>548</v>
      </c>
      <c r="F444" s="628" t="s">
        <v>549</v>
      </c>
      <c r="G444" s="627" t="s">
        <v>618</v>
      </c>
      <c r="H444" s="627" t="s">
        <v>741</v>
      </c>
      <c r="I444" s="627" t="s">
        <v>742</v>
      </c>
      <c r="J444" s="627" t="s">
        <v>743</v>
      </c>
      <c r="K444" s="627" t="s">
        <v>744</v>
      </c>
      <c r="L444" s="629">
        <v>38.584999999999994</v>
      </c>
      <c r="M444" s="629">
        <v>2</v>
      </c>
      <c r="N444" s="630">
        <v>77.169999999999987</v>
      </c>
    </row>
    <row r="445" spans="1:14" ht="14.4" customHeight="1" x14ac:dyDescent="0.3">
      <c r="A445" s="625" t="s">
        <v>545</v>
      </c>
      <c r="B445" s="626" t="s">
        <v>547</v>
      </c>
      <c r="C445" s="627" t="s">
        <v>565</v>
      </c>
      <c r="D445" s="628" t="s">
        <v>566</v>
      </c>
      <c r="E445" s="627" t="s">
        <v>548</v>
      </c>
      <c r="F445" s="628" t="s">
        <v>549</v>
      </c>
      <c r="G445" s="627" t="s">
        <v>618</v>
      </c>
      <c r="H445" s="627" t="s">
        <v>1983</v>
      </c>
      <c r="I445" s="627" t="s">
        <v>1984</v>
      </c>
      <c r="J445" s="627" t="s">
        <v>1985</v>
      </c>
      <c r="K445" s="627" t="s">
        <v>1986</v>
      </c>
      <c r="L445" s="629">
        <v>194.05000000000004</v>
      </c>
      <c r="M445" s="629">
        <v>3</v>
      </c>
      <c r="N445" s="630">
        <v>582.15000000000009</v>
      </c>
    </row>
    <row r="446" spans="1:14" ht="14.4" customHeight="1" x14ac:dyDescent="0.3">
      <c r="A446" s="625" t="s">
        <v>545</v>
      </c>
      <c r="B446" s="626" t="s">
        <v>547</v>
      </c>
      <c r="C446" s="627" t="s">
        <v>565</v>
      </c>
      <c r="D446" s="628" t="s">
        <v>566</v>
      </c>
      <c r="E446" s="627" t="s">
        <v>548</v>
      </c>
      <c r="F446" s="628" t="s">
        <v>549</v>
      </c>
      <c r="G446" s="627" t="s">
        <v>618</v>
      </c>
      <c r="H446" s="627" t="s">
        <v>749</v>
      </c>
      <c r="I446" s="627" t="s">
        <v>749</v>
      </c>
      <c r="J446" s="627" t="s">
        <v>750</v>
      </c>
      <c r="K446" s="627" t="s">
        <v>751</v>
      </c>
      <c r="L446" s="629">
        <v>38.067777777777778</v>
      </c>
      <c r="M446" s="629">
        <v>18</v>
      </c>
      <c r="N446" s="630">
        <v>685.22</v>
      </c>
    </row>
    <row r="447" spans="1:14" ht="14.4" customHeight="1" x14ac:dyDescent="0.3">
      <c r="A447" s="625" t="s">
        <v>545</v>
      </c>
      <c r="B447" s="626" t="s">
        <v>547</v>
      </c>
      <c r="C447" s="627" t="s">
        <v>565</v>
      </c>
      <c r="D447" s="628" t="s">
        <v>566</v>
      </c>
      <c r="E447" s="627" t="s">
        <v>548</v>
      </c>
      <c r="F447" s="628" t="s">
        <v>549</v>
      </c>
      <c r="G447" s="627" t="s">
        <v>618</v>
      </c>
      <c r="H447" s="627" t="s">
        <v>752</v>
      </c>
      <c r="I447" s="627" t="s">
        <v>753</v>
      </c>
      <c r="J447" s="627" t="s">
        <v>754</v>
      </c>
      <c r="K447" s="627" t="s">
        <v>755</v>
      </c>
      <c r="L447" s="629">
        <v>116.72992112731851</v>
      </c>
      <c r="M447" s="629">
        <v>2</v>
      </c>
      <c r="N447" s="630">
        <v>233.45984225463701</v>
      </c>
    </row>
    <row r="448" spans="1:14" ht="14.4" customHeight="1" x14ac:dyDescent="0.3">
      <c r="A448" s="625" t="s">
        <v>545</v>
      </c>
      <c r="B448" s="626" t="s">
        <v>547</v>
      </c>
      <c r="C448" s="627" t="s">
        <v>565</v>
      </c>
      <c r="D448" s="628" t="s">
        <v>566</v>
      </c>
      <c r="E448" s="627" t="s">
        <v>548</v>
      </c>
      <c r="F448" s="628" t="s">
        <v>549</v>
      </c>
      <c r="G448" s="627" t="s">
        <v>618</v>
      </c>
      <c r="H448" s="627" t="s">
        <v>1987</v>
      </c>
      <c r="I448" s="627" t="s">
        <v>1988</v>
      </c>
      <c r="J448" s="627" t="s">
        <v>754</v>
      </c>
      <c r="K448" s="627" t="s">
        <v>1989</v>
      </c>
      <c r="L448" s="629">
        <v>238.05963739496576</v>
      </c>
      <c r="M448" s="629">
        <v>4</v>
      </c>
      <c r="N448" s="630">
        <v>952.23854957986305</v>
      </c>
    </row>
    <row r="449" spans="1:14" ht="14.4" customHeight="1" x14ac:dyDescent="0.3">
      <c r="A449" s="625" t="s">
        <v>545</v>
      </c>
      <c r="B449" s="626" t="s">
        <v>547</v>
      </c>
      <c r="C449" s="627" t="s">
        <v>565</v>
      </c>
      <c r="D449" s="628" t="s">
        <v>566</v>
      </c>
      <c r="E449" s="627" t="s">
        <v>548</v>
      </c>
      <c r="F449" s="628" t="s">
        <v>549</v>
      </c>
      <c r="G449" s="627" t="s">
        <v>618</v>
      </c>
      <c r="H449" s="627" t="s">
        <v>1990</v>
      </c>
      <c r="I449" s="627" t="s">
        <v>1991</v>
      </c>
      <c r="J449" s="627" t="s">
        <v>1992</v>
      </c>
      <c r="K449" s="627" t="s">
        <v>1993</v>
      </c>
      <c r="L449" s="629">
        <v>627.99</v>
      </c>
      <c r="M449" s="629">
        <v>1</v>
      </c>
      <c r="N449" s="630">
        <v>627.99</v>
      </c>
    </row>
    <row r="450" spans="1:14" ht="14.4" customHeight="1" x14ac:dyDescent="0.3">
      <c r="A450" s="625" t="s">
        <v>545</v>
      </c>
      <c r="B450" s="626" t="s">
        <v>547</v>
      </c>
      <c r="C450" s="627" t="s">
        <v>565</v>
      </c>
      <c r="D450" s="628" t="s">
        <v>566</v>
      </c>
      <c r="E450" s="627" t="s">
        <v>548</v>
      </c>
      <c r="F450" s="628" t="s">
        <v>549</v>
      </c>
      <c r="G450" s="627" t="s">
        <v>618</v>
      </c>
      <c r="H450" s="627" t="s">
        <v>1994</v>
      </c>
      <c r="I450" s="627" t="s">
        <v>1995</v>
      </c>
      <c r="J450" s="627" t="s">
        <v>1996</v>
      </c>
      <c r="K450" s="627" t="s">
        <v>1997</v>
      </c>
      <c r="L450" s="629">
        <v>164.88</v>
      </c>
      <c r="M450" s="629">
        <v>1</v>
      </c>
      <c r="N450" s="630">
        <v>164.88</v>
      </c>
    </row>
    <row r="451" spans="1:14" ht="14.4" customHeight="1" x14ac:dyDescent="0.3">
      <c r="A451" s="625" t="s">
        <v>545</v>
      </c>
      <c r="B451" s="626" t="s">
        <v>547</v>
      </c>
      <c r="C451" s="627" t="s">
        <v>565</v>
      </c>
      <c r="D451" s="628" t="s">
        <v>566</v>
      </c>
      <c r="E451" s="627" t="s">
        <v>548</v>
      </c>
      <c r="F451" s="628" t="s">
        <v>549</v>
      </c>
      <c r="G451" s="627" t="s">
        <v>618</v>
      </c>
      <c r="H451" s="627" t="s">
        <v>1998</v>
      </c>
      <c r="I451" s="627" t="s">
        <v>1999</v>
      </c>
      <c r="J451" s="627" t="s">
        <v>2000</v>
      </c>
      <c r="K451" s="627" t="s">
        <v>2001</v>
      </c>
      <c r="L451" s="629">
        <v>55.52</v>
      </c>
      <c r="M451" s="629">
        <v>1</v>
      </c>
      <c r="N451" s="630">
        <v>55.52</v>
      </c>
    </row>
    <row r="452" spans="1:14" ht="14.4" customHeight="1" x14ac:dyDescent="0.3">
      <c r="A452" s="625" t="s">
        <v>545</v>
      </c>
      <c r="B452" s="626" t="s">
        <v>547</v>
      </c>
      <c r="C452" s="627" t="s">
        <v>565</v>
      </c>
      <c r="D452" s="628" t="s">
        <v>566</v>
      </c>
      <c r="E452" s="627" t="s">
        <v>548</v>
      </c>
      <c r="F452" s="628" t="s">
        <v>549</v>
      </c>
      <c r="G452" s="627" t="s">
        <v>618</v>
      </c>
      <c r="H452" s="627" t="s">
        <v>2002</v>
      </c>
      <c r="I452" s="627" t="s">
        <v>2003</v>
      </c>
      <c r="J452" s="627" t="s">
        <v>766</v>
      </c>
      <c r="K452" s="627" t="s">
        <v>2004</v>
      </c>
      <c r="L452" s="629">
        <v>221.22950607516799</v>
      </c>
      <c r="M452" s="629">
        <v>1</v>
      </c>
      <c r="N452" s="630">
        <v>221.22950607516799</v>
      </c>
    </row>
    <row r="453" spans="1:14" ht="14.4" customHeight="1" x14ac:dyDescent="0.3">
      <c r="A453" s="625" t="s">
        <v>545</v>
      </c>
      <c r="B453" s="626" t="s">
        <v>547</v>
      </c>
      <c r="C453" s="627" t="s">
        <v>565</v>
      </c>
      <c r="D453" s="628" t="s">
        <v>566</v>
      </c>
      <c r="E453" s="627" t="s">
        <v>548</v>
      </c>
      <c r="F453" s="628" t="s">
        <v>549</v>
      </c>
      <c r="G453" s="627" t="s">
        <v>618</v>
      </c>
      <c r="H453" s="627" t="s">
        <v>768</v>
      </c>
      <c r="I453" s="627" t="s">
        <v>769</v>
      </c>
      <c r="J453" s="627" t="s">
        <v>770</v>
      </c>
      <c r="K453" s="627" t="s">
        <v>751</v>
      </c>
      <c r="L453" s="629">
        <v>38.344545454545454</v>
      </c>
      <c r="M453" s="629">
        <v>11</v>
      </c>
      <c r="N453" s="630">
        <v>421.78999999999996</v>
      </c>
    </row>
    <row r="454" spans="1:14" ht="14.4" customHeight="1" x14ac:dyDescent="0.3">
      <c r="A454" s="625" t="s">
        <v>545</v>
      </c>
      <c r="B454" s="626" t="s">
        <v>547</v>
      </c>
      <c r="C454" s="627" t="s">
        <v>565</v>
      </c>
      <c r="D454" s="628" t="s">
        <v>566</v>
      </c>
      <c r="E454" s="627" t="s">
        <v>548</v>
      </c>
      <c r="F454" s="628" t="s">
        <v>549</v>
      </c>
      <c r="G454" s="627" t="s">
        <v>618</v>
      </c>
      <c r="H454" s="627" t="s">
        <v>779</v>
      </c>
      <c r="I454" s="627" t="s">
        <v>780</v>
      </c>
      <c r="J454" s="627" t="s">
        <v>781</v>
      </c>
      <c r="K454" s="627" t="s">
        <v>782</v>
      </c>
      <c r="L454" s="629">
        <v>340.74796147070805</v>
      </c>
      <c r="M454" s="629">
        <v>10</v>
      </c>
      <c r="N454" s="630">
        <v>3407.4796147070806</v>
      </c>
    </row>
    <row r="455" spans="1:14" ht="14.4" customHeight="1" x14ac:dyDescent="0.3">
      <c r="A455" s="625" t="s">
        <v>545</v>
      </c>
      <c r="B455" s="626" t="s">
        <v>547</v>
      </c>
      <c r="C455" s="627" t="s">
        <v>565</v>
      </c>
      <c r="D455" s="628" t="s">
        <v>566</v>
      </c>
      <c r="E455" s="627" t="s">
        <v>548</v>
      </c>
      <c r="F455" s="628" t="s">
        <v>549</v>
      </c>
      <c r="G455" s="627" t="s">
        <v>618</v>
      </c>
      <c r="H455" s="627" t="s">
        <v>783</v>
      </c>
      <c r="I455" s="627" t="s">
        <v>784</v>
      </c>
      <c r="J455" s="627" t="s">
        <v>785</v>
      </c>
      <c r="K455" s="627" t="s">
        <v>782</v>
      </c>
      <c r="L455" s="629">
        <v>339.62</v>
      </c>
      <c r="M455" s="629">
        <v>1</v>
      </c>
      <c r="N455" s="630">
        <v>339.62</v>
      </c>
    </row>
    <row r="456" spans="1:14" ht="14.4" customHeight="1" x14ac:dyDescent="0.3">
      <c r="A456" s="625" t="s">
        <v>545</v>
      </c>
      <c r="B456" s="626" t="s">
        <v>547</v>
      </c>
      <c r="C456" s="627" t="s">
        <v>565</v>
      </c>
      <c r="D456" s="628" t="s">
        <v>566</v>
      </c>
      <c r="E456" s="627" t="s">
        <v>548</v>
      </c>
      <c r="F456" s="628" t="s">
        <v>549</v>
      </c>
      <c r="G456" s="627" t="s">
        <v>618</v>
      </c>
      <c r="H456" s="627" t="s">
        <v>786</v>
      </c>
      <c r="I456" s="627" t="s">
        <v>787</v>
      </c>
      <c r="J456" s="627" t="s">
        <v>788</v>
      </c>
      <c r="K456" s="627" t="s">
        <v>789</v>
      </c>
      <c r="L456" s="629">
        <v>83.472216399261484</v>
      </c>
      <c r="M456" s="629">
        <v>6</v>
      </c>
      <c r="N456" s="630">
        <v>500.83329839556893</v>
      </c>
    </row>
    <row r="457" spans="1:14" ht="14.4" customHeight="1" x14ac:dyDescent="0.3">
      <c r="A457" s="625" t="s">
        <v>545</v>
      </c>
      <c r="B457" s="626" t="s">
        <v>547</v>
      </c>
      <c r="C457" s="627" t="s">
        <v>565</v>
      </c>
      <c r="D457" s="628" t="s">
        <v>566</v>
      </c>
      <c r="E457" s="627" t="s">
        <v>548</v>
      </c>
      <c r="F457" s="628" t="s">
        <v>549</v>
      </c>
      <c r="G457" s="627" t="s">
        <v>618</v>
      </c>
      <c r="H457" s="627" t="s">
        <v>798</v>
      </c>
      <c r="I457" s="627" t="s">
        <v>799</v>
      </c>
      <c r="J457" s="627" t="s">
        <v>800</v>
      </c>
      <c r="K457" s="627" t="s">
        <v>801</v>
      </c>
      <c r="L457" s="629">
        <v>45.24</v>
      </c>
      <c r="M457" s="629">
        <v>1</v>
      </c>
      <c r="N457" s="630">
        <v>45.24</v>
      </c>
    </row>
    <row r="458" spans="1:14" ht="14.4" customHeight="1" x14ac:dyDescent="0.3">
      <c r="A458" s="625" t="s">
        <v>545</v>
      </c>
      <c r="B458" s="626" t="s">
        <v>547</v>
      </c>
      <c r="C458" s="627" t="s">
        <v>565</v>
      </c>
      <c r="D458" s="628" t="s">
        <v>566</v>
      </c>
      <c r="E458" s="627" t="s">
        <v>548</v>
      </c>
      <c r="F458" s="628" t="s">
        <v>549</v>
      </c>
      <c r="G458" s="627" t="s">
        <v>618</v>
      </c>
      <c r="H458" s="627" t="s">
        <v>802</v>
      </c>
      <c r="I458" s="627" t="s">
        <v>803</v>
      </c>
      <c r="J458" s="627" t="s">
        <v>804</v>
      </c>
      <c r="K458" s="627" t="s">
        <v>805</v>
      </c>
      <c r="L458" s="629">
        <v>259.44</v>
      </c>
      <c r="M458" s="629">
        <v>5</v>
      </c>
      <c r="N458" s="630">
        <v>1297.2</v>
      </c>
    </row>
    <row r="459" spans="1:14" ht="14.4" customHeight="1" x14ac:dyDescent="0.3">
      <c r="A459" s="625" t="s">
        <v>545</v>
      </c>
      <c r="B459" s="626" t="s">
        <v>547</v>
      </c>
      <c r="C459" s="627" t="s">
        <v>565</v>
      </c>
      <c r="D459" s="628" t="s">
        <v>566</v>
      </c>
      <c r="E459" s="627" t="s">
        <v>548</v>
      </c>
      <c r="F459" s="628" t="s">
        <v>549</v>
      </c>
      <c r="G459" s="627" t="s">
        <v>618</v>
      </c>
      <c r="H459" s="627" t="s">
        <v>2005</v>
      </c>
      <c r="I459" s="627" t="s">
        <v>2006</v>
      </c>
      <c r="J459" s="627" t="s">
        <v>2007</v>
      </c>
      <c r="K459" s="627" t="s">
        <v>2008</v>
      </c>
      <c r="L459" s="629">
        <v>87.06</v>
      </c>
      <c r="M459" s="629">
        <v>1</v>
      </c>
      <c r="N459" s="630">
        <v>87.06</v>
      </c>
    </row>
    <row r="460" spans="1:14" ht="14.4" customHeight="1" x14ac:dyDescent="0.3">
      <c r="A460" s="625" t="s">
        <v>545</v>
      </c>
      <c r="B460" s="626" t="s">
        <v>547</v>
      </c>
      <c r="C460" s="627" t="s">
        <v>565</v>
      </c>
      <c r="D460" s="628" t="s">
        <v>566</v>
      </c>
      <c r="E460" s="627" t="s">
        <v>548</v>
      </c>
      <c r="F460" s="628" t="s">
        <v>549</v>
      </c>
      <c r="G460" s="627" t="s">
        <v>618</v>
      </c>
      <c r="H460" s="627" t="s">
        <v>806</v>
      </c>
      <c r="I460" s="627" t="s">
        <v>807</v>
      </c>
      <c r="J460" s="627" t="s">
        <v>808</v>
      </c>
      <c r="K460" s="627" t="s">
        <v>809</v>
      </c>
      <c r="L460" s="629">
        <v>22.740993876529526</v>
      </c>
      <c r="M460" s="629">
        <v>20</v>
      </c>
      <c r="N460" s="630">
        <v>454.81987753059053</v>
      </c>
    </row>
    <row r="461" spans="1:14" ht="14.4" customHeight="1" x14ac:dyDescent="0.3">
      <c r="A461" s="625" t="s">
        <v>545</v>
      </c>
      <c r="B461" s="626" t="s">
        <v>547</v>
      </c>
      <c r="C461" s="627" t="s">
        <v>565</v>
      </c>
      <c r="D461" s="628" t="s">
        <v>566</v>
      </c>
      <c r="E461" s="627" t="s">
        <v>548</v>
      </c>
      <c r="F461" s="628" t="s">
        <v>549</v>
      </c>
      <c r="G461" s="627" t="s">
        <v>618</v>
      </c>
      <c r="H461" s="627" t="s">
        <v>2009</v>
      </c>
      <c r="I461" s="627" t="s">
        <v>2010</v>
      </c>
      <c r="J461" s="627" t="s">
        <v>2011</v>
      </c>
      <c r="K461" s="627" t="s">
        <v>2012</v>
      </c>
      <c r="L461" s="629">
        <v>98.43</v>
      </c>
      <c r="M461" s="629">
        <v>2</v>
      </c>
      <c r="N461" s="630">
        <v>196.86</v>
      </c>
    </row>
    <row r="462" spans="1:14" ht="14.4" customHeight="1" x14ac:dyDescent="0.3">
      <c r="A462" s="625" t="s">
        <v>545</v>
      </c>
      <c r="B462" s="626" t="s">
        <v>547</v>
      </c>
      <c r="C462" s="627" t="s">
        <v>565</v>
      </c>
      <c r="D462" s="628" t="s">
        <v>566</v>
      </c>
      <c r="E462" s="627" t="s">
        <v>548</v>
      </c>
      <c r="F462" s="628" t="s">
        <v>549</v>
      </c>
      <c r="G462" s="627" t="s">
        <v>618</v>
      </c>
      <c r="H462" s="627" t="s">
        <v>2013</v>
      </c>
      <c r="I462" s="627" t="s">
        <v>2014</v>
      </c>
      <c r="J462" s="627" t="s">
        <v>1888</v>
      </c>
      <c r="K462" s="627" t="s">
        <v>2015</v>
      </c>
      <c r="L462" s="629">
        <v>274.97000000000003</v>
      </c>
      <c r="M462" s="629">
        <v>3</v>
      </c>
      <c r="N462" s="630">
        <v>824.91000000000008</v>
      </c>
    </row>
    <row r="463" spans="1:14" ht="14.4" customHeight="1" x14ac:dyDescent="0.3">
      <c r="A463" s="625" t="s">
        <v>545</v>
      </c>
      <c r="B463" s="626" t="s">
        <v>547</v>
      </c>
      <c r="C463" s="627" t="s">
        <v>565</v>
      </c>
      <c r="D463" s="628" t="s">
        <v>566</v>
      </c>
      <c r="E463" s="627" t="s">
        <v>548</v>
      </c>
      <c r="F463" s="628" t="s">
        <v>549</v>
      </c>
      <c r="G463" s="627" t="s">
        <v>618</v>
      </c>
      <c r="H463" s="627" t="s">
        <v>821</v>
      </c>
      <c r="I463" s="627" t="s">
        <v>822</v>
      </c>
      <c r="J463" s="627" t="s">
        <v>823</v>
      </c>
      <c r="K463" s="627" t="s">
        <v>824</v>
      </c>
      <c r="L463" s="629">
        <v>68.739999999999995</v>
      </c>
      <c r="M463" s="629">
        <v>1</v>
      </c>
      <c r="N463" s="630">
        <v>68.739999999999995</v>
      </c>
    </row>
    <row r="464" spans="1:14" ht="14.4" customHeight="1" x14ac:dyDescent="0.3">
      <c r="A464" s="625" t="s">
        <v>545</v>
      </c>
      <c r="B464" s="626" t="s">
        <v>547</v>
      </c>
      <c r="C464" s="627" t="s">
        <v>565</v>
      </c>
      <c r="D464" s="628" t="s">
        <v>566</v>
      </c>
      <c r="E464" s="627" t="s">
        <v>548</v>
      </c>
      <c r="F464" s="628" t="s">
        <v>549</v>
      </c>
      <c r="G464" s="627" t="s">
        <v>618</v>
      </c>
      <c r="H464" s="627" t="s">
        <v>828</v>
      </c>
      <c r="I464" s="627" t="s">
        <v>829</v>
      </c>
      <c r="J464" s="627" t="s">
        <v>830</v>
      </c>
      <c r="K464" s="627" t="s">
        <v>831</v>
      </c>
      <c r="L464" s="629">
        <v>83.809887107391702</v>
      </c>
      <c r="M464" s="629">
        <v>6</v>
      </c>
      <c r="N464" s="630">
        <v>502.85932264435019</v>
      </c>
    </row>
    <row r="465" spans="1:14" ht="14.4" customHeight="1" x14ac:dyDescent="0.3">
      <c r="A465" s="625" t="s">
        <v>545</v>
      </c>
      <c r="B465" s="626" t="s">
        <v>547</v>
      </c>
      <c r="C465" s="627" t="s">
        <v>565</v>
      </c>
      <c r="D465" s="628" t="s">
        <v>566</v>
      </c>
      <c r="E465" s="627" t="s">
        <v>548</v>
      </c>
      <c r="F465" s="628" t="s">
        <v>549</v>
      </c>
      <c r="G465" s="627" t="s">
        <v>618</v>
      </c>
      <c r="H465" s="627" t="s">
        <v>840</v>
      </c>
      <c r="I465" s="627" t="s">
        <v>841</v>
      </c>
      <c r="J465" s="627" t="s">
        <v>842</v>
      </c>
      <c r="K465" s="627" t="s">
        <v>843</v>
      </c>
      <c r="L465" s="629">
        <v>75.239999999999995</v>
      </c>
      <c r="M465" s="629">
        <v>3</v>
      </c>
      <c r="N465" s="630">
        <v>225.71999999999997</v>
      </c>
    </row>
    <row r="466" spans="1:14" ht="14.4" customHeight="1" x14ac:dyDescent="0.3">
      <c r="A466" s="625" t="s">
        <v>545</v>
      </c>
      <c r="B466" s="626" t="s">
        <v>547</v>
      </c>
      <c r="C466" s="627" t="s">
        <v>565</v>
      </c>
      <c r="D466" s="628" t="s">
        <v>566</v>
      </c>
      <c r="E466" s="627" t="s">
        <v>548</v>
      </c>
      <c r="F466" s="628" t="s">
        <v>549</v>
      </c>
      <c r="G466" s="627" t="s">
        <v>618</v>
      </c>
      <c r="H466" s="627" t="s">
        <v>856</v>
      </c>
      <c r="I466" s="627" t="s">
        <v>857</v>
      </c>
      <c r="J466" s="627" t="s">
        <v>858</v>
      </c>
      <c r="K466" s="627" t="s">
        <v>859</v>
      </c>
      <c r="L466" s="629">
        <v>69.359993021686165</v>
      </c>
      <c r="M466" s="629">
        <v>4</v>
      </c>
      <c r="N466" s="630">
        <v>277.43997208674466</v>
      </c>
    </row>
    <row r="467" spans="1:14" ht="14.4" customHeight="1" x14ac:dyDescent="0.3">
      <c r="A467" s="625" t="s">
        <v>545</v>
      </c>
      <c r="B467" s="626" t="s">
        <v>547</v>
      </c>
      <c r="C467" s="627" t="s">
        <v>565</v>
      </c>
      <c r="D467" s="628" t="s">
        <v>566</v>
      </c>
      <c r="E467" s="627" t="s">
        <v>548</v>
      </c>
      <c r="F467" s="628" t="s">
        <v>549</v>
      </c>
      <c r="G467" s="627" t="s">
        <v>618</v>
      </c>
      <c r="H467" s="627" t="s">
        <v>2016</v>
      </c>
      <c r="I467" s="627" t="s">
        <v>2017</v>
      </c>
      <c r="J467" s="627" t="s">
        <v>2018</v>
      </c>
      <c r="K467" s="627" t="s">
        <v>2019</v>
      </c>
      <c r="L467" s="629">
        <v>100.71031776129399</v>
      </c>
      <c r="M467" s="629">
        <v>3</v>
      </c>
      <c r="N467" s="630">
        <v>302.13095328388198</v>
      </c>
    </row>
    <row r="468" spans="1:14" ht="14.4" customHeight="1" x14ac:dyDescent="0.3">
      <c r="A468" s="625" t="s">
        <v>545</v>
      </c>
      <c r="B468" s="626" t="s">
        <v>547</v>
      </c>
      <c r="C468" s="627" t="s">
        <v>565</v>
      </c>
      <c r="D468" s="628" t="s">
        <v>566</v>
      </c>
      <c r="E468" s="627" t="s">
        <v>548</v>
      </c>
      <c r="F468" s="628" t="s">
        <v>549</v>
      </c>
      <c r="G468" s="627" t="s">
        <v>618</v>
      </c>
      <c r="H468" s="627" t="s">
        <v>2020</v>
      </c>
      <c r="I468" s="627" t="s">
        <v>2021</v>
      </c>
      <c r="J468" s="627" t="s">
        <v>2022</v>
      </c>
      <c r="K468" s="627" t="s">
        <v>2023</v>
      </c>
      <c r="L468" s="629">
        <v>63.51</v>
      </c>
      <c r="M468" s="629">
        <v>3</v>
      </c>
      <c r="N468" s="630">
        <v>190.53</v>
      </c>
    </row>
    <row r="469" spans="1:14" ht="14.4" customHeight="1" x14ac:dyDescent="0.3">
      <c r="A469" s="625" t="s">
        <v>545</v>
      </c>
      <c r="B469" s="626" t="s">
        <v>547</v>
      </c>
      <c r="C469" s="627" t="s">
        <v>565</v>
      </c>
      <c r="D469" s="628" t="s">
        <v>566</v>
      </c>
      <c r="E469" s="627" t="s">
        <v>548</v>
      </c>
      <c r="F469" s="628" t="s">
        <v>549</v>
      </c>
      <c r="G469" s="627" t="s">
        <v>618</v>
      </c>
      <c r="H469" s="627" t="s">
        <v>876</v>
      </c>
      <c r="I469" s="627" t="s">
        <v>877</v>
      </c>
      <c r="J469" s="627" t="s">
        <v>878</v>
      </c>
      <c r="K469" s="627" t="s">
        <v>879</v>
      </c>
      <c r="L469" s="629">
        <v>143.59662885799366</v>
      </c>
      <c r="M469" s="629">
        <v>3</v>
      </c>
      <c r="N469" s="630">
        <v>430.78988657398099</v>
      </c>
    </row>
    <row r="470" spans="1:14" ht="14.4" customHeight="1" x14ac:dyDescent="0.3">
      <c r="A470" s="625" t="s">
        <v>545</v>
      </c>
      <c r="B470" s="626" t="s">
        <v>547</v>
      </c>
      <c r="C470" s="627" t="s">
        <v>565</v>
      </c>
      <c r="D470" s="628" t="s">
        <v>566</v>
      </c>
      <c r="E470" s="627" t="s">
        <v>548</v>
      </c>
      <c r="F470" s="628" t="s">
        <v>549</v>
      </c>
      <c r="G470" s="627" t="s">
        <v>618</v>
      </c>
      <c r="H470" s="627" t="s">
        <v>884</v>
      </c>
      <c r="I470" s="627" t="s">
        <v>885</v>
      </c>
      <c r="J470" s="627" t="s">
        <v>886</v>
      </c>
      <c r="K470" s="627" t="s">
        <v>887</v>
      </c>
      <c r="L470" s="629">
        <v>119.94</v>
      </c>
      <c r="M470" s="629">
        <v>3</v>
      </c>
      <c r="N470" s="630">
        <v>359.82</v>
      </c>
    </row>
    <row r="471" spans="1:14" ht="14.4" customHeight="1" x14ac:dyDescent="0.3">
      <c r="A471" s="625" t="s">
        <v>545</v>
      </c>
      <c r="B471" s="626" t="s">
        <v>547</v>
      </c>
      <c r="C471" s="627" t="s">
        <v>565</v>
      </c>
      <c r="D471" s="628" t="s">
        <v>566</v>
      </c>
      <c r="E471" s="627" t="s">
        <v>548</v>
      </c>
      <c r="F471" s="628" t="s">
        <v>549</v>
      </c>
      <c r="G471" s="627" t="s">
        <v>618</v>
      </c>
      <c r="H471" s="627" t="s">
        <v>888</v>
      </c>
      <c r="I471" s="627" t="s">
        <v>889</v>
      </c>
      <c r="J471" s="627" t="s">
        <v>886</v>
      </c>
      <c r="K471" s="627" t="s">
        <v>890</v>
      </c>
      <c r="L471" s="629">
        <v>134.58000000000001</v>
      </c>
      <c r="M471" s="629">
        <v>1</v>
      </c>
      <c r="N471" s="630">
        <v>134.58000000000001</v>
      </c>
    </row>
    <row r="472" spans="1:14" ht="14.4" customHeight="1" x14ac:dyDescent="0.3">
      <c r="A472" s="625" t="s">
        <v>545</v>
      </c>
      <c r="B472" s="626" t="s">
        <v>547</v>
      </c>
      <c r="C472" s="627" t="s">
        <v>565</v>
      </c>
      <c r="D472" s="628" t="s">
        <v>566</v>
      </c>
      <c r="E472" s="627" t="s">
        <v>548</v>
      </c>
      <c r="F472" s="628" t="s">
        <v>549</v>
      </c>
      <c r="G472" s="627" t="s">
        <v>618</v>
      </c>
      <c r="H472" s="627" t="s">
        <v>2024</v>
      </c>
      <c r="I472" s="627" t="s">
        <v>2025</v>
      </c>
      <c r="J472" s="627" t="s">
        <v>2026</v>
      </c>
      <c r="K472" s="627" t="s">
        <v>2027</v>
      </c>
      <c r="L472" s="629">
        <v>81.08</v>
      </c>
      <c r="M472" s="629">
        <v>1</v>
      </c>
      <c r="N472" s="630">
        <v>81.08</v>
      </c>
    </row>
    <row r="473" spans="1:14" ht="14.4" customHeight="1" x14ac:dyDescent="0.3">
      <c r="A473" s="625" t="s">
        <v>545</v>
      </c>
      <c r="B473" s="626" t="s">
        <v>547</v>
      </c>
      <c r="C473" s="627" t="s">
        <v>565</v>
      </c>
      <c r="D473" s="628" t="s">
        <v>566</v>
      </c>
      <c r="E473" s="627" t="s">
        <v>548</v>
      </c>
      <c r="F473" s="628" t="s">
        <v>549</v>
      </c>
      <c r="G473" s="627" t="s">
        <v>618</v>
      </c>
      <c r="H473" s="627" t="s">
        <v>891</v>
      </c>
      <c r="I473" s="627" t="s">
        <v>892</v>
      </c>
      <c r="J473" s="627" t="s">
        <v>893</v>
      </c>
      <c r="K473" s="627" t="s">
        <v>894</v>
      </c>
      <c r="L473" s="629">
        <v>76.679999999999893</v>
      </c>
      <c r="M473" s="629">
        <v>1</v>
      </c>
      <c r="N473" s="630">
        <v>76.679999999999893</v>
      </c>
    </row>
    <row r="474" spans="1:14" ht="14.4" customHeight="1" x14ac:dyDescent="0.3">
      <c r="A474" s="625" t="s">
        <v>545</v>
      </c>
      <c r="B474" s="626" t="s">
        <v>547</v>
      </c>
      <c r="C474" s="627" t="s">
        <v>565</v>
      </c>
      <c r="D474" s="628" t="s">
        <v>566</v>
      </c>
      <c r="E474" s="627" t="s">
        <v>548</v>
      </c>
      <c r="F474" s="628" t="s">
        <v>549</v>
      </c>
      <c r="G474" s="627" t="s">
        <v>618</v>
      </c>
      <c r="H474" s="627" t="s">
        <v>895</v>
      </c>
      <c r="I474" s="627" t="s">
        <v>896</v>
      </c>
      <c r="J474" s="627" t="s">
        <v>711</v>
      </c>
      <c r="K474" s="627" t="s">
        <v>897</v>
      </c>
      <c r="L474" s="629">
        <v>47.038461637965426</v>
      </c>
      <c r="M474" s="629">
        <v>20</v>
      </c>
      <c r="N474" s="630">
        <v>940.76923275930858</v>
      </c>
    </row>
    <row r="475" spans="1:14" ht="14.4" customHeight="1" x14ac:dyDescent="0.3">
      <c r="A475" s="625" t="s">
        <v>545</v>
      </c>
      <c r="B475" s="626" t="s">
        <v>547</v>
      </c>
      <c r="C475" s="627" t="s">
        <v>565</v>
      </c>
      <c r="D475" s="628" t="s">
        <v>566</v>
      </c>
      <c r="E475" s="627" t="s">
        <v>548</v>
      </c>
      <c r="F475" s="628" t="s">
        <v>549</v>
      </c>
      <c r="G475" s="627" t="s">
        <v>618</v>
      </c>
      <c r="H475" s="627" t="s">
        <v>2028</v>
      </c>
      <c r="I475" s="627" t="s">
        <v>2029</v>
      </c>
      <c r="J475" s="627" t="s">
        <v>2030</v>
      </c>
      <c r="K475" s="627" t="s">
        <v>2031</v>
      </c>
      <c r="L475" s="629">
        <v>123.04690044065801</v>
      </c>
      <c r="M475" s="629">
        <v>3</v>
      </c>
      <c r="N475" s="630">
        <v>369.14070132197401</v>
      </c>
    </row>
    <row r="476" spans="1:14" ht="14.4" customHeight="1" x14ac:dyDescent="0.3">
      <c r="A476" s="625" t="s">
        <v>545</v>
      </c>
      <c r="B476" s="626" t="s">
        <v>547</v>
      </c>
      <c r="C476" s="627" t="s">
        <v>565</v>
      </c>
      <c r="D476" s="628" t="s">
        <v>566</v>
      </c>
      <c r="E476" s="627" t="s">
        <v>548</v>
      </c>
      <c r="F476" s="628" t="s">
        <v>549</v>
      </c>
      <c r="G476" s="627" t="s">
        <v>618</v>
      </c>
      <c r="H476" s="627" t="s">
        <v>1030</v>
      </c>
      <c r="I476" s="627" t="s">
        <v>2032</v>
      </c>
      <c r="J476" s="627" t="s">
        <v>2033</v>
      </c>
      <c r="K476" s="627" t="s">
        <v>2034</v>
      </c>
      <c r="L476" s="629">
        <v>47.523763119562503</v>
      </c>
      <c r="M476" s="629">
        <v>5</v>
      </c>
      <c r="N476" s="630">
        <v>237.6188155978125</v>
      </c>
    </row>
    <row r="477" spans="1:14" ht="14.4" customHeight="1" x14ac:dyDescent="0.3">
      <c r="A477" s="625" t="s">
        <v>545</v>
      </c>
      <c r="B477" s="626" t="s">
        <v>547</v>
      </c>
      <c r="C477" s="627" t="s">
        <v>565</v>
      </c>
      <c r="D477" s="628" t="s">
        <v>566</v>
      </c>
      <c r="E477" s="627" t="s">
        <v>548</v>
      </c>
      <c r="F477" s="628" t="s">
        <v>549</v>
      </c>
      <c r="G477" s="627" t="s">
        <v>618</v>
      </c>
      <c r="H477" s="627" t="s">
        <v>898</v>
      </c>
      <c r="I477" s="627" t="s">
        <v>898</v>
      </c>
      <c r="J477" s="627" t="s">
        <v>899</v>
      </c>
      <c r="K477" s="627" t="s">
        <v>900</v>
      </c>
      <c r="L477" s="629">
        <v>106.98</v>
      </c>
      <c r="M477" s="629">
        <v>2</v>
      </c>
      <c r="N477" s="630">
        <v>213.96</v>
      </c>
    </row>
    <row r="478" spans="1:14" ht="14.4" customHeight="1" x14ac:dyDescent="0.3">
      <c r="A478" s="625" t="s">
        <v>545</v>
      </c>
      <c r="B478" s="626" t="s">
        <v>547</v>
      </c>
      <c r="C478" s="627" t="s">
        <v>565</v>
      </c>
      <c r="D478" s="628" t="s">
        <v>566</v>
      </c>
      <c r="E478" s="627" t="s">
        <v>548</v>
      </c>
      <c r="F478" s="628" t="s">
        <v>549</v>
      </c>
      <c r="G478" s="627" t="s">
        <v>618</v>
      </c>
      <c r="H478" s="627" t="s">
        <v>905</v>
      </c>
      <c r="I478" s="627" t="s">
        <v>906</v>
      </c>
      <c r="J478" s="627" t="s">
        <v>903</v>
      </c>
      <c r="K478" s="627" t="s">
        <v>907</v>
      </c>
      <c r="L478" s="629">
        <v>291.82972180591042</v>
      </c>
      <c r="M478" s="629">
        <v>9</v>
      </c>
      <c r="N478" s="630">
        <v>2626.467496253194</v>
      </c>
    </row>
    <row r="479" spans="1:14" ht="14.4" customHeight="1" x14ac:dyDescent="0.3">
      <c r="A479" s="625" t="s">
        <v>545</v>
      </c>
      <c r="B479" s="626" t="s">
        <v>547</v>
      </c>
      <c r="C479" s="627" t="s">
        <v>565</v>
      </c>
      <c r="D479" s="628" t="s">
        <v>566</v>
      </c>
      <c r="E479" s="627" t="s">
        <v>548</v>
      </c>
      <c r="F479" s="628" t="s">
        <v>549</v>
      </c>
      <c r="G479" s="627" t="s">
        <v>618</v>
      </c>
      <c r="H479" s="627" t="s">
        <v>912</v>
      </c>
      <c r="I479" s="627" t="s">
        <v>913</v>
      </c>
      <c r="J479" s="627" t="s">
        <v>914</v>
      </c>
      <c r="K479" s="627" t="s">
        <v>915</v>
      </c>
      <c r="L479" s="629">
        <v>391.62000000000006</v>
      </c>
      <c r="M479" s="629">
        <v>3</v>
      </c>
      <c r="N479" s="630">
        <v>1174.8600000000001</v>
      </c>
    </row>
    <row r="480" spans="1:14" ht="14.4" customHeight="1" x14ac:dyDescent="0.3">
      <c r="A480" s="625" t="s">
        <v>545</v>
      </c>
      <c r="B480" s="626" t="s">
        <v>547</v>
      </c>
      <c r="C480" s="627" t="s">
        <v>565</v>
      </c>
      <c r="D480" s="628" t="s">
        <v>566</v>
      </c>
      <c r="E480" s="627" t="s">
        <v>548</v>
      </c>
      <c r="F480" s="628" t="s">
        <v>549</v>
      </c>
      <c r="G480" s="627" t="s">
        <v>618</v>
      </c>
      <c r="H480" s="627" t="s">
        <v>920</v>
      </c>
      <c r="I480" s="627" t="s">
        <v>921</v>
      </c>
      <c r="J480" s="627" t="s">
        <v>922</v>
      </c>
      <c r="K480" s="627" t="s">
        <v>923</v>
      </c>
      <c r="L480" s="629">
        <v>49.96</v>
      </c>
      <c r="M480" s="629">
        <v>2</v>
      </c>
      <c r="N480" s="630">
        <v>99.92</v>
      </c>
    </row>
    <row r="481" spans="1:14" ht="14.4" customHeight="1" x14ac:dyDescent="0.3">
      <c r="A481" s="625" t="s">
        <v>545</v>
      </c>
      <c r="B481" s="626" t="s">
        <v>547</v>
      </c>
      <c r="C481" s="627" t="s">
        <v>565</v>
      </c>
      <c r="D481" s="628" t="s">
        <v>566</v>
      </c>
      <c r="E481" s="627" t="s">
        <v>548</v>
      </c>
      <c r="F481" s="628" t="s">
        <v>549</v>
      </c>
      <c r="G481" s="627" t="s">
        <v>618</v>
      </c>
      <c r="H481" s="627" t="s">
        <v>2035</v>
      </c>
      <c r="I481" s="627" t="s">
        <v>2036</v>
      </c>
      <c r="J481" s="627" t="s">
        <v>922</v>
      </c>
      <c r="K481" s="627" t="s">
        <v>2037</v>
      </c>
      <c r="L481" s="629">
        <v>91.345957201180639</v>
      </c>
      <c r="M481" s="629">
        <v>5</v>
      </c>
      <c r="N481" s="630">
        <v>456.72978600590318</v>
      </c>
    </row>
    <row r="482" spans="1:14" ht="14.4" customHeight="1" x14ac:dyDescent="0.3">
      <c r="A482" s="625" t="s">
        <v>545</v>
      </c>
      <c r="B482" s="626" t="s">
        <v>547</v>
      </c>
      <c r="C482" s="627" t="s">
        <v>565</v>
      </c>
      <c r="D482" s="628" t="s">
        <v>566</v>
      </c>
      <c r="E482" s="627" t="s">
        <v>548</v>
      </c>
      <c r="F482" s="628" t="s">
        <v>549</v>
      </c>
      <c r="G482" s="627" t="s">
        <v>618</v>
      </c>
      <c r="H482" s="627" t="s">
        <v>928</v>
      </c>
      <c r="I482" s="627" t="s">
        <v>929</v>
      </c>
      <c r="J482" s="627" t="s">
        <v>930</v>
      </c>
      <c r="K482" s="627" t="s">
        <v>931</v>
      </c>
      <c r="L482" s="629">
        <v>28.89</v>
      </c>
      <c r="M482" s="629">
        <v>1</v>
      </c>
      <c r="N482" s="630">
        <v>28.89</v>
      </c>
    </row>
    <row r="483" spans="1:14" ht="14.4" customHeight="1" x14ac:dyDescent="0.3">
      <c r="A483" s="625" t="s">
        <v>545</v>
      </c>
      <c r="B483" s="626" t="s">
        <v>547</v>
      </c>
      <c r="C483" s="627" t="s">
        <v>565</v>
      </c>
      <c r="D483" s="628" t="s">
        <v>566</v>
      </c>
      <c r="E483" s="627" t="s">
        <v>548</v>
      </c>
      <c r="F483" s="628" t="s">
        <v>549</v>
      </c>
      <c r="G483" s="627" t="s">
        <v>618</v>
      </c>
      <c r="H483" s="627" t="s">
        <v>932</v>
      </c>
      <c r="I483" s="627" t="s">
        <v>933</v>
      </c>
      <c r="J483" s="627" t="s">
        <v>934</v>
      </c>
      <c r="K483" s="627" t="s">
        <v>935</v>
      </c>
      <c r="L483" s="629">
        <v>116.8601602956075</v>
      </c>
      <c r="M483" s="629">
        <v>2</v>
      </c>
      <c r="N483" s="630">
        <v>233.720320591215</v>
      </c>
    </row>
    <row r="484" spans="1:14" ht="14.4" customHeight="1" x14ac:dyDescent="0.3">
      <c r="A484" s="625" t="s">
        <v>545</v>
      </c>
      <c r="B484" s="626" t="s">
        <v>547</v>
      </c>
      <c r="C484" s="627" t="s">
        <v>565</v>
      </c>
      <c r="D484" s="628" t="s">
        <v>566</v>
      </c>
      <c r="E484" s="627" t="s">
        <v>548</v>
      </c>
      <c r="F484" s="628" t="s">
        <v>549</v>
      </c>
      <c r="G484" s="627" t="s">
        <v>618</v>
      </c>
      <c r="H484" s="627" t="s">
        <v>936</v>
      </c>
      <c r="I484" s="627" t="s">
        <v>937</v>
      </c>
      <c r="J484" s="627" t="s">
        <v>727</v>
      </c>
      <c r="K484" s="627" t="s">
        <v>938</v>
      </c>
      <c r="L484" s="629">
        <v>167.07</v>
      </c>
      <c r="M484" s="629">
        <v>2</v>
      </c>
      <c r="N484" s="630">
        <v>334.14</v>
      </c>
    </row>
    <row r="485" spans="1:14" ht="14.4" customHeight="1" x14ac:dyDescent="0.3">
      <c r="A485" s="625" t="s">
        <v>545</v>
      </c>
      <c r="B485" s="626" t="s">
        <v>547</v>
      </c>
      <c r="C485" s="627" t="s">
        <v>565</v>
      </c>
      <c r="D485" s="628" t="s">
        <v>566</v>
      </c>
      <c r="E485" s="627" t="s">
        <v>548</v>
      </c>
      <c r="F485" s="628" t="s">
        <v>549</v>
      </c>
      <c r="G485" s="627" t="s">
        <v>618</v>
      </c>
      <c r="H485" s="627" t="s">
        <v>943</v>
      </c>
      <c r="I485" s="627" t="s">
        <v>944</v>
      </c>
      <c r="J485" s="627" t="s">
        <v>945</v>
      </c>
      <c r="K485" s="627" t="s">
        <v>946</v>
      </c>
      <c r="L485" s="629">
        <v>49.754899655207097</v>
      </c>
      <c r="M485" s="629">
        <v>4</v>
      </c>
      <c r="N485" s="630">
        <v>199.01959862082839</v>
      </c>
    </row>
    <row r="486" spans="1:14" ht="14.4" customHeight="1" x14ac:dyDescent="0.3">
      <c r="A486" s="625" t="s">
        <v>545</v>
      </c>
      <c r="B486" s="626" t="s">
        <v>547</v>
      </c>
      <c r="C486" s="627" t="s">
        <v>565</v>
      </c>
      <c r="D486" s="628" t="s">
        <v>566</v>
      </c>
      <c r="E486" s="627" t="s">
        <v>548</v>
      </c>
      <c r="F486" s="628" t="s">
        <v>549</v>
      </c>
      <c r="G486" s="627" t="s">
        <v>618</v>
      </c>
      <c r="H486" s="627" t="s">
        <v>947</v>
      </c>
      <c r="I486" s="627" t="s">
        <v>948</v>
      </c>
      <c r="J486" s="627" t="s">
        <v>949</v>
      </c>
      <c r="K486" s="627" t="s">
        <v>950</v>
      </c>
      <c r="L486" s="629">
        <v>27.5199659443171</v>
      </c>
      <c r="M486" s="629">
        <v>1</v>
      </c>
      <c r="N486" s="630">
        <v>27.5199659443171</v>
      </c>
    </row>
    <row r="487" spans="1:14" ht="14.4" customHeight="1" x14ac:dyDescent="0.3">
      <c r="A487" s="625" t="s">
        <v>545</v>
      </c>
      <c r="B487" s="626" t="s">
        <v>547</v>
      </c>
      <c r="C487" s="627" t="s">
        <v>565</v>
      </c>
      <c r="D487" s="628" t="s">
        <v>566</v>
      </c>
      <c r="E487" s="627" t="s">
        <v>548</v>
      </c>
      <c r="F487" s="628" t="s">
        <v>549</v>
      </c>
      <c r="G487" s="627" t="s">
        <v>618</v>
      </c>
      <c r="H487" s="627" t="s">
        <v>2038</v>
      </c>
      <c r="I487" s="627" t="s">
        <v>2039</v>
      </c>
      <c r="J487" s="627" t="s">
        <v>2040</v>
      </c>
      <c r="K487" s="627" t="s">
        <v>2041</v>
      </c>
      <c r="L487" s="629">
        <v>213.24</v>
      </c>
      <c r="M487" s="629">
        <v>1</v>
      </c>
      <c r="N487" s="630">
        <v>213.24</v>
      </c>
    </row>
    <row r="488" spans="1:14" ht="14.4" customHeight="1" x14ac:dyDescent="0.3">
      <c r="A488" s="625" t="s">
        <v>545</v>
      </c>
      <c r="B488" s="626" t="s">
        <v>547</v>
      </c>
      <c r="C488" s="627" t="s">
        <v>565</v>
      </c>
      <c r="D488" s="628" t="s">
        <v>566</v>
      </c>
      <c r="E488" s="627" t="s">
        <v>548</v>
      </c>
      <c r="F488" s="628" t="s">
        <v>549</v>
      </c>
      <c r="G488" s="627" t="s">
        <v>618</v>
      </c>
      <c r="H488" s="627" t="s">
        <v>2042</v>
      </c>
      <c r="I488" s="627" t="s">
        <v>2043</v>
      </c>
      <c r="J488" s="627" t="s">
        <v>2044</v>
      </c>
      <c r="K488" s="627" t="s">
        <v>2045</v>
      </c>
      <c r="L488" s="629">
        <v>76.45</v>
      </c>
      <c r="M488" s="629">
        <v>1</v>
      </c>
      <c r="N488" s="630">
        <v>76.45</v>
      </c>
    </row>
    <row r="489" spans="1:14" ht="14.4" customHeight="1" x14ac:dyDescent="0.3">
      <c r="A489" s="625" t="s">
        <v>545</v>
      </c>
      <c r="B489" s="626" t="s">
        <v>547</v>
      </c>
      <c r="C489" s="627" t="s">
        <v>565</v>
      </c>
      <c r="D489" s="628" t="s">
        <v>566</v>
      </c>
      <c r="E489" s="627" t="s">
        <v>548</v>
      </c>
      <c r="F489" s="628" t="s">
        <v>549</v>
      </c>
      <c r="G489" s="627" t="s">
        <v>618</v>
      </c>
      <c r="H489" s="627" t="s">
        <v>951</v>
      </c>
      <c r="I489" s="627" t="s">
        <v>952</v>
      </c>
      <c r="J489" s="627" t="s">
        <v>953</v>
      </c>
      <c r="K489" s="627"/>
      <c r="L489" s="629">
        <v>666.80394834540243</v>
      </c>
      <c r="M489" s="629">
        <v>5</v>
      </c>
      <c r="N489" s="630">
        <v>3334.0197417270119</v>
      </c>
    </row>
    <row r="490" spans="1:14" ht="14.4" customHeight="1" x14ac:dyDescent="0.3">
      <c r="A490" s="625" t="s">
        <v>545</v>
      </c>
      <c r="B490" s="626" t="s">
        <v>547</v>
      </c>
      <c r="C490" s="627" t="s">
        <v>565</v>
      </c>
      <c r="D490" s="628" t="s">
        <v>566</v>
      </c>
      <c r="E490" s="627" t="s">
        <v>548</v>
      </c>
      <c r="F490" s="628" t="s">
        <v>549</v>
      </c>
      <c r="G490" s="627" t="s">
        <v>618</v>
      </c>
      <c r="H490" s="627" t="s">
        <v>2046</v>
      </c>
      <c r="I490" s="627" t="s">
        <v>2047</v>
      </c>
      <c r="J490" s="627" t="s">
        <v>2048</v>
      </c>
      <c r="K490" s="627" t="s">
        <v>2049</v>
      </c>
      <c r="L490" s="629">
        <v>154.35785473967965</v>
      </c>
      <c r="M490" s="629">
        <v>11</v>
      </c>
      <c r="N490" s="630">
        <v>1697.9364021364763</v>
      </c>
    </row>
    <row r="491" spans="1:14" ht="14.4" customHeight="1" x14ac:dyDescent="0.3">
      <c r="A491" s="625" t="s">
        <v>545</v>
      </c>
      <c r="B491" s="626" t="s">
        <v>547</v>
      </c>
      <c r="C491" s="627" t="s">
        <v>565</v>
      </c>
      <c r="D491" s="628" t="s">
        <v>566</v>
      </c>
      <c r="E491" s="627" t="s">
        <v>548</v>
      </c>
      <c r="F491" s="628" t="s">
        <v>549</v>
      </c>
      <c r="G491" s="627" t="s">
        <v>618</v>
      </c>
      <c r="H491" s="627" t="s">
        <v>954</v>
      </c>
      <c r="I491" s="627" t="s">
        <v>952</v>
      </c>
      <c r="J491" s="627" t="s">
        <v>955</v>
      </c>
      <c r="K491" s="627"/>
      <c r="L491" s="629">
        <v>97.62142727997778</v>
      </c>
      <c r="M491" s="629">
        <v>35</v>
      </c>
      <c r="N491" s="630">
        <v>3416.7499547992225</v>
      </c>
    </row>
    <row r="492" spans="1:14" ht="14.4" customHeight="1" x14ac:dyDescent="0.3">
      <c r="A492" s="625" t="s">
        <v>545</v>
      </c>
      <c r="B492" s="626" t="s">
        <v>547</v>
      </c>
      <c r="C492" s="627" t="s">
        <v>565</v>
      </c>
      <c r="D492" s="628" t="s">
        <v>566</v>
      </c>
      <c r="E492" s="627" t="s">
        <v>548</v>
      </c>
      <c r="F492" s="628" t="s">
        <v>549</v>
      </c>
      <c r="G492" s="627" t="s">
        <v>618</v>
      </c>
      <c r="H492" s="627" t="s">
        <v>2050</v>
      </c>
      <c r="I492" s="627" t="s">
        <v>2051</v>
      </c>
      <c r="J492" s="627" t="s">
        <v>2052</v>
      </c>
      <c r="K492" s="627" t="s">
        <v>2053</v>
      </c>
      <c r="L492" s="629">
        <v>249.63</v>
      </c>
      <c r="M492" s="629">
        <v>2</v>
      </c>
      <c r="N492" s="630">
        <v>499.26</v>
      </c>
    </row>
    <row r="493" spans="1:14" ht="14.4" customHeight="1" x14ac:dyDescent="0.3">
      <c r="A493" s="625" t="s">
        <v>545</v>
      </c>
      <c r="B493" s="626" t="s">
        <v>547</v>
      </c>
      <c r="C493" s="627" t="s">
        <v>565</v>
      </c>
      <c r="D493" s="628" t="s">
        <v>566</v>
      </c>
      <c r="E493" s="627" t="s">
        <v>548</v>
      </c>
      <c r="F493" s="628" t="s">
        <v>549</v>
      </c>
      <c r="G493" s="627" t="s">
        <v>618</v>
      </c>
      <c r="H493" s="627" t="s">
        <v>2054</v>
      </c>
      <c r="I493" s="627" t="s">
        <v>952</v>
      </c>
      <c r="J493" s="627" t="s">
        <v>2055</v>
      </c>
      <c r="K493" s="627" t="s">
        <v>2056</v>
      </c>
      <c r="L493" s="629">
        <v>35.71</v>
      </c>
      <c r="M493" s="629">
        <v>1</v>
      </c>
      <c r="N493" s="630">
        <v>35.71</v>
      </c>
    </row>
    <row r="494" spans="1:14" ht="14.4" customHeight="1" x14ac:dyDescent="0.3">
      <c r="A494" s="625" t="s">
        <v>545</v>
      </c>
      <c r="B494" s="626" t="s">
        <v>547</v>
      </c>
      <c r="C494" s="627" t="s">
        <v>565</v>
      </c>
      <c r="D494" s="628" t="s">
        <v>566</v>
      </c>
      <c r="E494" s="627" t="s">
        <v>548</v>
      </c>
      <c r="F494" s="628" t="s">
        <v>549</v>
      </c>
      <c r="G494" s="627" t="s">
        <v>618</v>
      </c>
      <c r="H494" s="627" t="s">
        <v>961</v>
      </c>
      <c r="I494" s="627" t="s">
        <v>952</v>
      </c>
      <c r="J494" s="627" t="s">
        <v>962</v>
      </c>
      <c r="K494" s="627"/>
      <c r="L494" s="629">
        <v>145.01488186235775</v>
      </c>
      <c r="M494" s="629">
        <v>8</v>
      </c>
      <c r="N494" s="630">
        <v>1160.119054898862</v>
      </c>
    </row>
    <row r="495" spans="1:14" ht="14.4" customHeight="1" x14ac:dyDescent="0.3">
      <c r="A495" s="625" t="s">
        <v>545</v>
      </c>
      <c r="B495" s="626" t="s">
        <v>547</v>
      </c>
      <c r="C495" s="627" t="s">
        <v>565</v>
      </c>
      <c r="D495" s="628" t="s">
        <v>566</v>
      </c>
      <c r="E495" s="627" t="s">
        <v>548</v>
      </c>
      <c r="F495" s="628" t="s">
        <v>549</v>
      </c>
      <c r="G495" s="627" t="s">
        <v>618</v>
      </c>
      <c r="H495" s="627" t="s">
        <v>963</v>
      </c>
      <c r="I495" s="627" t="s">
        <v>952</v>
      </c>
      <c r="J495" s="627" t="s">
        <v>964</v>
      </c>
      <c r="K495" s="627"/>
      <c r="L495" s="629">
        <v>100.1662243747501</v>
      </c>
      <c r="M495" s="629">
        <v>38</v>
      </c>
      <c r="N495" s="630">
        <v>3806.3165262405037</v>
      </c>
    </row>
    <row r="496" spans="1:14" ht="14.4" customHeight="1" x14ac:dyDescent="0.3">
      <c r="A496" s="625" t="s">
        <v>545</v>
      </c>
      <c r="B496" s="626" t="s">
        <v>547</v>
      </c>
      <c r="C496" s="627" t="s">
        <v>565</v>
      </c>
      <c r="D496" s="628" t="s">
        <v>566</v>
      </c>
      <c r="E496" s="627" t="s">
        <v>548</v>
      </c>
      <c r="F496" s="628" t="s">
        <v>549</v>
      </c>
      <c r="G496" s="627" t="s">
        <v>618</v>
      </c>
      <c r="H496" s="627" t="s">
        <v>2057</v>
      </c>
      <c r="I496" s="627" t="s">
        <v>2058</v>
      </c>
      <c r="J496" s="627" t="s">
        <v>2059</v>
      </c>
      <c r="K496" s="627" t="s">
        <v>2060</v>
      </c>
      <c r="L496" s="629">
        <v>69.274308664139269</v>
      </c>
      <c r="M496" s="629">
        <v>7</v>
      </c>
      <c r="N496" s="630">
        <v>484.9201606489749</v>
      </c>
    </row>
    <row r="497" spans="1:14" ht="14.4" customHeight="1" x14ac:dyDescent="0.3">
      <c r="A497" s="625" t="s">
        <v>545</v>
      </c>
      <c r="B497" s="626" t="s">
        <v>547</v>
      </c>
      <c r="C497" s="627" t="s">
        <v>565</v>
      </c>
      <c r="D497" s="628" t="s">
        <v>566</v>
      </c>
      <c r="E497" s="627" t="s">
        <v>548</v>
      </c>
      <c r="F497" s="628" t="s">
        <v>549</v>
      </c>
      <c r="G497" s="627" t="s">
        <v>618</v>
      </c>
      <c r="H497" s="627" t="s">
        <v>967</v>
      </c>
      <c r="I497" s="627" t="s">
        <v>968</v>
      </c>
      <c r="J497" s="627" t="s">
        <v>969</v>
      </c>
      <c r="K497" s="627" t="s">
        <v>970</v>
      </c>
      <c r="L497" s="629">
        <v>121.2</v>
      </c>
      <c r="M497" s="629">
        <v>1</v>
      </c>
      <c r="N497" s="630">
        <v>121.2</v>
      </c>
    </row>
    <row r="498" spans="1:14" ht="14.4" customHeight="1" x14ac:dyDescent="0.3">
      <c r="A498" s="625" t="s">
        <v>545</v>
      </c>
      <c r="B498" s="626" t="s">
        <v>547</v>
      </c>
      <c r="C498" s="627" t="s">
        <v>565</v>
      </c>
      <c r="D498" s="628" t="s">
        <v>566</v>
      </c>
      <c r="E498" s="627" t="s">
        <v>548</v>
      </c>
      <c r="F498" s="628" t="s">
        <v>549</v>
      </c>
      <c r="G498" s="627" t="s">
        <v>618</v>
      </c>
      <c r="H498" s="627" t="s">
        <v>974</v>
      </c>
      <c r="I498" s="627" t="s">
        <v>975</v>
      </c>
      <c r="J498" s="627" t="s">
        <v>976</v>
      </c>
      <c r="K498" s="627" t="s">
        <v>977</v>
      </c>
      <c r="L498" s="629">
        <v>63.5862940785698</v>
      </c>
      <c r="M498" s="629">
        <v>8</v>
      </c>
      <c r="N498" s="630">
        <v>508.6903526285584</v>
      </c>
    </row>
    <row r="499" spans="1:14" ht="14.4" customHeight="1" x14ac:dyDescent="0.3">
      <c r="A499" s="625" t="s">
        <v>545</v>
      </c>
      <c r="B499" s="626" t="s">
        <v>547</v>
      </c>
      <c r="C499" s="627" t="s">
        <v>565</v>
      </c>
      <c r="D499" s="628" t="s">
        <v>566</v>
      </c>
      <c r="E499" s="627" t="s">
        <v>548</v>
      </c>
      <c r="F499" s="628" t="s">
        <v>549</v>
      </c>
      <c r="G499" s="627" t="s">
        <v>618</v>
      </c>
      <c r="H499" s="627" t="s">
        <v>978</v>
      </c>
      <c r="I499" s="627" t="s">
        <v>979</v>
      </c>
      <c r="J499" s="627" t="s">
        <v>980</v>
      </c>
      <c r="K499" s="627" t="s">
        <v>981</v>
      </c>
      <c r="L499" s="629">
        <v>100.740025411134</v>
      </c>
      <c r="M499" s="629">
        <v>1</v>
      </c>
      <c r="N499" s="630">
        <v>100.740025411134</v>
      </c>
    </row>
    <row r="500" spans="1:14" ht="14.4" customHeight="1" x14ac:dyDescent="0.3">
      <c r="A500" s="625" t="s">
        <v>545</v>
      </c>
      <c r="B500" s="626" t="s">
        <v>547</v>
      </c>
      <c r="C500" s="627" t="s">
        <v>565</v>
      </c>
      <c r="D500" s="628" t="s">
        <v>566</v>
      </c>
      <c r="E500" s="627" t="s">
        <v>548</v>
      </c>
      <c r="F500" s="628" t="s">
        <v>549</v>
      </c>
      <c r="G500" s="627" t="s">
        <v>618</v>
      </c>
      <c r="H500" s="627" t="s">
        <v>2061</v>
      </c>
      <c r="I500" s="627" t="s">
        <v>2062</v>
      </c>
      <c r="J500" s="627" t="s">
        <v>2063</v>
      </c>
      <c r="K500" s="627" t="s">
        <v>2064</v>
      </c>
      <c r="L500" s="629">
        <v>111.42</v>
      </c>
      <c r="M500" s="629">
        <v>4</v>
      </c>
      <c r="N500" s="630">
        <v>445.68</v>
      </c>
    </row>
    <row r="501" spans="1:14" ht="14.4" customHeight="1" x14ac:dyDescent="0.3">
      <c r="A501" s="625" t="s">
        <v>545</v>
      </c>
      <c r="B501" s="626" t="s">
        <v>547</v>
      </c>
      <c r="C501" s="627" t="s">
        <v>565</v>
      </c>
      <c r="D501" s="628" t="s">
        <v>566</v>
      </c>
      <c r="E501" s="627" t="s">
        <v>548</v>
      </c>
      <c r="F501" s="628" t="s">
        <v>549</v>
      </c>
      <c r="G501" s="627" t="s">
        <v>618</v>
      </c>
      <c r="H501" s="627" t="s">
        <v>986</v>
      </c>
      <c r="I501" s="627" t="s">
        <v>987</v>
      </c>
      <c r="J501" s="627" t="s">
        <v>988</v>
      </c>
      <c r="K501" s="627" t="s">
        <v>989</v>
      </c>
      <c r="L501" s="629">
        <v>121.929720062664</v>
      </c>
      <c r="M501" s="629">
        <v>2</v>
      </c>
      <c r="N501" s="630">
        <v>243.85944012532801</v>
      </c>
    </row>
    <row r="502" spans="1:14" ht="14.4" customHeight="1" x14ac:dyDescent="0.3">
      <c r="A502" s="625" t="s">
        <v>545</v>
      </c>
      <c r="B502" s="626" t="s">
        <v>547</v>
      </c>
      <c r="C502" s="627" t="s">
        <v>565</v>
      </c>
      <c r="D502" s="628" t="s">
        <v>566</v>
      </c>
      <c r="E502" s="627" t="s">
        <v>548</v>
      </c>
      <c r="F502" s="628" t="s">
        <v>549</v>
      </c>
      <c r="G502" s="627" t="s">
        <v>618</v>
      </c>
      <c r="H502" s="627" t="s">
        <v>2065</v>
      </c>
      <c r="I502" s="627" t="s">
        <v>2066</v>
      </c>
      <c r="J502" s="627" t="s">
        <v>2067</v>
      </c>
      <c r="K502" s="627" t="s">
        <v>2068</v>
      </c>
      <c r="L502" s="629">
        <v>42.419843647534201</v>
      </c>
      <c r="M502" s="629">
        <v>4</v>
      </c>
      <c r="N502" s="630">
        <v>169.6793745901368</v>
      </c>
    </row>
    <row r="503" spans="1:14" ht="14.4" customHeight="1" x14ac:dyDescent="0.3">
      <c r="A503" s="625" t="s">
        <v>545</v>
      </c>
      <c r="B503" s="626" t="s">
        <v>547</v>
      </c>
      <c r="C503" s="627" t="s">
        <v>565</v>
      </c>
      <c r="D503" s="628" t="s">
        <v>566</v>
      </c>
      <c r="E503" s="627" t="s">
        <v>548</v>
      </c>
      <c r="F503" s="628" t="s">
        <v>549</v>
      </c>
      <c r="G503" s="627" t="s">
        <v>618</v>
      </c>
      <c r="H503" s="627" t="s">
        <v>1877</v>
      </c>
      <c r="I503" s="627" t="s">
        <v>1878</v>
      </c>
      <c r="J503" s="627" t="s">
        <v>992</v>
      </c>
      <c r="K503" s="627" t="s">
        <v>1879</v>
      </c>
      <c r="L503" s="629">
        <v>65.134644295723703</v>
      </c>
      <c r="M503" s="629">
        <v>2</v>
      </c>
      <c r="N503" s="630">
        <v>130.26928859144741</v>
      </c>
    </row>
    <row r="504" spans="1:14" ht="14.4" customHeight="1" x14ac:dyDescent="0.3">
      <c r="A504" s="625" t="s">
        <v>545</v>
      </c>
      <c r="B504" s="626" t="s">
        <v>547</v>
      </c>
      <c r="C504" s="627" t="s">
        <v>565</v>
      </c>
      <c r="D504" s="628" t="s">
        <v>566</v>
      </c>
      <c r="E504" s="627" t="s">
        <v>548</v>
      </c>
      <c r="F504" s="628" t="s">
        <v>549</v>
      </c>
      <c r="G504" s="627" t="s">
        <v>618</v>
      </c>
      <c r="H504" s="627" t="s">
        <v>990</v>
      </c>
      <c r="I504" s="627" t="s">
        <v>991</v>
      </c>
      <c r="J504" s="627" t="s">
        <v>992</v>
      </c>
      <c r="K504" s="627" t="s">
        <v>993</v>
      </c>
      <c r="L504" s="629">
        <v>29.749778348081151</v>
      </c>
      <c r="M504" s="629">
        <v>4</v>
      </c>
      <c r="N504" s="630">
        <v>118.9991133923246</v>
      </c>
    </row>
    <row r="505" spans="1:14" ht="14.4" customHeight="1" x14ac:dyDescent="0.3">
      <c r="A505" s="625" t="s">
        <v>545</v>
      </c>
      <c r="B505" s="626" t="s">
        <v>547</v>
      </c>
      <c r="C505" s="627" t="s">
        <v>565</v>
      </c>
      <c r="D505" s="628" t="s">
        <v>566</v>
      </c>
      <c r="E505" s="627" t="s">
        <v>548</v>
      </c>
      <c r="F505" s="628" t="s">
        <v>549</v>
      </c>
      <c r="G505" s="627" t="s">
        <v>618</v>
      </c>
      <c r="H505" s="627" t="s">
        <v>998</v>
      </c>
      <c r="I505" s="627" t="s">
        <v>999</v>
      </c>
      <c r="J505" s="627" t="s">
        <v>788</v>
      </c>
      <c r="K505" s="627" t="s">
        <v>1000</v>
      </c>
      <c r="L505" s="629">
        <v>61.379961196047503</v>
      </c>
      <c r="M505" s="629">
        <v>122</v>
      </c>
      <c r="N505" s="630">
        <v>7488.3552659177958</v>
      </c>
    </row>
    <row r="506" spans="1:14" ht="14.4" customHeight="1" x14ac:dyDescent="0.3">
      <c r="A506" s="625" t="s">
        <v>545</v>
      </c>
      <c r="B506" s="626" t="s">
        <v>547</v>
      </c>
      <c r="C506" s="627" t="s">
        <v>565</v>
      </c>
      <c r="D506" s="628" t="s">
        <v>566</v>
      </c>
      <c r="E506" s="627" t="s">
        <v>548</v>
      </c>
      <c r="F506" s="628" t="s">
        <v>549</v>
      </c>
      <c r="G506" s="627" t="s">
        <v>618</v>
      </c>
      <c r="H506" s="627" t="s">
        <v>1001</v>
      </c>
      <c r="I506" s="627" t="s">
        <v>1002</v>
      </c>
      <c r="J506" s="627" t="s">
        <v>934</v>
      </c>
      <c r="K506" s="627" t="s">
        <v>1003</v>
      </c>
      <c r="L506" s="629">
        <v>179.97500000000002</v>
      </c>
      <c r="M506" s="629">
        <v>2</v>
      </c>
      <c r="N506" s="630">
        <v>359.95000000000005</v>
      </c>
    </row>
    <row r="507" spans="1:14" ht="14.4" customHeight="1" x14ac:dyDescent="0.3">
      <c r="A507" s="625" t="s">
        <v>545</v>
      </c>
      <c r="B507" s="626" t="s">
        <v>547</v>
      </c>
      <c r="C507" s="627" t="s">
        <v>565</v>
      </c>
      <c r="D507" s="628" t="s">
        <v>566</v>
      </c>
      <c r="E507" s="627" t="s">
        <v>548</v>
      </c>
      <c r="F507" s="628" t="s">
        <v>549</v>
      </c>
      <c r="G507" s="627" t="s">
        <v>618</v>
      </c>
      <c r="H507" s="627" t="s">
        <v>1004</v>
      </c>
      <c r="I507" s="627" t="s">
        <v>1005</v>
      </c>
      <c r="J507" s="627" t="s">
        <v>1006</v>
      </c>
      <c r="K507" s="627" t="s">
        <v>1007</v>
      </c>
      <c r="L507" s="629">
        <v>198.78488746579899</v>
      </c>
      <c r="M507" s="629">
        <v>2</v>
      </c>
      <c r="N507" s="630">
        <v>397.56977493159798</v>
      </c>
    </row>
    <row r="508" spans="1:14" ht="14.4" customHeight="1" x14ac:dyDescent="0.3">
      <c r="A508" s="625" t="s">
        <v>545</v>
      </c>
      <c r="B508" s="626" t="s">
        <v>547</v>
      </c>
      <c r="C508" s="627" t="s">
        <v>565</v>
      </c>
      <c r="D508" s="628" t="s">
        <v>566</v>
      </c>
      <c r="E508" s="627" t="s">
        <v>548</v>
      </c>
      <c r="F508" s="628" t="s">
        <v>549</v>
      </c>
      <c r="G508" s="627" t="s">
        <v>618</v>
      </c>
      <c r="H508" s="627" t="s">
        <v>1008</v>
      </c>
      <c r="I508" s="627" t="s">
        <v>1009</v>
      </c>
      <c r="J508" s="627" t="s">
        <v>1010</v>
      </c>
      <c r="K508" s="627" t="s">
        <v>1011</v>
      </c>
      <c r="L508" s="629">
        <v>28.201876583397439</v>
      </c>
      <c r="M508" s="629">
        <v>5</v>
      </c>
      <c r="N508" s="630">
        <v>141.00938291698719</v>
      </c>
    </row>
    <row r="509" spans="1:14" ht="14.4" customHeight="1" x14ac:dyDescent="0.3">
      <c r="A509" s="625" t="s">
        <v>545</v>
      </c>
      <c r="B509" s="626" t="s">
        <v>547</v>
      </c>
      <c r="C509" s="627" t="s">
        <v>565</v>
      </c>
      <c r="D509" s="628" t="s">
        <v>566</v>
      </c>
      <c r="E509" s="627" t="s">
        <v>548</v>
      </c>
      <c r="F509" s="628" t="s">
        <v>549</v>
      </c>
      <c r="G509" s="627" t="s">
        <v>618</v>
      </c>
      <c r="H509" s="627" t="s">
        <v>1012</v>
      </c>
      <c r="I509" s="627" t="s">
        <v>1013</v>
      </c>
      <c r="J509" s="627" t="s">
        <v>1014</v>
      </c>
      <c r="K509" s="627" t="s">
        <v>1015</v>
      </c>
      <c r="L509" s="629">
        <v>163.51</v>
      </c>
      <c r="M509" s="629">
        <v>2</v>
      </c>
      <c r="N509" s="630">
        <v>327.02</v>
      </c>
    </row>
    <row r="510" spans="1:14" ht="14.4" customHeight="1" x14ac:dyDescent="0.3">
      <c r="A510" s="625" t="s">
        <v>545</v>
      </c>
      <c r="B510" s="626" t="s">
        <v>547</v>
      </c>
      <c r="C510" s="627" t="s">
        <v>565</v>
      </c>
      <c r="D510" s="628" t="s">
        <v>566</v>
      </c>
      <c r="E510" s="627" t="s">
        <v>548</v>
      </c>
      <c r="F510" s="628" t="s">
        <v>549</v>
      </c>
      <c r="G510" s="627" t="s">
        <v>618</v>
      </c>
      <c r="H510" s="627" t="s">
        <v>2069</v>
      </c>
      <c r="I510" s="627" t="s">
        <v>2070</v>
      </c>
      <c r="J510" s="627" t="s">
        <v>2071</v>
      </c>
      <c r="K510" s="627" t="s">
        <v>763</v>
      </c>
      <c r="L510" s="629">
        <v>334.74</v>
      </c>
      <c r="M510" s="629">
        <v>1</v>
      </c>
      <c r="N510" s="630">
        <v>334.74</v>
      </c>
    </row>
    <row r="511" spans="1:14" ht="14.4" customHeight="1" x14ac:dyDescent="0.3">
      <c r="A511" s="625" t="s">
        <v>545</v>
      </c>
      <c r="B511" s="626" t="s">
        <v>547</v>
      </c>
      <c r="C511" s="627" t="s">
        <v>565</v>
      </c>
      <c r="D511" s="628" t="s">
        <v>566</v>
      </c>
      <c r="E511" s="627" t="s">
        <v>548</v>
      </c>
      <c r="F511" s="628" t="s">
        <v>549</v>
      </c>
      <c r="G511" s="627" t="s">
        <v>618</v>
      </c>
      <c r="H511" s="627" t="s">
        <v>2072</v>
      </c>
      <c r="I511" s="627" t="s">
        <v>2073</v>
      </c>
      <c r="J511" s="627" t="s">
        <v>2074</v>
      </c>
      <c r="K511" s="627" t="s">
        <v>2075</v>
      </c>
      <c r="L511" s="629">
        <v>521.91001405885299</v>
      </c>
      <c r="M511" s="629">
        <v>5</v>
      </c>
      <c r="N511" s="630">
        <v>2609.550070294265</v>
      </c>
    </row>
    <row r="512" spans="1:14" ht="14.4" customHeight="1" x14ac:dyDescent="0.3">
      <c r="A512" s="625" t="s">
        <v>545</v>
      </c>
      <c r="B512" s="626" t="s">
        <v>547</v>
      </c>
      <c r="C512" s="627" t="s">
        <v>565</v>
      </c>
      <c r="D512" s="628" t="s">
        <v>566</v>
      </c>
      <c r="E512" s="627" t="s">
        <v>548</v>
      </c>
      <c r="F512" s="628" t="s">
        <v>549</v>
      </c>
      <c r="G512" s="627" t="s">
        <v>618</v>
      </c>
      <c r="H512" s="627" t="s">
        <v>1023</v>
      </c>
      <c r="I512" s="627" t="s">
        <v>952</v>
      </c>
      <c r="J512" s="627" t="s">
        <v>1024</v>
      </c>
      <c r="K512" s="627"/>
      <c r="L512" s="629">
        <v>187.79039825524768</v>
      </c>
      <c r="M512" s="629">
        <v>10</v>
      </c>
      <c r="N512" s="630">
        <v>1877.9039825524769</v>
      </c>
    </row>
    <row r="513" spans="1:14" ht="14.4" customHeight="1" x14ac:dyDescent="0.3">
      <c r="A513" s="625" t="s">
        <v>545</v>
      </c>
      <c r="B513" s="626" t="s">
        <v>547</v>
      </c>
      <c r="C513" s="627" t="s">
        <v>565</v>
      </c>
      <c r="D513" s="628" t="s">
        <v>566</v>
      </c>
      <c r="E513" s="627" t="s">
        <v>548</v>
      </c>
      <c r="F513" s="628" t="s">
        <v>549</v>
      </c>
      <c r="G513" s="627" t="s">
        <v>618</v>
      </c>
      <c r="H513" s="627" t="s">
        <v>1025</v>
      </c>
      <c r="I513" s="627" t="s">
        <v>952</v>
      </c>
      <c r="J513" s="627" t="s">
        <v>1026</v>
      </c>
      <c r="K513" s="627"/>
      <c r="L513" s="629">
        <v>164.75742425443215</v>
      </c>
      <c r="M513" s="629">
        <v>26</v>
      </c>
      <c r="N513" s="630">
        <v>4283.6930306152362</v>
      </c>
    </row>
    <row r="514" spans="1:14" ht="14.4" customHeight="1" x14ac:dyDescent="0.3">
      <c r="A514" s="625" t="s">
        <v>545</v>
      </c>
      <c r="B514" s="626" t="s">
        <v>547</v>
      </c>
      <c r="C514" s="627" t="s">
        <v>565</v>
      </c>
      <c r="D514" s="628" t="s">
        <v>566</v>
      </c>
      <c r="E514" s="627" t="s">
        <v>548</v>
      </c>
      <c r="F514" s="628" t="s">
        <v>549</v>
      </c>
      <c r="G514" s="627" t="s">
        <v>618</v>
      </c>
      <c r="H514" s="627" t="s">
        <v>1027</v>
      </c>
      <c r="I514" s="627" t="s">
        <v>952</v>
      </c>
      <c r="J514" s="627" t="s">
        <v>1028</v>
      </c>
      <c r="K514" s="627"/>
      <c r="L514" s="629">
        <v>97.38167731308404</v>
      </c>
      <c r="M514" s="629">
        <v>24</v>
      </c>
      <c r="N514" s="630">
        <v>2337.1602555140171</v>
      </c>
    </row>
    <row r="515" spans="1:14" ht="14.4" customHeight="1" x14ac:dyDescent="0.3">
      <c r="A515" s="625" t="s">
        <v>545</v>
      </c>
      <c r="B515" s="626" t="s">
        <v>547</v>
      </c>
      <c r="C515" s="627" t="s">
        <v>565</v>
      </c>
      <c r="D515" s="628" t="s">
        <v>566</v>
      </c>
      <c r="E515" s="627" t="s">
        <v>548</v>
      </c>
      <c r="F515" s="628" t="s">
        <v>549</v>
      </c>
      <c r="G515" s="627" t="s">
        <v>618</v>
      </c>
      <c r="H515" s="627" t="s">
        <v>2076</v>
      </c>
      <c r="I515" s="627" t="s">
        <v>2076</v>
      </c>
      <c r="J515" s="627" t="s">
        <v>620</v>
      </c>
      <c r="K515" s="627" t="s">
        <v>2077</v>
      </c>
      <c r="L515" s="629">
        <v>268.57500000000005</v>
      </c>
      <c r="M515" s="629">
        <v>4</v>
      </c>
      <c r="N515" s="630">
        <v>1074.3000000000002</v>
      </c>
    </row>
    <row r="516" spans="1:14" ht="14.4" customHeight="1" x14ac:dyDescent="0.3">
      <c r="A516" s="625" t="s">
        <v>545</v>
      </c>
      <c r="B516" s="626" t="s">
        <v>547</v>
      </c>
      <c r="C516" s="627" t="s">
        <v>565</v>
      </c>
      <c r="D516" s="628" t="s">
        <v>566</v>
      </c>
      <c r="E516" s="627" t="s">
        <v>548</v>
      </c>
      <c r="F516" s="628" t="s">
        <v>549</v>
      </c>
      <c r="G516" s="627" t="s">
        <v>618</v>
      </c>
      <c r="H516" s="627" t="s">
        <v>1033</v>
      </c>
      <c r="I516" s="627" t="s">
        <v>1034</v>
      </c>
      <c r="J516" s="627" t="s">
        <v>652</v>
      </c>
      <c r="K516" s="627" t="s">
        <v>1035</v>
      </c>
      <c r="L516" s="629">
        <v>41.271065397403731</v>
      </c>
      <c r="M516" s="629">
        <v>9</v>
      </c>
      <c r="N516" s="630">
        <v>371.43958857663358</v>
      </c>
    </row>
    <row r="517" spans="1:14" ht="14.4" customHeight="1" x14ac:dyDescent="0.3">
      <c r="A517" s="625" t="s">
        <v>545</v>
      </c>
      <c r="B517" s="626" t="s">
        <v>547</v>
      </c>
      <c r="C517" s="627" t="s">
        <v>565</v>
      </c>
      <c r="D517" s="628" t="s">
        <v>566</v>
      </c>
      <c r="E517" s="627" t="s">
        <v>548</v>
      </c>
      <c r="F517" s="628" t="s">
        <v>549</v>
      </c>
      <c r="G517" s="627" t="s">
        <v>618</v>
      </c>
      <c r="H517" s="627" t="s">
        <v>2078</v>
      </c>
      <c r="I517" s="627" t="s">
        <v>2079</v>
      </c>
      <c r="J517" s="627" t="s">
        <v>2080</v>
      </c>
      <c r="K517" s="627" t="s">
        <v>641</v>
      </c>
      <c r="L517" s="629">
        <v>56.100200021619308</v>
      </c>
      <c r="M517" s="629">
        <v>3</v>
      </c>
      <c r="N517" s="630">
        <v>168.30060006485792</v>
      </c>
    </row>
    <row r="518" spans="1:14" ht="14.4" customHeight="1" x14ac:dyDescent="0.3">
      <c r="A518" s="625" t="s">
        <v>545</v>
      </c>
      <c r="B518" s="626" t="s">
        <v>547</v>
      </c>
      <c r="C518" s="627" t="s">
        <v>565</v>
      </c>
      <c r="D518" s="628" t="s">
        <v>566</v>
      </c>
      <c r="E518" s="627" t="s">
        <v>548</v>
      </c>
      <c r="F518" s="628" t="s">
        <v>549</v>
      </c>
      <c r="G518" s="627" t="s">
        <v>618</v>
      </c>
      <c r="H518" s="627" t="s">
        <v>1036</v>
      </c>
      <c r="I518" s="627" t="s">
        <v>1037</v>
      </c>
      <c r="J518" s="627" t="s">
        <v>1038</v>
      </c>
      <c r="K518" s="627" t="s">
        <v>637</v>
      </c>
      <c r="L518" s="629">
        <v>118.63942611663768</v>
      </c>
      <c r="M518" s="629">
        <v>18</v>
      </c>
      <c r="N518" s="630">
        <v>2135.5096700994782</v>
      </c>
    </row>
    <row r="519" spans="1:14" ht="14.4" customHeight="1" x14ac:dyDescent="0.3">
      <c r="A519" s="625" t="s">
        <v>545</v>
      </c>
      <c r="B519" s="626" t="s">
        <v>547</v>
      </c>
      <c r="C519" s="627" t="s">
        <v>565</v>
      </c>
      <c r="D519" s="628" t="s">
        <v>566</v>
      </c>
      <c r="E519" s="627" t="s">
        <v>548</v>
      </c>
      <c r="F519" s="628" t="s">
        <v>549</v>
      </c>
      <c r="G519" s="627" t="s">
        <v>618</v>
      </c>
      <c r="H519" s="627" t="s">
        <v>1039</v>
      </c>
      <c r="I519" s="627" t="s">
        <v>1040</v>
      </c>
      <c r="J519" s="627" t="s">
        <v>1041</v>
      </c>
      <c r="K519" s="627" t="s">
        <v>1042</v>
      </c>
      <c r="L519" s="629">
        <v>59.591323822955971</v>
      </c>
      <c r="M519" s="629">
        <v>16</v>
      </c>
      <c r="N519" s="630">
        <v>953.46118116729554</v>
      </c>
    </row>
    <row r="520" spans="1:14" ht="14.4" customHeight="1" x14ac:dyDescent="0.3">
      <c r="A520" s="625" t="s">
        <v>545</v>
      </c>
      <c r="B520" s="626" t="s">
        <v>547</v>
      </c>
      <c r="C520" s="627" t="s">
        <v>565</v>
      </c>
      <c r="D520" s="628" t="s">
        <v>566</v>
      </c>
      <c r="E520" s="627" t="s">
        <v>548</v>
      </c>
      <c r="F520" s="628" t="s">
        <v>549</v>
      </c>
      <c r="G520" s="627" t="s">
        <v>618</v>
      </c>
      <c r="H520" s="627" t="s">
        <v>2081</v>
      </c>
      <c r="I520" s="627" t="s">
        <v>2082</v>
      </c>
      <c r="J520" s="627" t="s">
        <v>2083</v>
      </c>
      <c r="K520" s="627" t="s">
        <v>855</v>
      </c>
      <c r="L520" s="629">
        <v>54.330100800138602</v>
      </c>
      <c r="M520" s="629">
        <v>1</v>
      </c>
      <c r="N520" s="630">
        <v>54.330100800138602</v>
      </c>
    </row>
    <row r="521" spans="1:14" ht="14.4" customHeight="1" x14ac:dyDescent="0.3">
      <c r="A521" s="625" t="s">
        <v>545</v>
      </c>
      <c r="B521" s="626" t="s">
        <v>547</v>
      </c>
      <c r="C521" s="627" t="s">
        <v>565</v>
      </c>
      <c r="D521" s="628" t="s">
        <v>566</v>
      </c>
      <c r="E521" s="627" t="s">
        <v>548</v>
      </c>
      <c r="F521" s="628" t="s">
        <v>549</v>
      </c>
      <c r="G521" s="627" t="s">
        <v>618</v>
      </c>
      <c r="H521" s="627" t="s">
        <v>2084</v>
      </c>
      <c r="I521" s="627" t="s">
        <v>2085</v>
      </c>
      <c r="J521" s="627" t="s">
        <v>1955</v>
      </c>
      <c r="K521" s="627" t="s">
        <v>2086</v>
      </c>
      <c r="L521" s="629">
        <v>34.450000000000003</v>
      </c>
      <c r="M521" s="629">
        <v>1</v>
      </c>
      <c r="N521" s="630">
        <v>34.450000000000003</v>
      </c>
    </row>
    <row r="522" spans="1:14" ht="14.4" customHeight="1" x14ac:dyDescent="0.3">
      <c r="A522" s="625" t="s">
        <v>545</v>
      </c>
      <c r="B522" s="626" t="s">
        <v>547</v>
      </c>
      <c r="C522" s="627" t="s">
        <v>565</v>
      </c>
      <c r="D522" s="628" t="s">
        <v>566</v>
      </c>
      <c r="E522" s="627" t="s">
        <v>548</v>
      </c>
      <c r="F522" s="628" t="s">
        <v>549</v>
      </c>
      <c r="G522" s="627" t="s">
        <v>618</v>
      </c>
      <c r="H522" s="627" t="s">
        <v>2087</v>
      </c>
      <c r="I522" s="627" t="s">
        <v>2088</v>
      </c>
      <c r="J522" s="627" t="s">
        <v>2089</v>
      </c>
      <c r="K522" s="627" t="s">
        <v>2090</v>
      </c>
      <c r="L522" s="629">
        <v>81.47</v>
      </c>
      <c r="M522" s="629">
        <v>1</v>
      </c>
      <c r="N522" s="630">
        <v>81.47</v>
      </c>
    </row>
    <row r="523" spans="1:14" ht="14.4" customHeight="1" x14ac:dyDescent="0.3">
      <c r="A523" s="625" t="s">
        <v>545</v>
      </c>
      <c r="B523" s="626" t="s">
        <v>547</v>
      </c>
      <c r="C523" s="627" t="s">
        <v>565</v>
      </c>
      <c r="D523" s="628" t="s">
        <v>566</v>
      </c>
      <c r="E523" s="627" t="s">
        <v>548</v>
      </c>
      <c r="F523" s="628" t="s">
        <v>549</v>
      </c>
      <c r="G523" s="627" t="s">
        <v>618</v>
      </c>
      <c r="H523" s="627" t="s">
        <v>2091</v>
      </c>
      <c r="I523" s="627" t="s">
        <v>2092</v>
      </c>
      <c r="J523" s="627" t="s">
        <v>2093</v>
      </c>
      <c r="K523" s="627" t="s">
        <v>1760</v>
      </c>
      <c r="L523" s="629">
        <v>374.98500000000001</v>
      </c>
      <c r="M523" s="629">
        <v>8</v>
      </c>
      <c r="N523" s="630">
        <v>2999.88</v>
      </c>
    </row>
    <row r="524" spans="1:14" ht="14.4" customHeight="1" x14ac:dyDescent="0.3">
      <c r="A524" s="625" t="s">
        <v>545</v>
      </c>
      <c r="B524" s="626" t="s">
        <v>547</v>
      </c>
      <c r="C524" s="627" t="s">
        <v>565</v>
      </c>
      <c r="D524" s="628" t="s">
        <v>566</v>
      </c>
      <c r="E524" s="627" t="s">
        <v>548</v>
      </c>
      <c r="F524" s="628" t="s">
        <v>549</v>
      </c>
      <c r="G524" s="627" t="s">
        <v>618</v>
      </c>
      <c r="H524" s="627" t="s">
        <v>1055</v>
      </c>
      <c r="I524" s="627" t="s">
        <v>1056</v>
      </c>
      <c r="J524" s="627" t="s">
        <v>1057</v>
      </c>
      <c r="K524" s="627" t="s">
        <v>1058</v>
      </c>
      <c r="L524" s="629">
        <v>705.88378240389932</v>
      </c>
      <c r="M524" s="629">
        <v>6</v>
      </c>
      <c r="N524" s="630">
        <v>4235.3026944233961</v>
      </c>
    </row>
    <row r="525" spans="1:14" ht="14.4" customHeight="1" x14ac:dyDescent="0.3">
      <c r="A525" s="625" t="s">
        <v>545</v>
      </c>
      <c r="B525" s="626" t="s">
        <v>547</v>
      </c>
      <c r="C525" s="627" t="s">
        <v>565</v>
      </c>
      <c r="D525" s="628" t="s">
        <v>566</v>
      </c>
      <c r="E525" s="627" t="s">
        <v>548</v>
      </c>
      <c r="F525" s="628" t="s">
        <v>549</v>
      </c>
      <c r="G525" s="627" t="s">
        <v>618</v>
      </c>
      <c r="H525" s="627" t="s">
        <v>2094</v>
      </c>
      <c r="I525" s="627" t="s">
        <v>2095</v>
      </c>
      <c r="J525" s="627" t="s">
        <v>2096</v>
      </c>
      <c r="K525" s="627" t="s">
        <v>2097</v>
      </c>
      <c r="L525" s="629">
        <v>49.9</v>
      </c>
      <c r="M525" s="629">
        <v>1</v>
      </c>
      <c r="N525" s="630">
        <v>49.9</v>
      </c>
    </row>
    <row r="526" spans="1:14" ht="14.4" customHeight="1" x14ac:dyDescent="0.3">
      <c r="A526" s="625" t="s">
        <v>545</v>
      </c>
      <c r="B526" s="626" t="s">
        <v>547</v>
      </c>
      <c r="C526" s="627" t="s">
        <v>565</v>
      </c>
      <c r="D526" s="628" t="s">
        <v>566</v>
      </c>
      <c r="E526" s="627" t="s">
        <v>548</v>
      </c>
      <c r="F526" s="628" t="s">
        <v>549</v>
      </c>
      <c r="G526" s="627" t="s">
        <v>618</v>
      </c>
      <c r="H526" s="627" t="s">
        <v>1059</v>
      </c>
      <c r="I526" s="627" t="s">
        <v>1060</v>
      </c>
      <c r="J526" s="627" t="s">
        <v>1061</v>
      </c>
      <c r="K526" s="627" t="s">
        <v>1062</v>
      </c>
      <c r="L526" s="629">
        <v>1665.2000000000003</v>
      </c>
      <c r="M526" s="629">
        <v>18</v>
      </c>
      <c r="N526" s="630">
        <v>29973.600000000006</v>
      </c>
    </row>
    <row r="527" spans="1:14" ht="14.4" customHeight="1" x14ac:dyDescent="0.3">
      <c r="A527" s="625" t="s">
        <v>545</v>
      </c>
      <c r="B527" s="626" t="s">
        <v>547</v>
      </c>
      <c r="C527" s="627" t="s">
        <v>565</v>
      </c>
      <c r="D527" s="628" t="s">
        <v>566</v>
      </c>
      <c r="E527" s="627" t="s">
        <v>548</v>
      </c>
      <c r="F527" s="628" t="s">
        <v>549</v>
      </c>
      <c r="G527" s="627" t="s">
        <v>618</v>
      </c>
      <c r="H527" s="627" t="s">
        <v>2098</v>
      </c>
      <c r="I527" s="627" t="s">
        <v>2099</v>
      </c>
      <c r="J527" s="627" t="s">
        <v>2100</v>
      </c>
      <c r="K527" s="627" t="s">
        <v>2101</v>
      </c>
      <c r="L527" s="629">
        <v>80.49565678936105</v>
      </c>
      <c r="M527" s="629">
        <v>14</v>
      </c>
      <c r="N527" s="630">
        <v>1126.9391950510546</v>
      </c>
    </row>
    <row r="528" spans="1:14" ht="14.4" customHeight="1" x14ac:dyDescent="0.3">
      <c r="A528" s="625" t="s">
        <v>545</v>
      </c>
      <c r="B528" s="626" t="s">
        <v>547</v>
      </c>
      <c r="C528" s="627" t="s">
        <v>565</v>
      </c>
      <c r="D528" s="628" t="s">
        <v>566</v>
      </c>
      <c r="E528" s="627" t="s">
        <v>548</v>
      </c>
      <c r="F528" s="628" t="s">
        <v>549</v>
      </c>
      <c r="G528" s="627" t="s">
        <v>618</v>
      </c>
      <c r="H528" s="627" t="s">
        <v>1063</v>
      </c>
      <c r="I528" s="627" t="s">
        <v>1064</v>
      </c>
      <c r="J528" s="627" t="s">
        <v>1065</v>
      </c>
      <c r="K528" s="627" t="s">
        <v>1066</v>
      </c>
      <c r="L528" s="629">
        <v>65.58</v>
      </c>
      <c r="M528" s="629">
        <v>2</v>
      </c>
      <c r="N528" s="630">
        <v>131.16</v>
      </c>
    </row>
    <row r="529" spans="1:14" ht="14.4" customHeight="1" x14ac:dyDescent="0.3">
      <c r="A529" s="625" t="s">
        <v>545</v>
      </c>
      <c r="B529" s="626" t="s">
        <v>547</v>
      </c>
      <c r="C529" s="627" t="s">
        <v>565</v>
      </c>
      <c r="D529" s="628" t="s">
        <v>566</v>
      </c>
      <c r="E529" s="627" t="s">
        <v>548</v>
      </c>
      <c r="F529" s="628" t="s">
        <v>549</v>
      </c>
      <c r="G529" s="627" t="s">
        <v>618</v>
      </c>
      <c r="H529" s="627" t="s">
        <v>1067</v>
      </c>
      <c r="I529" s="627" t="s">
        <v>1068</v>
      </c>
      <c r="J529" s="627" t="s">
        <v>1069</v>
      </c>
      <c r="K529" s="627" t="s">
        <v>1070</v>
      </c>
      <c r="L529" s="629">
        <v>67.890023808984353</v>
      </c>
      <c r="M529" s="629">
        <v>2</v>
      </c>
      <c r="N529" s="630">
        <v>135.78004761796871</v>
      </c>
    </row>
    <row r="530" spans="1:14" ht="14.4" customHeight="1" x14ac:dyDescent="0.3">
      <c r="A530" s="625" t="s">
        <v>545</v>
      </c>
      <c r="B530" s="626" t="s">
        <v>547</v>
      </c>
      <c r="C530" s="627" t="s">
        <v>565</v>
      </c>
      <c r="D530" s="628" t="s">
        <v>566</v>
      </c>
      <c r="E530" s="627" t="s">
        <v>548</v>
      </c>
      <c r="F530" s="628" t="s">
        <v>549</v>
      </c>
      <c r="G530" s="627" t="s">
        <v>618</v>
      </c>
      <c r="H530" s="627" t="s">
        <v>2102</v>
      </c>
      <c r="I530" s="627" t="s">
        <v>2103</v>
      </c>
      <c r="J530" s="627" t="s">
        <v>2104</v>
      </c>
      <c r="K530" s="627" t="s">
        <v>2105</v>
      </c>
      <c r="L530" s="629">
        <v>138.94006867937401</v>
      </c>
      <c r="M530" s="629">
        <v>2</v>
      </c>
      <c r="N530" s="630">
        <v>277.88013735874802</v>
      </c>
    </row>
    <row r="531" spans="1:14" ht="14.4" customHeight="1" x14ac:dyDescent="0.3">
      <c r="A531" s="625" t="s">
        <v>545</v>
      </c>
      <c r="B531" s="626" t="s">
        <v>547</v>
      </c>
      <c r="C531" s="627" t="s">
        <v>565</v>
      </c>
      <c r="D531" s="628" t="s">
        <v>566</v>
      </c>
      <c r="E531" s="627" t="s">
        <v>548</v>
      </c>
      <c r="F531" s="628" t="s">
        <v>549</v>
      </c>
      <c r="G531" s="627" t="s">
        <v>618</v>
      </c>
      <c r="H531" s="627" t="s">
        <v>1075</v>
      </c>
      <c r="I531" s="627" t="s">
        <v>1076</v>
      </c>
      <c r="J531" s="627" t="s">
        <v>808</v>
      </c>
      <c r="K531" s="627" t="s">
        <v>1077</v>
      </c>
      <c r="L531" s="629">
        <v>60.350004942507852</v>
      </c>
      <c r="M531" s="629">
        <v>86</v>
      </c>
      <c r="N531" s="630">
        <v>5190.1004250556753</v>
      </c>
    </row>
    <row r="532" spans="1:14" ht="14.4" customHeight="1" x14ac:dyDescent="0.3">
      <c r="A532" s="625" t="s">
        <v>545</v>
      </c>
      <c r="B532" s="626" t="s">
        <v>547</v>
      </c>
      <c r="C532" s="627" t="s">
        <v>565</v>
      </c>
      <c r="D532" s="628" t="s">
        <v>566</v>
      </c>
      <c r="E532" s="627" t="s">
        <v>548</v>
      </c>
      <c r="F532" s="628" t="s">
        <v>549</v>
      </c>
      <c r="G532" s="627" t="s">
        <v>618</v>
      </c>
      <c r="H532" s="627" t="s">
        <v>1078</v>
      </c>
      <c r="I532" s="627" t="s">
        <v>1079</v>
      </c>
      <c r="J532" s="627" t="s">
        <v>1080</v>
      </c>
      <c r="K532" s="627" t="s">
        <v>1081</v>
      </c>
      <c r="L532" s="629">
        <v>95.73</v>
      </c>
      <c r="M532" s="629">
        <v>1</v>
      </c>
      <c r="N532" s="630">
        <v>95.73</v>
      </c>
    </row>
    <row r="533" spans="1:14" ht="14.4" customHeight="1" x14ac:dyDescent="0.3">
      <c r="A533" s="625" t="s">
        <v>545</v>
      </c>
      <c r="B533" s="626" t="s">
        <v>547</v>
      </c>
      <c r="C533" s="627" t="s">
        <v>565</v>
      </c>
      <c r="D533" s="628" t="s">
        <v>566</v>
      </c>
      <c r="E533" s="627" t="s">
        <v>548</v>
      </c>
      <c r="F533" s="628" t="s">
        <v>549</v>
      </c>
      <c r="G533" s="627" t="s">
        <v>618</v>
      </c>
      <c r="H533" s="627" t="s">
        <v>2106</v>
      </c>
      <c r="I533" s="627" t="s">
        <v>2107</v>
      </c>
      <c r="J533" s="627" t="s">
        <v>2108</v>
      </c>
      <c r="K533" s="627" t="s">
        <v>2109</v>
      </c>
      <c r="L533" s="629">
        <v>1121.3085635575001</v>
      </c>
      <c r="M533" s="629">
        <v>1</v>
      </c>
      <c r="N533" s="630">
        <v>1121.3085635575001</v>
      </c>
    </row>
    <row r="534" spans="1:14" ht="14.4" customHeight="1" x14ac:dyDescent="0.3">
      <c r="A534" s="625" t="s">
        <v>545</v>
      </c>
      <c r="B534" s="626" t="s">
        <v>547</v>
      </c>
      <c r="C534" s="627" t="s">
        <v>565</v>
      </c>
      <c r="D534" s="628" t="s">
        <v>566</v>
      </c>
      <c r="E534" s="627" t="s">
        <v>548</v>
      </c>
      <c r="F534" s="628" t="s">
        <v>549</v>
      </c>
      <c r="G534" s="627" t="s">
        <v>618</v>
      </c>
      <c r="H534" s="627" t="s">
        <v>2110</v>
      </c>
      <c r="I534" s="627" t="s">
        <v>2111</v>
      </c>
      <c r="J534" s="627" t="s">
        <v>2112</v>
      </c>
      <c r="K534" s="627" t="s">
        <v>2113</v>
      </c>
      <c r="L534" s="629">
        <v>786.46999999999991</v>
      </c>
      <c r="M534" s="629">
        <v>3</v>
      </c>
      <c r="N534" s="630">
        <v>2359.41</v>
      </c>
    </row>
    <row r="535" spans="1:14" ht="14.4" customHeight="1" x14ac:dyDescent="0.3">
      <c r="A535" s="625" t="s">
        <v>545</v>
      </c>
      <c r="B535" s="626" t="s">
        <v>547</v>
      </c>
      <c r="C535" s="627" t="s">
        <v>565</v>
      </c>
      <c r="D535" s="628" t="s">
        <v>566</v>
      </c>
      <c r="E535" s="627" t="s">
        <v>548</v>
      </c>
      <c r="F535" s="628" t="s">
        <v>549</v>
      </c>
      <c r="G535" s="627" t="s">
        <v>618</v>
      </c>
      <c r="H535" s="627" t="s">
        <v>2114</v>
      </c>
      <c r="I535" s="627" t="s">
        <v>2115</v>
      </c>
      <c r="J535" s="627" t="s">
        <v>2116</v>
      </c>
      <c r="K535" s="627" t="s">
        <v>2117</v>
      </c>
      <c r="L535" s="629">
        <v>1565.47</v>
      </c>
      <c r="M535" s="629">
        <v>1</v>
      </c>
      <c r="N535" s="630">
        <v>1565.47</v>
      </c>
    </row>
    <row r="536" spans="1:14" ht="14.4" customHeight="1" x14ac:dyDescent="0.3">
      <c r="A536" s="625" t="s">
        <v>545</v>
      </c>
      <c r="B536" s="626" t="s">
        <v>547</v>
      </c>
      <c r="C536" s="627" t="s">
        <v>565</v>
      </c>
      <c r="D536" s="628" t="s">
        <v>566</v>
      </c>
      <c r="E536" s="627" t="s">
        <v>548</v>
      </c>
      <c r="F536" s="628" t="s">
        <v>549</v>
      </c>
      <c r="G536" s="627" t="s">
        <v>618</v>
      </c>
      <c r="H536" s="627" t="s">
        <v>2118</v>
      </c>
      <c r="I536" s="627" t="s">
        <v>2119</v>
      </c>
      <c r="J536" s="627" t="s">
        <v>2120</v>
      </c>
      <c r="K536" s="627" t="s">
        <v>2121</v>
      </c>
      <c r="L536" s="629">
        <v>71.920215671196104</v>
      </c>
      <c r="M536" s="629">
        <v>3</v>
      </c>
      <c r="N536" s="630">
        <v>215.76064701358831</v>
      </c>
    </row>
    <row r="537" spans="1:14" ht="14.4" customHeight="1" x14ac:dyDescent="0.3">
      <c r="A537" s="625" t="s">
        <v>545</v>
      </c>
      <c r="B537" s="626" t="s">
        <v>547</v>
      </c>
      <c r="C537" s="627" t="s">
        <v>565</v>
      </c>
      <c r="D537" s="628" t="s">
        <v>566</v>
      </c>
      <c r="E537" s="627" t="s">
        <v>548</v>
      </c>
      <c r="F537" s="628" t="s">
        <v>549</v>
      </c>
      <c r="G537" s="627" t="s">
        <v>618</v>
      </c>
      <c r="H537" s="627" t="s">
        <v>1090</v>
      </c>
      <c r="I537" s="627" t="s">
        <v>1091</v>
      </c>
      <c r="J537" s="627" t="s">
        <v>1092</v>
      </c>
      <c r="K537" s="627" t="s">
        <v>1093</v>
      </c>
      <c r="L537" s="629">
        <v>40.211419080432961</v>
      </c>
      <c r="M537" s="629">
        <v>7</v>
      </c>
      <c r="N537" s="630">
        <v>281.47993356303073</v>
      </c>
    </row>
    <row r="538" spans="1:14" ht="14.4" customHeight="1" x14ac:dyDescent="0.3">
      <c r="A538" s="625" t="s">
        <v>545</v>
      </c>
      <c r="B538" s="626" t="s">
        <v>547</v>
      </c>
      <c r="C538" s="627" t="s">
        <v>565</v>
      </c>
      <c r="D538" s="628" t="s">
        <v>566</v>
      </c>
      <c r="E538" s="627" t="s">
        <v>548</v>
      </c>
      <c r="F538" s="628" t="s">
        <v>549</v>
      </c>
      <c r="G538" s="627" t="s">
        <v>618</v>
      </c>
      <c r="H538" s="627" t="s">
        <v>2122</v>
      </c>
      <c r="I538" s="627" t="s">
        <v>2123</v>
      </c>
      <c r="J538" s="627" t="s">
        <v>2124</v>
      </c>
      <c r="K538" s="627" t="s">
        <v>1279</v>
      </c>
      <c r="L538" s="629">
        <v>59.626666666666665</v>
      </c>
      <c r="M538" s="629">
        <v>3</v>
      </c>
      <c r="N538" s="630">
        <v>178.88</v>
      </c>
    </row>
    <row r="539" spans="1:14" ht="14.4" customHeight="1" x14ac:dyDescent="0.3">
      <c r="A539" s="625" t="s">
        <v>545</v>
      </c>
      <c r="B539" s="626" t="s">
        <v>547</v>
      </c>
      <c r="C539" s="627" t="s">
        <v>565</v>
      </c>
      <c r="D539" s="628" t="s">
        <v>566</v>
      </c>
      <c r="E539" s="627" t="s">
        <v>548</v>
      </c>
      <c r="F539" s="628" t="s">
        <v>549</v>
      </c>
      <c r="G539" s="627" t="s">
        <v>618</v>
      </c>
      <c r="H539" s="627" t="s">
        <v>1094</v>
      </c>
      <c r="I539" s="627" t="s">
        <v>1095</v>
      </c>
      <c r="J539" s="627" t="s">
        <v>1096</v>
      </c>
      <c r="K539" s="627" t="s">
        <v>1097</v>
      </c>
      <c r="L539" s="629">
        <v>54.469499999999996</v>
      </c>
      <c r="M539" s="629">
        <v>4</v>
      </c>
      <c r="N539" s="630">
        <v>217.87799999999999</v>
      </c>
    </row>
    <row r="540" spans="1:14" ht="14.4" customHeight="1" x14ac:dyDescent="0.3">
      <c r="A540" s="625" t="s">
        <v>545</v>
      </c>
      <c r="B540" s="626" t="s">
        <v>547</v>
      </c>
      <c r="C540" s="627" t="s">
        <v>565</v>
      </c>
      <c r="D540" s="628" t="s">
        <v>566</v>
      </c>
      <c r="E540" s="627" t="s">
        <v>548</v>
      </c>
      <c r="F540" s="628" t="s">
        <v>549</v>
      </c>
      <c r="G540" s="627" t="s">
        <v>618</v>
      </c>
      <c r="H540" s="627" t="s">
        <v>2125</v>
      </c>
      <c r="I540" s="627" t="s">
        <v>2126</v>
      </c>
      <c r="J540" s="627" t="s">
        <v>2127</v>
      </c>
      <c r="K540" s="627" t="s">
        <v>2128</v>
      </c>
      <c r="L540" s="629">
        <v>162.14999999999986</v>
      </c>
      <c r="M540" s="629">
        <v>1</v>
      </c>
      <c r="N540" s="630">
        <v>162.14999999999986</v>
      </c>
    </row>
    <row r="541" spans="1:14" ht="14.4" customHeight="1" x14ac:dyDescent="0.3">
      <c r="A541" s="625" t="s">
        <v>545</v>
      </c>
      <c r="B541" s="626" t="s">
        <v>547</v>
      </c>
      <c r="C541" s="627" t="s">
        <v>565</v>
      </c>
      <c r="D541" s="628" t="s">
        <v>566</v>
      </c>
      <c r="E541" s="627" t="s">
        <v>548</v>
      </c>
      <c r="F541" s="628" t="s">
        <v>549</v>
      </c>
      <c r="G541" s="627" t="s">
        <v>618</v>
      </c>
      <c r="H541" s="627" t="s">
        <v>1098</v>
      </c>
      <c r="I541" s="627" t="s">
        <v>1099</v>
      </c>
      <c r="J541" s="627" t="s">
        <v>1100</v>
      </c>
      <c r="K541" s="627" t="s">
        <v>1101</v>
      </c>
      <c r="L541" s="629">
        <v>181.59000000000003</v>
      </c>
      <c r="M541" s="629">
        <v>3</v>
      </c>
      <c r="N541" s="630">
        <v>544.7700000000001</v>
      </c>
    </row>
    <row r="542" spans="1:14" ht="14.4" customHeight="1" x14ac:dyDescent="0.3">
      <c r="A542" s="625" t="s">
        <v>545</v>
      </c>
      <c r="B542" s="626" t="s">
        <v>547</v>
      </c>
      <c r="C542" s="627" t="s">
        <v>565</v>
      </c>
      <c r="D542" s="628" t="s">
        <v>566</v>
      </c>
      <c r="E542" s="627" t="s">
        <v>548</v>
      </c>
      <c r="F542" s="628" t="s">
        <v>549</v>
      </c>
      <c r="G542" s="627" t="s">
        <v>618</v>
      </c>
      <c r="H542" s="627" t="s">
        <v>1108</v>
      </c>
      <c r="I542" s="627" t="s">
        <v>952</v>
      </c>
      <c r="J542" s="627" t="s">
        <v>1109</v>
      </c>
      <c r="K542" s="627"/>
      <c r="L542" s="629">
        <v>99.670039817481296</v>
      </c>
      <c r="M542" s="629">
        <v>1</v>
      </c>
      <c r="N542" s="630">
        <v>99.670039817481296</v>
      </c>
    </row>
    <row r="543" spans="1:14" ht="14.4" customHeight="1" x14ac:dyDescent="0.3">
      <c r="A543" s="625" t="s">
        <v>545</v>
      </c>
      <c r="B543" s="626" t="s">
        <v>547</v>
      </c>
      <c r="C543" s="627" t="s">
        <v>565</v>
      </c>
      <c r="D543" s="628" t="s">
        <v>566</v>
      </c>
      <c r="E543" s="627" t="s">
        <v>548</v>
      </c>
      <c r="F543" s="628" t="s">
        <v>549</v>
      </c>
      <c r="G543" s="627" t="s">
        <v>618</v>
      </c>
      <c r="H543" s="627" t="s">
        <v>1110</v>
      </c>
      <c r="I543" s="627" t="s">
        <v>1111</v>
      </c>
      <c r="J543" s="627" t="s">
        <v>1112</v>
      </c>
      <c r="K543" s="627" t="s">
        <v>601</v>
      </c>
      <c r="L543" s="629">
        <v>237.65</v>
      </c>
      <c r="M543" s="629">
        <v>1</v>
      </c>
      <c r="N543" s="630">
        <v>237.65</v>
      </c>
    </row>
    <row r="544" spans="1:14" ht="14.4" customHeight="1" x14ac:dyDescent="0.3">
      <c r="A544" s="625" t="s">
        <v>545</v>
      </c>
      <c r="B544" s="626" t="s">
        <v>547</v>
      </c>
      <c r="C544" s="627" t="s">
        <v>565</v>
      </c>
      <c r="D544" s="628" t="s">
        <v>566</v>
      </c>
      <c r="E544" s="627" t="s">
        <v>548</v>
      </c>
      <c r="F544" s="628" t="s">
        <v>549</v>
      </c>
      <c r="G544" s="627" t="s">
        <v>618</v>
      </c>
      <c r="H544" s="627" t="s">
        <v>1113</v>
      </c>
      <c r="I544" s="627" t="s">
        <v>952</v>
      </c>
      <c r="J544" s="627" t="s">
        <v>1114</v>
      </c>
      <c r="K544" s="627"/>
      <c r="L544" s="629">
        <v>199.35</v>
      </c>
      <c r="M544" s="629">
        <v>4</v>
      </c>
      <c r="N544" s="630">
        <v>797.4</v>
      </c>
    </row>
    <row r="545" spans="1:14" ht="14.4" customHeight="1" x14ac:dyDescent="0.3">
      <c r="A545" s="625" t="s">
        <v>545</v>
      </c>
      <c r="B545" s="626" t="s">
        <v>547</v>
      </c>
      <c r="C545" s="627" t="s">
        <v>565</v>
      </c>
      <c r="D545" s="628" t="s">
        <v>566</v>
      </c>
      <c r="E545" s="627" t="s">
        <v>548</v>
      </c>
      <c r="F545" s="628" t="s">
        <v>549</v>
      </c>
      <c r="G545" s="627" t="s">
        <v>618</v>
      </c>
      <c r="H545" s="627" t="s">
        <v>1115</v>
      </c>
      <c r="I545" s="627" t="s">
        <v>952</v>
      </c>
      <c r="J545" s="627" t="s">
        <v>1116</v>
      </c>
      <c r="K545" s="627"/>
      <c r="L545" s="629">
        <v>102.600114253573</v>
      </c>
      <c r="M545" s="629">
        <v>2</v>
      </c>
      <c r="N545" s="630">
        <v>205.20022850714599</v>
      </c>
    </row>
    <row r="546" spans="1:14" ht="14.4" customHeight="1" x14ac:dyDescent="0.3">
      <c r="A546" s="625" t="s">
        <v>545</v>
      </c>
      <c r="B546" s="626" t="s">
        <v>547</v>
      </c>
      <c r="C546" s="627" t="s">
        <v>565</v>
      </c>
      <c r="D546" s="628" t="s">
        <v>566</v>
      </c>
      <c r="E546" s="627" t="s">
        <v>548</v>
      </c>
      <c r="F546" s="628" t="s">
        <v>549</v>
      </c>
      <c r="G546" s="627" t="s">
        <v>618</v>
      </c>
      <c r="H546" s="627" t="s">
        <v>2129</v>
      </c>
      <c r="I546" s="627" t="s">
        <v>2130</v>
      </c>
      <c r="J546" s="627" t="s">
        <v>2131</v>
      </c>
      <c r="K546" s="627" t="s">
        <v>2132</v>
      </c>
      <c r="L546" s="629">
        <v>177.5</v>
      </c>
      <c r="M546" s="629">
        <v>3</v>
      </c>
      <c r="N546" s="630">
        <v>532.5</v>
      </c>
    </row>
    <row r="547" spans="1:14" ht="14.4" customHeight="1" x14ac:dyDescent="0.3">
      <c r="A547" s="625" t="s">
        <v>545</v>
      </c>
      <c r="B547" s="626" t="s">
        <v>547</v>
      </c>
      <c r="C547" s="627" t="s">
        <v>565</v>
      </c>
      <c r="D547" s="628" t="s">
        <v>566</v>
      </c>
      <c r="E547" s="627" t="s">
        <v>548</v>
      </c>
      <c r="F547" s="628" t="s">
        <v>549</v>
      </c>
      <c r="G547" s="627" t="s">
        <v>618</v>
      </c>
      <c r="H547" s="627" t="s">
        <v>1127</v>
      </c>
      <c r="I547" s="627" t="s">
        <v>1128</v>
      </c>
      <c r="J547" s="627" t="s">
        <v>1129</v>
      </c>
      <c r="K547" s="627" t="s">
        <v>1130</v>
      </c>
      <c r="L547" s="629">
        <v>49.903583794701881</v>
      </c>
      <c r="M547" s="629">
        <v>88</v>
      </c>
      <c r="N547" s="630">
        <v>4391.5153739337657</v>
      </c>
    </row>
    <row r="548" spans="1:14" ht="14.4" customHeight="1" x14ac:dyDescent="0.3">
      <c r="A548" s="625" t="s">
        <v>545</v>
      </c>
      <c r="B548" s="626" t="s">
        <v>547</v>
      </c>
      <c r="C548" s="627" t="s">
        <v>565</v>
      </c>
      <c r="D548" s="628" t="s">
        <v>566</v>
      </c>
      <c r="E548" s="627" t="s">
        <v>548</v>
      </c>
      <c r="F548" s="628" t="s">
        <v>549</v>
      </c>
      <c r="G548" s="627" t="s">
        <v>618</v>
      </c>
      <c r="H548" s="627" t="s">
        <v>1131</v>
      </c>
      <c r="I548" s="627" t="s">
        <v>1132</v>
      </c>
      <c r="J548" s="627" t="s">
        <v>687</v>
      </c>
      <c r="K548" s="627" t="s">
        <v>1133</v>
      </c>
      <c r="L548" s="629">
        <v>147.91999999999999</v>
      </c>
      <c r="M548" s="629">
        <v>1</v>
      </c>
      <c r="N548" s="630">
        <v>147.91999999999999</v>
      </c>
    </row>
    <row r="549" spans="1:14" ht="14.4" customHeight="1" x14ac:dyDescent="0.3">
      <c r="A549" s="625" t="s">
        <v>545</v>
      </c>
      <c r="B549" s="626" t="s">
        <v>547</v>
      </c>
      <c r="C549" s="627" t="s">
        <v>565</v>
      </c>
      <c r="D549" s="628" t="s">
        <v>566</v>
      </c>
      <c r="E549" s="627" t="s">
        <v>548</v>
      </c>
      <c r="F549" s="628" t="s">
        <v>549</v>
      </c>
      <c r="G549" s="627" t="s">
        <v>618</v>
      </c>
      <c r="H549" s="627" t="s">
        <v>1134</v>
      </c>
      <c r="I549" s="627" t="s">
        <v>1135</v>
      </c>
      <c r="J549" s="627" t="s">
        <v>1136</v>
      </c>
      <c r="K549" s="627" t="s">
        <v>1137</v>
      </c>
      <c r="L549" s="629">
        <v>63.203371429242708</v>
      </c>
      <c r="M549" s="629">
        <v>73</v>
      </c>
      <c r="N549" s="630">
        <v>4613.8461143347176</v>
      </c>
    </row>
    <row r="550" spans="1:14" ht="14.4" customHeight="1" x14ac:dyDescent="0.3">
      <c r="A550" s="625" t="s">
        <v>545</v>
      </c>
      <c r="B550" s="626" t="s">
        <v>547</v>
      </c>
      <c r="C550" s="627" t="s">
        <v>565</v>
      </c>
      <c r="D550" s="628" t="s">
        <v>566</v>
      </c>
      <c r="E550" s="627" t="s">
        <v>548</v>
      </c>
      <c r="F550" s="628" t="s">
        <v>549</v>
      </c>
      <c r="G550" s="627" t="s">
        <v>618</v>
      </c>
      <c r="H550" s="627" t="s">
        <v>1142</v>
      </c>
      <c r="I550" s="627" t="s">
        <v>952</v>
      </c>
      <c r="J550" s="627" t="s">
        <v>1143</v>
      </c>
      <c r="K550" s="627"/>
      <c r="L550" s="629">
        <v>71.583500000000001</v>
      </c>
      <c r="M550" s="629">
        <v>2</v>
      </c>
      <c r="N550" s="630">
        <v>143.167</v>
      </c>
    </row>
    <row r="551" spans="1:14" ht="14.4" customHeight="1" x14ac:dyDescent="0.3">
      <c r="A551" s="625" t="s">
        <v>545</v>
      </c>
      <c r="B551" s="626" t="s">
        <v>547</v>
      </c>
      <c r="C551" s="627" t="s">
        <v>565</v>
      </c>
      <c r="D551" s="628" t="s">
        <v>566</v>
      </c>
      <c r="E551" s="627" t="s">
        <v>548</v>
      </c>
      <c r="F551" s="628" t="s">
        <v>549</v>
      </c>
      <c r="G551" s="627" t="s">
        <v>618</v>
      </c>
      <c r="H551" s="627" t="s">
        <v>2133</v>
      </c>
      <c r="I551" s="627" t="s">
        <v>2134</v>
      </c>
      <c r="J551" s="627" t="s">
        <v>2135</v>
      </c>
      <c r="K551" s="627" t="s">
        <v>641</v>
      </c>
      <c r="L551" s="629">
        <v>68.849999999999994</v>
      </c>
      <c r="M551" s="629">
        <v>1</v>
      </c>
      <c r="N551" s="630">
        <v>68.849999999999994</v>
      </c>
    </row>
    <row r="552" spans="1:14" ht="14.4" customHeight="1" x14ac:dyDescent="0.3">
      <c r="A552" s="625" t="s">
        <v>545</v>
      </c>
      <c r="B552" s="626" t="s">
        <v>547</v>
      </c>
      <c r="C552" s="627" t="s">
        <v>565</v>
      </c>
      <c r="D552" s="628" t="s">
        <v>566</v>
      </c>
      <c r="E552" s="627" t="s">
        <v>548</v>
      </c>
      <c r="F552" s="628" t="s">
        <v>549</v>
      </c>
      <c r="G552" s="627" t="s">
        <v>618</v>
      </c>
      <c r="H552" s="627" t="s">
        <v>2136</v>
      </c>
      <c r="I552" s="627" t="s">
        <v>2137</v>
      </c>
      <c r="J552" s="627" t="s">
        <v>2138</v>
      </c>
      <c r="K552" s="627" t="s">
        <v>2139</v>
      </c>
      <c r="L552" s="629">
        <v>147.17684038427001</v>
      </c>
      <c r="M552" s="629">
        <v>1</v>
      </c>
      <c r="N552" s="630">
        <v>147.17684038427001</v>
      </c>
    </row>
    <row r="553" spans="1:14" ht="14.4" customHeight="1" x14ac:dyDescent="0.3">
      <c r="A553" s="625" t="s">
        <v>545</v>
      </c>
      <c r="B553" s="626" t="s">
        <v>547</v>
      </c>
      <c r="C553" s="627" t="s">
        <v>565</v>
      </c>
      <c r="D553" s="628" t="s">
        <v>566</v>
      </c>
      <c r="E553" s="627" t="s">
        <v>548</v>
      </c>
      <c r="F553" s="628" t="s">
        <v>549</v>
      </c>
      <c r="G553" s="627" t="s">
        <v>618</v>
      </c>
      <c r="H553" s="627" t="s">
        <v>2140</v>
      </c>
      <c r="I553" s="627" t="s">
        <v>2141</v>
      </c>
      <c r="J553" s="627" t="s">
        <v>1888</v>
      </c>
      <c r="K553" s="627" t="s">
        <v>2142</v>
      </c>
      <c r="L553" s="629">
        <v>274.97063882727957</v>
      </c>
      <c r="M553" s="629">
        <v>18</v>
      </c>
      <c r="N553" s="630">
        <v>4949.4714988910328</v>
      </c>
    </row>
    <row r="554" spans="1:14" ht="14.4" customHeight="1" x14ac:dyDescent="0.3">
      <c r="A554" s="625" t="s">
        <v>545</v>
      </c>
      <c r="B554" s="626" t="s">
        <v>547</v>
      </c>
      <c r="C554" s="627" t="s">
        <v>565</v>
      </c>
      <c r="D554" s="628" t="s">
        <v>566</v>
      </c>
      <c r="E554" s="627" t="s">
        <v>548</v>
      </c>
      <c r="F554" s="628" t="s">
        <v>549</v>
      </c>
      <c r="G554" s="627" t="s">
        <v>618</v>
      </c>
      <c r="H554" s="627" t="s">
        <v>1147</v>
      </c>
      <c r="I554" s="627" t="s">
        <v>1147</v>
      </c>
      <c r="J554" s="627" t="s">
        <v>1148</v>
      </c>
      <c r="K554" s="627" t="s">
        <v>1149</v>
      </c>
      <c r="L554" s="629">
        <v>811.43833141518007</v>
      </c>
      <c r="M554" s="629">
        <v>2.5</v>
      </c>
      <c r="N554" s="630">
        <v>2028.5958285379502</v>
      </c>
    </row>
    <row r="555" spans="1:14" ht="14.4" customHeight="1" x14ac:dyDescent="0.3">
      <c r="A555" s="625" t="s">
        <v>545</v>
      </c>
      <c r="B555" s="626" t="s">
        <v>547</v>
      </c>
      <c r="C555" s="627" t="s">
        <v>565</v>
      </c>
      <c r="D555" s="628" t="s">
        <v>566</v>
      </c>
      <c r="E555" s="627" t="s">
        <v>548</v>
      </c>
      <c r="F555" s="628" t="s">
        <v>549</v>
      </c>
      <c r="G555" s="627" t="s">
        <v>618</v>
      </c>
      <c r="H555" s="627" t="s">
        <v>2143</v>
      </c>
      <c r="I555" s="627" t="s">
        <v>2144</v>
      </c>
      <c r="J555" s="627" t="s">
        <v>2145</v>
      </c>
      <c r="K555" s="627" t="s">
        <v>1247</v>
      </c>
      <c r="L555" s="629">
        <v>31.92</v>
      </c>
      <c r="M555" s="629">
        <v>3</v>
      </c>
      <c r="N555" s="630">
        <v>95.76</v>
      </c>
    </row>
    <row r="556" spans="1:14" ht="14.4" customHeight="1" x14ac:dyDescent="0.3">
      <c r="A556" s="625" t="s">
        <v>545</v>
      </c>
      <c r="B556" s="626" t="s">
        <v>547</v>
      </c>
      <c r="C556" s="627" t="s">
        <v>565</v>
      </c>
      <c r="D556" s="628" t="s">
        <v>566</v>
      </c>
      <c r="E556" s="627" t="s">
        <v>548</v>
      </c>
      <c r="F556" s="628" t="s">
        <v>549</v>
      </c>
      <c r="G556" s="627" t="s">
        <v>618</v>
      </c>
      <c r="H556" s="627" t="s">
        <v>2146</v>
      </c>
      <c r="I556" s="627" t="s">
        <v>2146</v>
      </c>
      <c r="J556" s="627" t="s">
        <v>2147</v>
      </c>
      <c r="K556" s="627" t="s">
        <v>751</v>
      </c>
      <c r="L556" s="629">
        <v>56.55</v>
      </c>
      <c r="M556" s="629">
        <v>2</v>
      </c>
      <c r="N556" s="630">
        <v>113.1</v>
      </c>
    </row>
    <row r="557" spans="1:14" ht="14.4" customHeight="1" x14ac:dyDescent="0.3">
      <c r="A557" s="625" t="s">
        <v>545</v>
      </c>
      <c r="B557" s="626" t="s">
        <v>547</v>
      </c>
      <c r="C557" s="627" t="s">
        <v>565</v>
      </c>
      <c r="D557" s="628" t="s">
        <v>566</v>
      </c>
      <c r="E557" s="627" t="s">
        <v>548</v>
      </c>
      <c r="F557" s="628" t="s">
        <v>549</v>
      </c>
      <c r="G557" s="627" t="s">
        <v>618</v>
      </c>
      <c r="H557" s="627" t="s">
        <v>2148</v>
      </c>
      <c r="I557" s="627" t="s">
        <v>2149</v>
      </c>
      <c r="J557" s="627" t="s">
        <v>2150</v>
      </c>
      <c r="K557" s="627" t="s">
        <v>2151</v>
      </c>
      <c r="L557" s="629">
        <v>1100.7293315500767</v>
      </c>
      <c r="M557" s="629">
        <v>3</v>
      </c>
      <c r="N557" s="630">
        <v>3302.1879946502299</v>
      </c>
    </row>
    <row r="558" spans="1:14" ht="14.4" customHeight="1" x14ac:dyDescent="0.3">
      <c r="A558" s="625" t="s">
        <v>545</v>
      </c>
      <c r="B558" s="626" t="s">
        <v>547</v>
      </c>
      <c r="C558" s="627" t="s">
        <v>565</v>
      </c>
      <c r="D558" s="628" t="s">
        <v>566</v>
      </c>
      <c r="E558" s="627" t="s">
        <v>548</v>
      </c>
      <c r="F558" s="628" t="s">
        <v>549</v>
      </c>
      <c r="G558" s="627" t="s">
        <v>618</v>
      </c>
      <c r="H558" s="627" t="s">
        <v>2152</v>
      </c>
      <c r="I558" s="627" t="s">
        <v>2153</v>
      </c>
      <c r="J558" s="627" t="s">
        <v>1092</v>
      </c>
      <c r="K558" s="627" t="s">
        <v>2154</v>
      </c>
      <c r="L558" s="629">
        <v>90.452885748333273</v>
      </c>
      <c r="M558" s="629">
        <v>97</v>
      </c>
      <c r="N558" s="630">
        <v>8773.929917588328</v>
      </c>
    </row>
    <row r="559" spans="1:14" ht="14.4" customHeight="1" x14ac:dyDescent="0.3">
      <c r="A559" s="625" t="s">
        <v>545</v>
      </c>
      <c r="B559" s="626" t="s">
        <v>547</v>
      </c>
      <c r="C559" s="627" t="s">
        <v>565</v>
      </c>
      <c r="D559" s="628" t="s">
        <v>566</v>
      </c>
      <c r="E559" s="627" t="s">
        <v>548</v>
      </c>
      <c r="F559" s="628" t="s">
        <v>549</v>
      </c>
      <c r="G559" s="627" t="s">
        <v>618</v>
      </c>
      <c r="H559" s="627" t="s">
        <v>2155</v>
      </c>
      <c r="I559" s="627" t="s">
        <v>2156</v>
      </c>
      <c r="J559" s="627" t="s">
        <v>2157</v>
      </c>
      <c r="K559" s="627"/>
      <c r="L559" s="629">
        <v>117.5</v>
      </c>
      <c r="M559" s="629">
        <v>1</v>
      </c>
      <c r="N559" s="630">
        <v>117.5</v>
      </c>
    </row>
    <row r="560" spans="1:14" ht="14.4" customHeight="1" x14ac:dyDescent="0.3">
      <c r="A560" s="625" t="s">
        <v>545</v>
      </c>
      <c r="B560" s="626" t="s">
        <v>547</v>
      </c>
      <c r="C560" s="627" t="s">
        <v>565</v>
      </c>
      <c r="D560" s="628" t="s">
        <v>566</v>
      </c>
      <c r="E560" s="627" t="s">
        <v>548</v>
      </c>
      <c r="F560" s="628" t="s">
        <v>549</v>
      </c>
      <c r="G560" s="627" t="s">
        <v>618</v>
      </c>
      <c r="H560" s="627" t="s">
        <v>1152</v>
      </c>
      <c r="I560" s="627" t="s">
        <v>952</v>
      </c>
      <c r="J560" s="627" t="s">
        <v>1153</v>
      </c>
      <c r="K560" s="627"/>
      <c r="L560" s="629">
        <v>61.23</v>
      </c>
      <c r="M560" s="629">
        <v>2</v>
      </c>
      <c r="N560" s="630">
        <v>122.46</v>
      </c>
    </row>
    <row r="561" spans="1:14" ht="14.4" customHeight="1" x14ac:dyDescent="0.3">
      <c r="A561" s="625" t="s">
        <v>545</v>
      </c>
      <c r="B561" s="626" t="s">
        <v>547</v>
      </c>
      <c r="C561" s="627" t="s">
        <v>565</v>
      </c>
      <c r="D561" s="628" t="s">
        <v>566</v>
      </c>
      <c r="E561" s="627" t="s">
        <v>548</v>
      </c>
      <c r="F561" s="628" t="s">
        <v>549</v>
      </c>
      <c r="G561" s="627" t="s">
        <v>618</v>
      </c>
      <c r="H561" s="627" t="s">
        <v>2158</v>
      </c>
      <c r="I561" s="627" t="s">
        <v>2159</v>
      </c>
      <c r="J561" s="627" t="s">
        <v>2160</v>
      </c>
      <c r="K561" s="627" t="s">
        <v>2161</v>
      </c>
      <c r="L561" s="629">
        <v>183.83</v>
      </c>
      <c r="M561" s="629">
        <v>1</v>
      </c>
      <c r="N561" s="630">
        <v>183.83</v>
      </c>
    </row>
    <row r="562" spans="1:14" ht="14.4" customHeight="1" x14ac:dyDescent="0.3">
      <c r="A562" s="625" t="s">
        <v>545</v>
      </c>
      <c r="B562" s="626" t="s">
        <v>547</v>
      </c>
      <c r="C562" s="627" t="s">
        <v>565</v>
      </c>
      <c r="D562" s="628" t="s">
        <v>566</v>
      </c>
      <c r="E562" s="627" t="s">
        <v>548</v>
      </c>
      <c r="F562" s="628" t="s">
        <v>549</v>
      </c>
      <c r="G562" s="627" t="s">
        <v>618</v>
      </c>
      <c r="H562" s="627" t="s">
        <v>1154</v>
      </c>
      <c r="I562" s="627" t="s">
        <v>1155</v>
      </c>
      <c r="J562" s="627" t="s">
        <v>1156</v>
      </c>
      <c r="K562" s="627" t="s">
        <v>1157</v>
      </c>
      <c r="L562" s="629">
        <v>128.65</v>
      </c>
      <c r="M562" s="629">
        <v>1</v>
      </c>
      <c r="N562" s="630">
        <v>128.65</v>
      </c>
    </row>
    <row r="563" spans="1:14" ht="14.4" customHeight="1" x14ac:dyDescent="0.3">
      <c r="A563" s="625" t="s">
        <v>545</v>
      </c>
      <c r="B563" s="626" t="s">
        <v>547</v>
      </c>
      <c r="C563" s="627" t="s">
        <v>565</v>
      </c>
      <c r="D563" s="628" t="s">
        <v>566</v>
      </c>
      <c r="E563" s="627" t="s">
        <v>548</v>
      </c>
      <c r="F563" s="628" t="s">
        <v>549</v>
      </c>
      <c r="G563" s="627" t="s">
        <v>618</v>
      </c>
      <c r="H563" s="627" t="s">
        <v>2162</v>
      </c>
      <c r="I563" s="627" t="s">
        <v>2163</v>
      </c>
      <c r="J563" s="627" t="s">
        <v>2164</v>
      </c>
      <c r="K563" s="627" t="s">
        <v>2165</v>
      </c>
      <c r="L563" s="629">
        <v>1401.33</v>
      </c>
      <c r="M563" s="629">
        <v>1</v>
      </c>
      <c r="N563" s="630">
        <v>1401.33</v>
      </c>
    </row>
    <row r="564" spans="1:14" ht="14.4" customHeight="1" x14ac:dyDescent="0.3">
      <c r="A564" s="625" t="s">
        <v>545</v>
      </c>
      <c r="B564" s="626" t="s">
        <v>547</v>
      </c>
      <c r="C564" s="627" t="s">
        <v>565</v>
      </c>
      <c r="D564" s="628" t="s">
        <v>566</v>
      </c>
      <c r="E564" s="627" t="s">
        <v>548</v>
      </c>
      <c r="F564" s="628" t="s">
        <v>549</v>
      </c>
      <c r="G564" s="627" t="s">
        <v>618</v>
      </c>
      <c r="H564" s="627" t="s">
        <v>1158</v>
      </c>
      <c r="I564" s="627" t="s">
        <v>952</v>
      </c>
      <c r="J564" s="627" t="s">
        <v>1159</v>
      </c>
      <c r="K564" s="627"/>
      <c r="L564" s="629">
        <v>40.921999999999997</v>
      </c>
      <c r="M564" s="629">
        <v>1</v>
      </c>
      <c r="N564" s="630">
        <v>40.921999999999997</v>
      </c>
    </row>
    <row r="565" spans="1:14" ht="14.4" customHeight="1" x14ac:dyDescent="0.3">
      <c r="A565" s="625" t="s">
        <v>545</v>
      </c>
      <c r="B565" s="626" t="s">
        <v>547</v>
      </c>
      <c r="C565" s="627" t="s">
        <v>565</v>
      </c>
      <c r="D565" s="628" t="s">
        <v>566</v>
      </c>
      <c r="E565" s="627" t="s">
        <v>548</v>
      </c>
      <c r="F565" s="628" t="s">
        <v>549</v>
      </c>
      <c r="G565" s="627" t="s">
        <v>618</v>
      </c>
      <c r="H565" s="627" t="s">
        <v>2166</v>
      </c>
      <c r="I565" s="627" t="s">
        <v>2167</v>
      </c>
      <c r="J565" s="627" t="s">
        <v>2168</v>
      </c>
      <c r="K565" s="627" t="s">
        <v>2169</v>
      </c>
      <c r="L565" s="629">
        <v>72.655000000000001</v>
      </c>
      <c r="M565" s="629">
        <v>2</v>
      </c>
      <c r="N565" s="630">
        <v>145.31</v>
      </c>
    </row>
    <row r="566" spans="1:14" ht="14.4" customHeight="1" x14ac:dyDescent="0.3">
      <c r="A566" s="625" t="s">
        <v>545</v>
      </c>
      <c r="B566" s="626" t="s">
        <v>547</v>
      </c>
      <c r="C566" s="627" t="s">
        <v>565</v>
      </c>
      <c r="D566" s="628" t="s">
        <v>566</v>
      </c>
      <c r="E566" s="627" t="s">
        <v>548</v>
      </c>
      <c r="F566" s="628" t="s">
        <v>549</v>
      </c>
      <c r="G566" s="627" t="s">
        <v>618</v>
      </c>
      <c r="H566" s="627" t="s">
        <v>1168</v>
      </c>
      <c r="I566" s="627" t="s">
        <v>1169</v>
      </c>
      <c r="J566" s="627" t="s">
        <v>1170</v>
      </c>
      <c r="K566" s="627" t="s">
        <v>1171</v>
      </c>
      <c r="L566" s="629">
        <v>109.29800000000002</v>
      </c>
      <c r="M566" s="629">
        <v>31</v>
      </c>
      <c r="N566" s="630">
        <v>3388.2380000000003</v>
      </c>
    </row>
    <row r="567" spans="1:14" ht="14.4" customHeight="1" x14ac:dyDescent="0.3">
      <c r="A567" s="625" t="s">
        <v>545</v>
      </c>
      <c r="B567" s="626" t="s">
        <v>547</v>
      </c>
      <c r="C567" s="627" t="s">
        <v>565</v>
      </c>
      <c r="D567" s="628" t="s">
        <v>566</v>
      </c>
      <c r="E567" s="627" t="s">
        <v>548</v>
      </c>
      <c r="F567" s="628" t="s">
        <v>549</v>
      </c>
      <c r="G567" s="627" t="s">
        <v>618</v>
      </c>
      <c r="H567" s="627" t="s">
        <v>2170</v>
      </c>
      <c r="I567" s="627" t="s">
        <v>2170</v>
      </c>
      <c r="J567" s="627" t="s">
        <v>2171</v>
      </c>
      <c r="K567" s="627" t="s">
        <v>2172</v>
      </c>
      <c r="L567" s="629">
        <v>75.870006049303242</v>
      </c>
      <c r="M567" s="629">
        <v>2</v>
      </c>
      <c r="N567" s="630">
        <v>151.74001209860648</v>
      </c>
    </row>
    <row r="568" spans="1:14" ht="14.4" customHeight="1" x14ac:dyDescent="0.3">
      <c r="A568" s="625" t="s">
        <v>545</v>
      </c>
      <c r="B568" s="626" t="s">
        <v>547</v>
      </c>
      <c r="C568" s="627" t="s">
        <v>565</v>
      </c>
      <c r="D568" s="628" t="s">
        <v>566</v>
      </c>
      <c r="E568" s="627" t="s">
        <v>548</v>
      </c>
      <c r="F568" s="628" t="s">
        <v>549</v>
      </c>
      <c r="G568" s="627" t="s">
        <v>618</v>
      </c>
      <c r="H568" s="627" t="s">
        <v>1172</v>
      </c>
      <c r="I568" s="627" t="s">
        <v>1173</v>
      </c>
      <c r="J568" s="627" t="s">
        <v>1174</v>
      </c>
      <c r="K568" s="627" t="s">
        <v>1175</v>
      </c>
      <c r="L568" s="629">
        <v>571.55642222222184</v>
      </c>
      <c r="M568" s="629">
        <v>30</v>
      </c>
      <c r="N568" s="630">
        <v>17146.692666666655</v>
      </c>
    </row>
    <row r="569" spans="1:14" ht="14.4" customHeight="1" x14ac:dyDescent="0.3">
      <c r="A569" s="625" t="s">
        <v>545</v>
      </c>
      <c r="B569" s="626" t="s">
        <v>547</v>
      </c>
      <c r="C569" s="627" t="s">
        <v>565</v>
      </c>
      <c r="D569" s="628" t="s">
        <v>566</v>
      </c>
      <c r="E569" s="627" t="s">
        <v>548</v>
      </c>
      <c r="F569" s="628" t="s">
        <v>549</v>
      </c>
      <c r="G569" s="627" t="s">
        <v>618</v>
      </c>
      <c r="H569" s="627" t="s">
        <v>2173</v>
      </c>
      <c r="I569" s="627" t="s">
        <v>2174</v>
      </c>
      <c r="J569" s="627" t="s">
        <v>2175</v>
      </c>
      <c r="K569" s="627" t="s">
        <v>2176</v>
      </c>
      <c r="L569" s="629">
        <v>46.85</v>
      </c>
      <c r="M569" s="629">
        <v>2</v>
      </c>
      <c r="N569" s="630">
        <v>93.7</v>
      </c>
    </row>
    <row r="570" spans="1:14" ht="14.4" customHeight="1" x14ac:dyDescent="0.3">
      <c r="A570" s="625" t="s">
        <v>545</v>
      </c>
      <c r="B570" s="626" t="s">
        <v>547</v>
      </c>
      <c r="C570" s="627" t="s">
        <v>565</v>
      </c>
      <c r="D570" s="628" t="s">
        <v>566</v>
      </c>
      <c r="E570" s="627" t="s">
        <v>548</v>
      </c>
      <c r="F570" s="628" t="s">
        <v>549</v>
      </c>
      <c r="G570" s="627" t="s">
        <v>618</v>
      </c>
      <c r="H570" s="627" t="s">
        <v>2177</v>
      </c>
      <c r="I570" s="627" t="s">
        <v>2178</v>
      </c>
      <c r="J570" s="627" t="s">
        <v>2179</v>
      </c>
      <c r="K570" s="627" t="s">
        <v>1360</v>
      </c>
      <c r="L570" s="629">
        <v>49.77</v>
      </c>
      <c r="M570" s="629">
        <v>1</v>
      </c>
      <c r="N570" s="630">
        <v>49.77</v>
      </c>
    </row>
    <row r="571" spans="1:14" ht="14.4" customHeight="1" x14ac:dyDescent="0.3">
      <c r="A571" s="625" t="s">
        <v>545</v>
      </c>
      <c r="B571" s="626" t="s">
        <v>547</v>
      </c>
      <c r="C571" s="627" t="s">
        <v>565</v>
      </c>
      <c r="D571" s="628" t="s">
        <v>566</v>
      </c>
      <c r="E571" s="627" t="s">
        <v>548</v>
      </c>
      <c r="F571" s="628" t="s">
        <v>549</v>
      </c>
      <c r="G571" s="627" t="s">
        <v>618</v>
      </c>
      <c r="H571" s="627" t="s">
        <v>1186</v>
      </c>
      <c r="I571" s="627" t="s">
        <v>1187</v>
      </c>
      <c r="J571" s="627" t="s">
        <v>1188</v>
      </c>
      <c r="K571" s="627" t="s">
        <v>1189</v>
      </c>
      <c r="L571" s="629">
        <v>49.700031710900234</v>
      </c>
      <c r="M571" s="629">
        <v>114</v>
      </c>
      <c r="N571" s="630">
        <v>5665.8036150426269</v>
      </c>
    </row>
    <row r="572" spans="1:14" ht="14.4" customHeight="1" x14ac:dyDescent="0.3">
      <c r="A572" s="625" t="s">
        <v>545</v>
      </c>
      <c r="B572" s="626" t="s">
        <v>547</v>
      </c>
      <c r="C572" s="627" t="s">
        <v>565</v>
      </c>
      <c r="D572" s="628" t="s">
        <v>566</v>
      </c>
      <c r="E572" s="627" t="s">
        <v>548</v>
      </c>
      <c r="F572" s="628" t="s">
        <v>549</v>
      </c>
      <c r="G572" s="627" t="s">
        <v>618</v>
      </c>
      <c r="H572" s="627" t="s">
        <v>1190</v>
      </c>
      <c r="I572" s="627" t="s">
        <v>1191</v>
      </c>
      <c r="J572" s="627" t="s">
        <v>1192</v>
      </c>
      <c r="K572" s="627" t="s">
        <v>1193</v>
      </c>
      <c r="L572" s="629">
        <v>113.83999999999999</v>
      </c>
      <c r="M572" s="629">
        <v>24</v>
      </c>
      <c r="N572" s="630">
        <v>2732.16</v>
      </c>
    </row>
    <row r="573" spans="1:14" ht="14.4" customHeight="1" x14ac:dyDescent="0.3">
      <c r="A573" s="625" t="s">
        <v>545</v>
      </c>
      <c r="B573" s="626" t="s">
        <v>547</v>
      </c>
      <c r="C573" s="627" t="s">
        <v>565</v>
      </c>
      <c r="D573" s="628" t="s">
        <v>566</v>
      </c>
      <c r="E573" s="627" t="s">
        <v>548</v>
      </c>
      <c r="F573" s="628" t="s">
        <v>549</v>
      </c>
      <c r="G573" s="627" t="s">
        <v>618</v>
      </c>
      <c r="H573" s="627" t="s">
        <v>1201</v>
      </c>
      <c r="I573" s="627" t="s">
        <v>1202</v>
      </c>
      <c r="J573" s="627" t="s">
        <v>1203</v>
      </c>
      <c r="K573" s="627" t="s">
        <v>1204</v>
      </c>
      <c r="L573" s="629">
        <v>52.419845786874397</v>
      </c>
      <c r="M573" s="629">
        <v>2</v>
      </c>
      <c r="N573" s="630">
        <v>104.83969157374879</v>
      </c>
    </row>
    <row r="574" spans="1:14" ht="14.4" customHeight="1" x14ac:dyDescent="0.3">
      <c r="A574" s="625" t="s">
        <v>545</v>
      </c>
      <c r="B574" s="626" t="s">
        <v>547</v>
      </c>
      <c r="C574" s="627" t="s">
        <v>565</v>
      </c>
      <c r="D574" s="628" t="s">
        <v>566</v>
      </c>
      <c r="E574" s="627" t="s">
        <v>548</v>
      </c>
      <c r="F574" s="628" t="s">
        <v>549</v>
      </c>
      <c r="G574" s="627" t="s">
        <v>618</v>
      </c>
      <c r="H574" s="627" t="s">
        <v>1208</v>
      </c>
      <c r="I574" s="627" t="s">
        <v>952</v>
      </c>
      <c r="J574" s="627" t="s">
        <v>1209</v>
      </c>
      <c r="K574" s="627"/>
      <c r="L574" s="629">
        <v>103.05002679646101</v>
      </c>
      <c r="M574" s="629">
        <v>26</v>
      </c>
      <c r="N574" s="630">
        <v>2679.3006967079864</v>
      </c>
    </row>
    <row r="575" spans="1:14" ht="14.4" customHeight="1" x14ac:dyDescent="0.3">
      <c r="A575" s="625" t="s">
        <v>545</v>
      </c>
      <c r="B575" s="626" t="s">
        <v>547</v>
      </c>
      <c r="C575" s="627" t="s">
        <v>565</v>
      </c>
      <c r="D575" s="628" t="s">
        <v>566</v>
      </c>
      <c r="E575" s="627" t="s">
        <v>548</v>
      </c>
      <c r="F575" s="628" t="s">
        <v>549</v>
      </c>
      <c r="G575" s="627" t="s">
        <v>618</v>
      </c>
      <c r="H575" s="627" t="s">
        <v>2180</v>
      </c>
      <c r="I575" s="627" t="s">
        <v>952</v>
      </c>
      <c r="J575" s="627" t="s">
        <v>2181</v>
      </c>
      <c r="K575" s="627"/>
      <c r="L575" s="629">
        <v>144.71283892310439</v>
      </c>
      <c r="M575" s="629">
        <v>5</v>
      </c>
      <c r="N575" s="630">
        <v>723.56419461552196</v>
      </c>
    </row>
    <row r="576" spans="1:14" ht="14.4" customHeight="1" x14ac:dyDescent="0.3">
      <c r="A576" s="625" t="s">
        <v>545</v>
      </c>
      <c r="B576" s="626" t="s">
        <v>547</v>
      </c>
      <c r="C576" s="627" t="s">
        <v>565</v>
      </c>
      <c r="D576" s="628" t="s">
        <v>566</v>
      </c>
      <c r="E576" s="627" t="s">
        <v>548</v>
      </c>
      <c r="F576" s="628" t="s">
        <v>549</v>
      </c>
      <c r="G576" s="627" t="s">
        <v>618</v>
      </c>
      <c r="H576" s="627" t="s">
        <v>2182</v>
      </c>
      <c r="I576" s="627" t="s">
        <v>952</v>
      </c>
      <c r="J576" s="627" t="s">
        <v>2183</v>
      </c>
      <c r="K576" s="627"/>
      <c r="L576" s="629">
        <v>64.760025871175699</v>
      </c>
      <c r="M576" s="629">
        <v>1</v>
      </c>
      <c r="N576" s="630">
        <v>64.760025871175699</v>
      </c>
    </row>
    <row r="577" spans="1:14" ht="14.4" customHeight="1" x14ac:dyDescent="0.3">
      <c r="A577" s="625" t="s">
        <v>545</v>
      </c>
      <c r="B577" s="626" t="s">
        <v>547</v>
      </c>
      <c r="C577" s="627" t="s">
        <v>565</v>
      </c>
      <c r="D577" s="628" t="s">
        <v>566</v>
      </c>
      <c r="E577" s="627" t="s">
        <v>548</v>
      </c>
      <c r="F577" s="628" t="s">
        <v>549</v>
      </c>
      <c r="G577" s="627" t="s">
        <v>618</v>
      </c>
      <c r="H577" s="627" t="s">
        <v>2184</v>
      </c>
      <c r="I577" s="627" t="s">
        <v>952</v>
      </c>
      <c r="J577" s="627" t="s">
        <v>2185</v>
      </c>
      <c r="K577" s="627"/>
      <c r="L577" s="629">
        <v>74.139868975504001</v>
      </c>
      <c r="M577" s="629">
        <v>1</v>
      </c>
      <c r="N577" s="630">
        <v>74.139868975504001</v>
      </c>
    </row>
    <row r="578" spans="1:14" ht="14.4" customHeight="1" x14ac:dyDescent="0.3">
      <c r="A578" s="625" t="s">
        <v>545</v>
      </c>
      <c r="B578" s="626" t="s">
        <v>547</v>
      </c>
      <c r="C578" s="627" t="s">
        <v>565</v>
      </c>
      <c r="D578" s="628" t="s">
        <v>566</v>
      </c>
      <c r="E578" s="627" t="s">
        <v>548</v>
      </c>
      <c r="F578" s="628" t="s">
        <v>549</v>
      </c>
      <c r="G578" s="627" t="s">
        <v>618</v>
      </c>
      <c r="H578" s="627" t="s">
        <v>2186</v>
      </c>
      <c r="I578" s="627" t="s">
        <v>952</v>
      </c>
      <c r="J578" s="627" t="s">
        <v>2187</v>
      </c>
      <c r="K578" s="627"/>
      <c r="L578" s="629">
        <v>216.840079906954</v>
      </c>
      <c r="M578" s="629">
        <v>3</v>
      </c>
      <c r="N578" s="630">
        <v>650.52023972086204</v>
      </c>
    </row>
    <row r="579" spans="1:14" ht="14.4" customHeight="1" x14ac:dyDescent="0.3">
      <c r="A579" s="625" t="s">
        <v>545</v>
      </c>
      <c r="B579" s="626" t="s">
        <v>547</v>
      </c>
      <c r="C579" s="627" t="s">
        <v>565</v>
      </c>
      <c r="D579" s="628" t="s">
        <v>566</v>
      </c>
      <c r="E579" s="627" t="s">
        <v>548</v>
      </c>
      <c r="F579" s="628" t="s">
        <v>549</v>
      </c>
      <c r="G579" s="627" t="s">
        <v>618</v>
      </c>
      <c r="H579" s="627" t="s">
        <v>2188</v>
      </c>
      <c r="I579" s="627" t="s">
        <v>2189</v>
      </c>
      <c r="J579" s="627" t="s">
        <v>2190</v>
      </c>
      <c r="K579" s="627" t="s">
        <v>2191</v>
      </c>
      <c r="L579" s="629">
        <v>157.08000000000001</v>
      </c>
      <c r="M579" s="629">
        <v>1</v>
      </c>
      <c r="N579" s="630">
        <v>157.08000000000001</v>
      </c>
    </row>
    <row r="580" spans="1:14" ht="14.4" customHeight="1" x14ac:dyDescent="0.3">
      <c r="A580" s="625" t="s">
        <v>545</v>
      </c>
      <c r="B580" s="626" t="s">
        <v>547</v>
      </c>
      <c r="C580" s="627" t="s">
        <v>565</v>
      </c>
      <c r="D580" s="628" t="s">
        <v>566</v>
      </c>
      <c r="E580" s="627" t="s">
        <v>548</v>
      </c>
      <c r="F580" s="628" t="s">
        <v>549</v>
      </c>
      <c r="G580" s="627" t="s">
        <v>618</v>
      </c>
      <c r="H580" s="627" t="s">
        <v>1214</v>
      </c>
      <c r="I580" s="627" t="s">
        <v>1215</v>
      </c>
      <c r="J580" s="627" t="s">
        <v>1216</v>
      </c>
      <c r="K580" s="627" t="s">
        <v>1217</v>
      </c>
      <c r="L580" s="629">
        <v>202.21851735247435</v>
      </c>
      <c r="M580" s="629">
        <v>3</v>
      </c>
      <c r="N580" s="630">
        <v>606.65555205742305</v>
      </c>
    </row>
    <row r="581" spans="1:14" ht="14.4" customHeight="1" x14ac:dyDescent="0.3">
      <c r="A581" s="625" t="s">
        <v>545</v>
      </c>
      <c r="B581" s="626" t="s">
        <v>547</v>
      </c>
      <c r="C581" s="627" t="s">
        <v>565</v>
      </c>
      <c r="D581" s="628" t="s">
        <v>566</v>
      </c>
      <c r="E581" s="627" t="s">
        <v>548</v>
      </c>
      <c r="F581" s="628" t="s">
        <v>549</v>
      </c>
      <c r="G581" s="627" t="s">
        <v>618</v>
      </c>
      <c r="H581" s="627" t="s">
        <v>1218</v>
      </c>
      <c r="I581" s="627" t="s">
        <v>1218</v>
      </c>
      <c r="J581" s="627" t="s">
        <v>1219</v>
      </c>
      <c r="K581" s="627" t="s">
        <v>1220</v>
      </c>
      <c r="L581" s="629">
        <v>1079.0996828119892</v>
      </c>
      <c r="M581" s="629">
        <v>10</v>
      </c>
      <c r="N581" s="630">
        <v>10790.996828119891</v>
      </c>
    </row>
    <row r="582" spans="1:14" ht="14.4" customHeight="1" x14ac:dyDescent="0.3">
      <c r="A582" s="625" t="s">
        <v>545</v>
      </c>
      <c r="B582" s="626" t="s">
        <v>547</v>
      </c>
      <c r="C582" s="627" t="s">
        <v>565</v>
      </c>
      <c r="D582" s="628" t="s">
        <v>566</v>
      </c>
      <c r="E582" s="627" t="s">
        <v>548</v>
      </c>
      <c r="F582" s="628" t="s">
        <v>549</v>
      </c>
      <c r="G582" s="627" t="s">
        <v>618</v>
      </c>
      <c r="H582" s="627" t="s">
        <v>1224</v>
      </c>
      <c r="I582" s="627" t="s">
        <v>1225</v>
      </c>
      <c r="J582" s="627" t="s">
        <v>1226</v>
      </c>
      <c r="K582" s="627" t="s">
        <v>1227</v>
      </c>
      <c r="L582" s="629">
        <v>117.73825705228305</v>
      </c>
      <c r="M582" s="629">
        <v>116</v>
      </c>
      <c r="N582" s="630">
        <v>13657.637818064833</v>
      </c>
    </row>
    <row r="583" spans="1:14" ht="14.4" customHeight="1" x14ac:dyDescent="0.3">
      <c r="A583" s="625" t="s">
        <v>545</v>
      </c>
      <c r="B583" s="626" t="s">
        <v>547</v>
      </c>
      <c r="C583" s="627" t="s">
        <v>565</v>
      </c>
      <c r="D583" s="628" t="s">
        <v>566</v>
      </c>
      <c r="E583" s="627" t="s">
        <v>548</v>
      </c>
      <c r="F583" s="628" t="s">
        <v>549</v>
      </c>
      <c r="G583" s="627" t="s">
        <v>618</v>
      </c>
      <c r="H583" s="627" t="s">
        <v>2192</v>
      </c>
      <c r="I583" s="627" t="s">
        <v>2193</v>
      </c>
      <c r="J583" s="627" t="s">
        <v>2194</v>
      </c>
      <c r="K583" s="627" t="s">
        <v>2195</v>
      </c>
      <c r="L583" s="629">
        <v>457.48</v>
      </c>
      <c r="M583" s="629">
        <v>1</v>
      </c>
      <c r="N583" s="630">
        <v>457.48</v>
      </c>
    </row>
    <row r="584" spans="1:14" ht="14.4" customHeight="1" x14ac:dyDescent="0.3">
      <c r="A584" s="625" t="s">
        <v>545</v>
      </c>
      <c r="B584" s="626" t="s">
        <v>547</v>
      </c>
      <c r="C584" s="627" t="s">
        <v>565</v>
      </c>
      <c r="D584" s="628" t="s">
        <v>566</v>
      </c>
      <c r="E584" s="627" t="s">
        <v>548</v>
      </c>
      <c r="F584" s="628" t="s">
        <v>549</v>
      </c>
      <c r="G584" s="627" t="s">
        <v>618</v>
      </c>
      <c r="H584" s="627" t="s">
        <v>2196</v>
      </c>
      <c r="I584" s="627" t="s">
        <v>2197</v>
      </c>
      <c r="J584" s="627" t="s">
        <v>2198</v>
      </c>
      <c r="K584" s="627" t="s">
        <v>2199</v>
      </c>
      <c r="L584" s="629">
        <v>63.010032203027698</v>
      </c>
      <c r="M584" s="629">
        <v>1</v>
      </c>
      <c r="N584" s="630">
        <v>63.010032203027698</v>
      </c>
    </row>
    <row r="585" spans="1:14" ht="14.4" customHeight="1" x14ac:dyDescent="0.3">
      <c r="A585" s="625" t="s">
        <v>545</v>
      </c>
      <c r="B585" s="626" t="s">
        <v>547</v>
      </c>
      <c r="C585" s="627" t="s">
        <v>565</v>
      </c>
      <c r="D585" s="628" t="s">
        <v>566</v>
      </c>
      <c r="E585" s="627" t="s">
        <v>548</v>
      </c>
      <c r="F585" s="628" t="s">
        <v>549</v>
      </c>
      <c r="G585" s="627" t="s">
        <v>618</v>
      </c>
      <c r="H585" s="627" t="s">
        <v>2200</v>
      </c>
      <c r="I585" s="627" t="s">
        <v>2201</v>
      </c>
      <c r="J585" s="627" t="s">
        <v>2202</v>
      </c>
      <c r="K585" s="627" t="s">
        <v>1247</v>
      </c>
      <c r="L585" s="629">
        <v>39.049999999999997</v>
      </c>
      <c r="M585" s="629">
        <v>8</v>
      </c>
      <c r="N585" s="630">
        <v>312.39999999999998</v>
      </c>
    </row>
    <row r="586" spans="1:14" ht="14.4" customHeight="1" x14ac:dyDescent="0.3">
      <c r="A586" s="625" t="s">
        <v>545</v>
      </c>
      <c r="B586" s="626" t="s">
        <v>547</v>
      </c>
      <c r="C586" s="627" t="s">
        <v>565</v>
      </c>
      <c r="D586" s="628" t="s">
        <v>566</v>
      </c>
      <c r="E586" s="627" t="s">
        <v>548</v>
      </c>
      <c r="F586" s="628" t="s">
        <v>549</v>
      </c>
      <c r="G586" s="627" t="s">
        <v>618</v>
      </c>
      <c r="H586" s="627" t="s">
        <v>2203</v>
      </c>
      <c r="I586" s="627" t="s">
        <v>2203</v>
      </c>
      <c r="J586" s="627" t="s">
        <v>2204</v>
      </c>
      <c r="K586" s="627" t="s">
        <v>2205</v>
      </c>
      <c r="L586" s="629">
        <v>96.37</v>
      </c>
      <c r="M586" s="629">
        <v>1</v>
      </c>
      <c r="N586" s="630">
        <v>96.37</v>
      </c>
    </row>
    <row r="587" spans="1:14" ht="14.4" customHeight="1" x14ac:dyDescent="0.3">
      <c r="A587" s="625" t="s">
        <v>545</v>
      </c>
      <c r="B587" s="626" t="s">
        <v>547</v>
      </c>
      <c r="C587" s="627" t="s">
        <v>565</v>
      </c>
      <c r="D587" s="628" t="s">
        <v>566</v>
      </c>
      <c r="E587" s="627" t="s">
        <v>548</v>
      </c>
      <c r="F587" s="628" t="s">
        <v>549</v>
      </c>
      <c r="G587" s="627" t="s">
        <v>618</v>
      </c>
      <c r="H587" s="627" t="s">
        <v>2206</v>
      </c>
      <c r="I587" s="627" t="s">
        <v>2207</v>
      </c>
      <c r="J587" s="627" t="s">
        <v>2208</v>
      </c>
      <c r="K587" s="627" t="s">
        <v>2209</v>
      </c>
      <c r="L587" s="629">
        <v>4539.4799999999996</v>
      </c>
      <c r="M587" s="629">
        <v>2</v>
      </c>
      <c r="N587" s="630">
        <v>9078.9599999999991</v>
      </c>
    </row>
    <row r="588" spans="1:14" ht="14.4" customHeight="1" x14ac:dyDescent="0.3">
      <c r="A588" s="625" t="s">
        <v>545</v>
      </c>
      <c r="B588" s="626" t="s">
        <v>547</v>
      </c>
      <c r="C588" s="627" t="s">
        <v>565</v>
      </c>
      <c r="D588" s="628" t="s">
        <v>566</v>
      </c>
      <c r="E588" s="627" t="s">
        <v>548</v>
      </c>
      <c r="F588" s="628" t="s">
        <v>549</v>
      </c>
      <c r="G588" s="627" t="s">
        <v>618</v>
      </c>
      <c r="H588" s="627" t="s">
        <v>2210</v>
      </c>
      <c r="I588" s="627" t="s">
        <v>2211</v>
      </c>
      <c r="J588" s="627" t="s">
        <v>2000</v>
      </c>
      <c r="K588" s="627" t="s">
        <v>2212</v>
      </c>
      <c r="L588" s="629">
        <v>39.659999999999997</v>
      </c>
      <c r="M588" s="629">
        <v>1</v>
      </c>
      <c r="N588" s="630">
        <v>39.659999999999997</v>
      </c>
    </row>
    <row r="589" spans="1:14" ht="14.4" customHeight="1" x14ac:dyDescent="0.3">
      <c r="A589" s="625" t="s">
        <v>545</v>
      </c>
      <c r="B589" s="626" t="s">
        <v>547</v>
      </c>
      <c r="C589" s="627" t="s">
        <v>565</v>
      </c>
      <c r="D589" s="628" t="s">
        <v>566</v>
      </c>
      <c r="E589" s="627" t="s">
        <v>548</v>
      </c>
      <c r="F589" s="628" t="s">
        <v>549</v>
      </c>
      <c r="G589" s="627" t="s">
        <v>618</v>
      </c>
      <c r="H589" s="627" t="s">
        <v>2213</v>
      </c>
      <c r="I589" s="627" t="s">
        <v>2214</v>
      </c>
      <c r="J589" s="627" t="s">
        <v>2215</v>
      </c>
      <c r="K589" s="627" t="s">
        <v>2216</v>
      </c>
      <c r="L589" s="629">
        <v>93.05</v>
      </c>
      <c r="M589" s="629">
        <v>3</v>
      </c>
      <c r="N589" s="630">
        <v>279.14999999999998</v>
      </c>
    </row>
    <row r="590" spans="1:14" ht="14.4" customHeight="1" x14ac:dyDescent="0.3">
      <c r="A590" s="625" t="s">
        <v>545</v>
      </c>
      <c r="B590" s="626" t="s">
        <v>547</v>
      </c>
      <c r="C590" s="627" t="s">
        <v>565</v>
      </c>
      <c r="D590" s="628" t="s">
        <v>566</v>
      </c>
      <c r="E590" s="627" t="s">
        <v>548</v>
      </c>
      <c r="F590" s="628" t="s">
        <v>549</v>
      </c>
      <c r="G590" s="627" t="s">
        <v>618</v>
      </c>
      <c r="H590" s="627" t="s">
        <v>1260</v>
      </c>
      <c r="I590" s="627" t="s">
        <v>1261</v>
      </c>
      <c r="J590" s="627" t="s">
        <v>1262</v>
      </c>
      <c r="K590" s="627" t="s">
        <v>1263</v>
      </c>
      <c r="L590" s="629">
        <v>33.65</v>
      </c>
      <c r="M590" s="629">
        <v>1</v>
      </c>
      <c r="N590" s="630">
        <v>33.65</v>
      </c>
    </row>
    <row r="591" spans="1:14" ht="14.4" customHeight="1" x14ac:dyDescent="0.3">
      <c r="A591" s="625" t="s">
        <v>545</v>
      </c>
      <c r="B591" s="626" t="s">
        <v>547</v>
      </c>
      <c r="C591" s="627" t="s">
        <v>565</v>
      </c>
      <c r="D591" s="628" t="s">
        <v>566</v>
      </c>
      <c r="E591" s="627" t="s">
        <v>548</v>
      </c>
      <c r="F591" s="628" t="s">
        <v>549</v>
      </c>
      <c r="G591" s="627" t="s">
        <v>618</v>
      </c>
      <c r="H591" s="627" t="s">
        <v>1264</v>
      </c>
      <c r="I591" s="627" t="s">
        <v>1265</v>
      </c>
      <c r="J591" s="627" t="s">
        <v>1266</v>
      </c>
      <c r="K591" s="627" t="s">
        <v>1267</v>
      </c>
      <c r="L591" s="629">
        <v>220.80061642169201</v>
      </c>
      <c r="M591" s="629">
        <v>2</v>
      </c>
      <c r="N591" s="630">
        <v>441.60123284338403</v>
      </c>
    </row>
    <row r="592" spans="1:14" ht="14.4" customHeight="1" x14ac:dyDescent="0.3">
      <c r="A592" s="625" t="s">
        <v>545</v>
      </c>
      <c r="B592" s="626" t="s">
        <v>547</v>
      </c>
      <c r="C592" s="627" t="s">
        <v>565</v>
      </c>
      <c r="D592" s="628" t="s">
        <v>566</v>
      </c>
      <c r="E592" s="627" t="s">
        <v>548</v>
      </c>
      <c r="F592" s="628" t="s">
        <v>549</v>
      </c>
      <c r="G592" s="627" t="s">
        <v>618</v>
      </c>
      <c r="H592" s="627" t="s">
        <v>2217</v>
      </c>
      <c r="I592" s="627" t="s">
        <v>2218</v>
      </c>
      <c r="J592" s="627" t="s">
        <v>2219</v>
      </c>
      <c r="K592" s="627" t="s">
        <v>2220</v>
      </c>
      <c r="L592" s="629">
        <v>251.91</v>
      </c>
      <c r="M592" s="629">
        <v>1</v>
      </c>
      <c r="N592" s="630">
        <v>251.91</v>
      </c>
    </row>
    <row r="593" spans="1:14" ht="14.4" customHeight="1" x14ac:dyDescent="0.3">
      <c r="A593" s="625" t="s">
        <v>545</v>
      </c>
      <c r="B593" s="626" t="s">
        <v>547</v>
      </c>
      <c r="C593" s="627" t="s">
        <v>565</v>
      </c>
      <c r="D593" s="628" t="s">
        <v>566</v>
      </c>
      <c r="E593" s="627" t="s">
        <v>548</v>
      </c>
      <c r="F593" s="628" t="s">
        <v>549</v>
      </c>
      <c r="G593" s="627" t="s">
        <v>618</v>
      </c>
      <c r="H593" s="627" t="s">
        <v>2221</v>
      </c>
      <c r="I593" s="627" t="s">
        <v>2222</v>
      </c>
      <c r="J593" s="627" t="s">
        <v>2223</v>
      </c>
      <c r="K593" s="627" t="s">
        <v>2224</v>
      </c>
      <c r="L593" s="629">
        <v>12.620165061421501</v>
      </c>
      <c r="M593" s="629">
        <v>1</v>
      </c>
      <c r="N593" s="630">
        <v>12.620165061421501</v>
      </c>
    </row>
    <row r="594" spans="1:14" ht="14.4" customHeight="1" x14ac:dyDescent="0.3">
      <c r="A594" s="625" t="s">
        <v>545</v>
      </c>
      <c r="B594" s="626" t="s">
        <v>547</v>
      </c>
      <c r="C594" s="627" t="s">
        <v>565</v>
      </c>
      <c r="D594" s="628" t="s">
        <v>566</v>
      </c>
      <c r="E594" s="627" t="s">
        <v>548</v>
      </c>
      <c r="F594" s="628" t="s">
        <v>549</v>
      </c>
      <c r="G594" s="627" t="s">
        <v>618</v>
      </c>
      <c r="H594" s="627" t="s">
        <v>2225</v>
      </c>
      <c r="I594" s="627" t="s">
        <v>952</v>
      </c>
      <c r="J594" s="627" t="s">
        <v>2226</v>
      </c>
      <c r="K594" s="627"/>
      <c r="L594" s="629">
        <v>195.10866492730449</v>
      </c>
      <c r="M594" s="629">
        <v>14</v>
      </c>
      <c r="N594" s="630">
        <v>2731.5213089822628</v>
      </c>
    </row>
    <row r="595" spans="1:14" ht="14.4" customHeight="1" x14ac:dyDescent="0.3">
      <c r="A595" s="625" t="s">
        <v>545</v>
      </c>
      <c r="B595" s="626" t="s">
        <v>547</v>
      </c>
      <c r="C595" s="627" t="s">
        <v>565</v>
      </c>
      <c r="D595" s="628" t="s">
        <v>566</v>
      </c>
      <c r="E595" s="627" t="s">
        <v>548</v>
      </c>
      <c r="F595" s="628" t="s">
        <v>549</v>
      </c>
      <c r="G595" s="627" t="s">
        <v>618</v>
      </c>
      <c r="H595" s="627" t="s">
        <v>2227</v>
      </c>
      <c r="I595" s="627" t="s">
        <v>2228</v>
      </c>
      <c r="J595" s="627" t="s">
        <v>2229</v>
      </c>
      <c r="K595" s="627" t="s">
        <v>2230</v>
      </c>
      <c r="L595" s="629">
        <v>79.704999999999998</v>
      </c>
      <c r="M595" s="629">
        <v>2</v>
      </c>
      <c r="N595" s="630">
        <v>159.41</v>
      </c>
    </row>
    <row r="596" spans="1:14" ht="14.4" customHeight="1" x14ac:dyDescent="0.3">
      <c r="A596" s="625" t="s">
        <v>545</v>
      </c>
      <c r="B596" s="626" t="s">
        <v>547</v>
      </c>
      <c r="C596" s="627" t="s">
        <v>565</v>
      </c>
      <c r="D596" s="628" t="s">
        <v>566</v>
      </c>
      <c r="E596" s="627" t="s">
        <v>548</v>
      </c>
      <c r="F596" s="628" t="s">
        <v>549</v>
      </c>
      <c r="G596" s="627" t="s">
        <v>618</v>
      </c>
      <c r="H596" s="627" t="s">
        <v>1299</v>
      </c>
      <c r="I596" s="627" t="s">
        <v>1300</v>
      </c>
      <c r="J596" s="627" t="s">
        <v>1301</v>
      </c>
      <c r="K596" s="627" t="s">
        <v>1302</v>
      </c>
      <c r="L596" s="629">
        <v>34.25</v>
      </c>
      <c r="M596" s="629">
        <v>2</v>
      </c>
      <c r="N596" s="630">
        <v>68.5</v>
      </c>
    </row>
    <row r="597" spans="1:14" ht="14.4" customHeight="1" x14ac:dyDescent="0.3">
      <c r="A597" s="625" t="s">
        <v>545</v>
      </c>
      <c r="B597" s="626" t="s">
        <v>547</v>
      </c>
      <c r="C597" s="627" t="s">
        <v>565</v>
      </c>
      <c r="D597" s="628" t="s">
        <v>566</v>
      </c>
      <c r="E597" s="627" t="s">
        <v>548</v>
      </c>
      <c r="F597" s="628" t="s">
        <v>549</v>
      </c>
      <c r="G597" s="627" t="s">
        <v>618</v>
      </c>
      <c r="H597" s="627" t="s">
        <v>2231</v>
      </c>
      <c r="I597" s="627" t="s">
        <v>2232</v>
      </c>
      <c r="J597" s="627" t="s">
        <v>2233</v>
      </c>
      <c r="K597" s="627" t="s">
        <v>2234</v>
      </c>
      <c r="L597" s="629">
        <v>142</v>
      </c>
      <c r="M597" s="629">
        <v>1</v>
      </c>
      <c r="N597" s="630">
        <v>142</v>
      </c>
    </row>
    <row r="598" spans="1:14" ht="14.4" customHeight="1" x14ac:dyDescent="0.3">
      <c r="A598" s="625" t="s">
        <v>545</v>
      </c>
      <c r="B598" s="626" t="s">
        <v>547</v>
      </c>
      <c r="C598" s="627" t="s">
        <v>565</v>
      </c>
      <c r="D598" s="628" t="s">
        <v>566</v>
      </c>
      <c r="E598" s="627" t="s">
        <v>548</v>
      </c>
      <c r="F598" s="628" t="s">
        <v>549</v>
      </c>
      <c r="G598" s="627" t="s">
        <v>618</v>
      </c>
      <c r="H598" s="627" t="s">
        <v>2235</v>
      </c>
      <c r="I598" s="627" t="s">
        <v>952</v>
      </c>
      <c r="J598" s="627" t="s">
        <v>2236</v>
      </c>
      <c r="K598" s="627" t="s">
        <v>1022</v>
      </c>
      <c r="L598" s="629">
        <v>168.36</v>
      </c>
      <c r="M598" s="629">
        <v>1</v>
      </c>
      <c r="N598" s="630">
        <v>168.36</v>
      </c>
    </row>
    <row r="599" spans="1:14" ht="14.4" customHeight="1" x14ac:dyDescent="0.3">
      <c r="A599" s="625" t="s">
        <v>545</v>
      </c>
      <c r="B599" s="626" t="s">
        <v>547</v>
      </c>
      <c r="C599" s="627" t="s">
        <v>565</v>
      </c>
      <c r="D599" s="628" t="s">
        <v>566</v>
      </c>
      <c r="E599" s="627" t="s">
        <v>548</v>
      </c>
      <c r="F599" s="628" t="s">
        <v>549</v>
      </c>
      <c r="G599" s="627" t="s">
        <v>618</v>
      </c>
      <c r="H599" s="627" t="s">
        <v>1314</v>
      </c>
      <c r="I599" s="627" t="s">
        <v>1315</v>
      </c>
      <c r="J599" s="627" t="s">
        <v>1316</v>
      </c>
      <c r="K599" s="627" t="s">
        <v>1317</v>
      </c>
      <c r="L599" s="629">
        <v>73.400000000000006</v>
      </c>
      <c r="M599" s="629">
        <v>2</v>
      </c>
      <c r="N599" s="630">
        <v>146.80000000000001</v>
      </c>
    </row>
    <row r="600" spans="1:14" ht="14.4" customHeight="1" x14ac:dyDescent="0.3">
      <c r="A600" s="625" t="s">
        <v>545</v>
      </c>
      <c r="B600" s="626" t="s">
        <v>547</v>
      </c>
      <c r="C600" s="627" t="s">
        <v>565</v>
      </c>
      <c r="D600" s="628" t="s">
        <v>566</v>
      </c>
      <c r="E600" s="627" t="s">
        <v>548</v>
      </c>
      <c r="F600" s="628" t="s">
        <v>549</v>
      </c>
      <c r="G600" s="627" t="s">
        <v>618</v>
      </c>
      <c r="H600" s="627" t="s">
        <v>2237</v>
      </c>
      <c r="I600" s="627" t="s">
        <v>2238</v>
      </c>
      <c r="J600" s="627" t="s">
        <v>2239</v>
      </c>
      <c r="K600" s="627" t="s">
        <v>2240</v>
      </c>
      <c r="L600" s="629">
        <v>160.09991394362049</v>
      </c>
      <c r="M600" s="629">
        <v>2</v>
      </c>
      <c r="N600" s="630">
        <v>320.19982788724099</v>
      </c>
    </row>
    <row r="601" spans="1:14" ht="14.4" customHeight="1" x14ac:dyDescent="0.3">
      <c r="A601" s="625" t="s">
        <v>545</v>
      </c>
      <c r="B601" s="626" t="s">
        <v>547</v>
      </c>
      <c r="C601" s="627" t="s">
        <v>565</v>
      </c>
      <c r="D601" s="628" t="s">
        <v>566</v>
      </c>
      <c r="E601" s="627" t="s">
        <v>548</v>
      </c>
      <c r="F601" s="628" t="s">
        <v>549</v>
      </c>
      <c r="G601" s="627" t="s">
        <v>618</v>
      </c>
      <c r="H601" s="627" t="s">
        <v>2241</v>
      </c>
      <c r="I601" s="627" t="s">
        <v>2242</v>
      </c>
      <c r="J601" s="627" t="s">
        <v>754</v>
      </c>
      <c r="K601" s="627" t="s">
        <v>2243</v>
      </c>
      <c r="L601" s="629">
        <v>66.39</v>
      </c>
      <c r="M601" s="629">
        <v>1</v>
      </c>
      <c r="N601" s="630">
        <v>66.39</v>
      </c>
    </row>
    <row r="602" spans="1:14" ht="14.4" customHeight="1" x14ac:dyDescent="0.3">
      <c r="A602" s="625" t="s">
        <v>545</v>
      </c>
      <c r="B602" s="626" t="s">
        <v>547</v>
      </c>
      <c r="C602" s="627" t="s">
        <v>565</v>
      </c>
      <c r="D602" s="628" t="s">
        <v>566</v>
      </c>
      <c r="E602" s="627" t="s">
        <v>548</v>
      </c>
      <c r="F602" s="628" t="s">
        <v>549</v>
      </c>
      <c r="G602" s="627" t="s">
        <v>618</v>
      </c>
      <c r="H602" s="627" t="s">
        <v>1323</v>
      </c>
      <c r="I602" s="627" t="s">
        <v>1324</v>
      </c>
      <c r="J602" s="627" t="s">
        <v>1325</v>
      </c>
      <c r="K602" s="627" t="s">
        <v>1326</v>
      </c>
      <c r="L602" s="629">
        <v>86.555000000000007</v>
      </c>
      <c r="M602" s="629">
        <v>2</v>
      </c>
      <c r="N602" s="630">
        <v>173.11</v>
      </c>
    </row>
    <row r="603" spans="1:14" ht="14.4" customHeight="1" x14ac:dyDescent="0.3">
      <c r="A603" s="625" t="s">
        <v>545</v>
      </c>
      <c r="B603" s="626" t="s">
        <v>547</v>
      </c>
      <c r="C603" s="627" t="s">
        <v>565</v>
      </c>
      <c r="D603" s="628" t="s">
        <v>566</v>
      </c>
      <c r="E603" s="627" t="s">
        <v>548</v>
      </c>
      <c r="F603" s="628" t="s">
        <v>549</v>
      </c>
      <c r="G603" s="627" t="s">
        <v>618</v>
      </c>
      <c r="H603" s="627" t="s">
        <v>1327</v>
      </c>
      <c r="I603" s="627" t="s">
        <v>1328</v>
      </c>
      <c r="J603" s="627" t="s">
        <v>1329</v>
      </c>
      <c r="K603" s="627" t="s">
        <v>1330</v>
      </c>
      <c r="L603" s="629">
        <v>341.27501706870936</v>
      </c>
      <c r="M603" s="629">
        <v>36</v>
      </c>
      <c r="N603" s="630">
        <v>12285.900614473538</v>
      </c>
    </row>
    <row r="604" spans="1:14" ht="14.4" customHeight="1" x14ac:dyDescent="0.3">
      <c r="A604" s="625" t="s">
        <v>545</v>
      </c>
      <c r="B604" s="626" t="s">
        <v>547</v>
      </c>
      <c r="C604" s="627" t="s">
        <v>565</v>
      </c>
      <c r="D604" s="628" t="s">
        <v>566</v>
      </c>
      <c r="E604" s="627" t="s">
        <v>548</v>
      </c>
      <c r="F604" s="628" t="s">
        <v>549</v>
      </c>
      <c r="G604" s="627" t="s">
        <v>618</v>
      </c>
      <c r="H604" s="627" t="s">
        <v>1333</v>
      </c>
      <c r="I604" s="627" t="s">
        <v>1334</v>
      </c>
      <c r="J604" s="627" t="s">
        <v>1335</v>
      </c>
      <c r="K604" s="627" t="s">
        <v>1336</v>
      </c>
      <c r="L604" s="629">
        <v>292.07989310643126</v>
      </c>
      <c r="M604" s="629">
        <v>3</v>
      </c>
      <c r="N604" s="630">
        <v>876.23967931929383</v>
      </c>
    </row>
    <row r="605" spans="1:14" ht="14.4" customHeight="1" x14ac:dyDescent="0.3">
      <c r="A605" s="625" t="s">
        <v>545</v>
      </c>
      <c r="B605" s="626" t="s">
        <v>547</v>
      </c>
      <c r="C605" s="627" t="s">
        <v>565</v>
      </c>
      <c r="D605" s="628" t="s">
        <v>566</v>
      </c>
      <c r="E605" s="627" t="s">
        <v>548</v>
      </c>
      <c r="F605" s="628" t="s">
        <v>549</v>
      </c>
      <c r="G605" s="627" t="s">
        <v>618</v>
      </c>
      <c r="H605" s="627" t="s">
        <v>2244</v>
      </c>
      <c r="I605" s="627" t="s">
        <v>2244</v>
      </c>
      <c r="J605" s="627" t="s">
        <v>2245</v>
      </c>
      <c r="K605" s="627" t="s">
        <v>2246</v>
      </c>
      <c r="L605" s="629">
        <v>115.54</v>
      </c>
      <c r="M605" s="629">
        <v>1</v>
      </c>
      <c r="N605" s="630">
        <v>115.54</v>
      </c>
    </row>
    <row r="606" spans="1:14" ht="14.4" customHeight="1" x14ac:dyDescent="0.3">
      <c r="A606" s="625" t="s">
        <v>545</v>
      </c>
      <c r="B606" s="626" t="s">
        <v>547</v>
      </c>
      <c r="C606" s="627" t="s">
        <v>565</v>
      </c>
      <c r="D606" s="628" t="s">
        <v>566</v>
      </c>
      <c r="E606" s="627" t="s">
        <v>548</v>
      </c>
      <c r="F606" s="628" t="s">
        <v>549</v>
      </c>
      <c r="G606" s="627" t="s">
        <v>618</v>
      </c>
      <c r="H606" s="627" t="s">
        <v>2247</v>
      </c>
      <c r="I606" s="627" t="s">
        <v>2247</v>
      </c>
      <c r="J606" s="627" t="s">
        <v>2248</v>
      </c>
      <c r="K606" s="627" t="s">
        <v>2249</v>
      </c>
      <c r="L606" s="629">
        <v>350.00279905686074</v>
      </c>
      <c r="M606" s="629">
        <v>23</v>
      </c>
      <c r="N606" s="630">
        <v>8050.0643783077976</v>
      </c>
    </row>
    <row r="607" spans="1:14" ht="14.4" customHeight="1" x14ac:dyDescent="0.3">
      <c r="A607" s="625" t="s">
        <v>545</v>
      </c>
      <c r="B607" s="626" t="s">
        <v>547</v>
      </c>
      <c r="C607" s="627" t="s">
        <v>565</v>
      </c>
      <c r="D607" s="628" t="s">
        <v>566</v>
      </c>
      <c r="E607" s="627" t="s">
        <v>548</v>
      </c>
      <c r="F607" s="628" t="s">
        <v>549</v>
      </c>
      <c r="G607" s="627" t="s">
        <v>618</v>
      </c>
      <c r="H607" s="627" t="s">
        <v>2250</v>
      </c>
      <c r="I607" s="627" t="s">
        <v>2251</v>
      </c>
      <c r="J607" s="627" t="s">
        <v>2252</v>
      </c>
      <c r="K607" s="627" t="s">
        <v>2253</v>
      </c>
      <c r="L607" s="629">
        <v>145.94913074322099</v>
      </c>
      <c r="M607" s="629">
        <v>1</v>
      </c>
      <c r="N607" s="630">
        <v>145.94913074322099</v>
      </c>
    </row>
    <row r="608" spans="1:14" ht="14.4" customHeight="1" x14ac:dyDescent="0.3">
      <c r="A608" s="625" t="s">
        <v>545</v>
      </c>
      <c r="B608" s="626" t="s">
        <v>547</v>
      </c>
      <c r="C608" s="627" t="s">
        <v>565</v>
      </c>
      <c r="D608" s="628" t="s">
        <v>566</v>
      </c>
      <c r="E608" s="627" t="s">
        <v>548</v>
      </c>
      <c r="F608" s="628" t="s">
        <v>549</v>
      </c>
      <c r="G608" s="627" t="s">
        <v>618</v>
      </c>
      <c r="H608" s="627" t="s">
        <v>1350</v>
      </c>
      <c r="I608" s="627" t="s">
        <v>1350</v>
      </c>
      <c r="J608" s="627" t="s">
        <v>1351</v>
      </c>
      <c r="K608" s="627" t="s">
        <v>1352</v>
      </c>
      <c r="L608" s="629">
        <v>48.390000000000008</v>
      </c>
      <c r="M608" s="629">
        <v>3</v>
      </c>
      <c r="N608" s="630">
        <v>145.17000000000002</v>
      </c>
    </row>
    <row r="609" spans="1:14" ht="14.4" customHeight="1" x14ac:dyDescent="0.3">
      <c r="A609" s="625" t="s">
        <v>545</v>
      </c>
      <c r="B609" s="626" t="s">
        <v>547</v>
      </c>
      <c r="C609" s="627" t="s">
        <v>565</v>
      </c>
      <c r="D609" s="628" t="s">
        <v>566</v>
      </c>
      <c r="E609" s="627" t="s">
        <v>548</v>
      </c>
      <c r="F609" s="628" t="s">
        <v>549</v>
      </c>
      <c r="G609" s="627" t="s">
        <v>618</v>
      </c>
      <c r="H609" s="627" t="s">
        <v>2254</v>
      </c>
      <c r="I609" s="627" t="s">
        <v>2254</v>
      </c>
      <c r="J609" s="627" t="s">
        <v>1282</v>
      </c>
      <c r="K609" s="627" t="s">
        <v>2255</v>
      </c>
      <c r="L609" s="629">
        <v>77.92</v>
      </c>
      <c r="M609" s="629">
        <v>4</v>
      </c>
      <c r="N609" s="630">
        <v>311.68</v>
      </c>
    </row>
    <row r="610" spans="1:14" ht="14.4" customHeight="1" x14ac:dyDescent="0.3">
      <c r="A610" s="625" t="s">
        <v>545</v>
      </c>
      <c r="B610" s="626" t="s">
        <v>547</v>
      </c>
      <c r="C610" s="627" t="s">
        <v>565</v>
      </c>
      <c r="D610" s="628" t="s">
        <v>566</v>
      </c>
      <c r="E610" s="627" t="s">
        <v>548</v>
      </c>
      <c r="F610" s="628" t="s">
        <v>549</v>
      </c>
      <c r="G610" s="627" t="s">
        <v>618</v>
      </c>
      <c r="H610" s="627" t="s">
        <v>2256</v>
      </c>
      <c r="I610" s="627" t="s">
        <v>2257</v>
      </c>
      <c r="J610" s="627" t="s">
        <v>2258</v>
      </c>
      <c r="K610" s="627" t="s">
        <v>2259</v>
      </c>
      <c r="L610" s="629">
        <v>60.75</v>
      </c>
      <c r="M610" s="629">
        <v>2</v>
      </c>
      <c r="N610" s="630">
        <v>121.5</v>
      </c>
    </row>
    <row r="611" spans="1:14" ht="14.4" customHeight="1" x14ac:dyDescent="0.3">
      <c r="A611" s="625" t="s">
        <v>545</v>
      </c>
      <c r="B611" s="626" t="s">
        <v>547</v>
      </c>
      <c r="C611" s="627" t="s">
        <v>565</v>
      </c>
      <c r="D611" s="628" t="s">
        <v>566</v>
      </c>
      <c r="E611" s="627" t="s">
        <v>548</v>
      </c>
      <c r="F611" s="628" t="s">
        <v>549</v>
      </c>
      <c r="G611" s="627" t="s">
        <v>618</v>
      </c>
      <c r="H611" s="627" t="s">
        <v>2260</v>
      </c>
      <c r="I611" s="627" t="s">
        <v>952</v>
      </c>
      <c r="J611" s="627" t="s">
        <v>2261</v>
      </c>
      <c r="K611" s="627"/>
      <c r="L611" s="629">
        <v>258.27</v>
      </c>
      <c r="M611" s="629">
        <v>2</v>
      </c>
      <c r="N611" s="630">
        <v>516.54</v>
      </c>
    </row>
    <row r="612" spans="1:14" ht="14.4" customHeight="1" x14ac:dyDescent="0.3">
      <c r="A612" s="625" t="s">
        <v>545</v>
      </c>
      <c r="B612" s="626" t="s">
        <v>547</v>
      </c>
      <c r="C612" s="627" t="s">
        <v>565</v>
      </c>
      <c r="D612" s="628" t="s">
        <v>566</v>
      </c>
      <c r="E612" s="627" t="s">
        <v>548</v>
      </c>
      <c r="F612" s="628" t="s">
        <v>549</v>
      </c>
      <c r="G612" s="627" t="s">
        <v>618</v>
      </c>
      <c r="H612" s="627" t="s">
        <v>2262</v>
      </c>
      <c r="I612" s="627" t="s">
        <v>952</v>
      </c>
      <c r="J612" s="627" t="s">
        <v>2263</v>
      </c>
      <c r="K612" s="627"/>
      <c r="L612" s="629">
        <v>46.510953637412101</v>
      </c>
      <c r="M612" s="629">
        <v>1</v>
      </c>
      <c r="N612" s="630">
        <v>46.510953637412101</v>
      </c>
    </row>
    <row r="613" spans="1:14" ht="14.4" customHeight="1" x14ac:dyDescent="0.3">
      <c r="A613" s="625" t="s">
        <v>545</v>
      </c>
      <c r="B613" s="626" t="s">
        <v>547</v>
      </c>
      <c r="C613" s="627" t="s">
        <v>565</v>
      </c>
      <c r="D613" s="628" t="s">
        <v>566</v>
      </c>
      <c r="E613" s="627" t="s">
        <v>548</v>
      </c>
      <c r="F613" s="628" t="s">
        <v>549</v>
      </c>
      <c r="G613" s="627" t="s">
        <v>618</v>
      </c>
      <c r="H613" s="627" t="s">
        <v>2264</v>
      </c>
      <c r="I613" s="627" t="s">
        <v>2265</v>
      </c>
      <c r="J613" s="627" t="s">
        <v>2266</v>
      </c>
      <c r="K613" s="627" t="s">
        <v>2267</v>
      </c>
      <c r="L613" s="629">
        <v>34.979999999999997</v>
      </c>
      <c r="M613" s="629">
        <v>10</v>
      </c>
      <c r="N613" s="630">
        <v>349.79999999999995</v>
      </c>
    </row>
    <row r="614" spans="1:14" ht="14.4" customHeight="1" x14ac:dyDescent="0.3">
      <c r="A614" s="625" t="s">
        <v>545</v>
      </c>
      <c r="B614" s="626" t="s">
        <v>547</v>
      </c>
      <c r="C614" s="627" t="s">
        <v>565</v>
      </c>
      <c r="D614" s="628" t="s">
        <v>566</v>
      </c>
      <c r="E614" s="627" t="s">
        <v>548</v>
      </c>
      <c r="F614" s="628" t="s">
        <v>549</v>
      </c>
      <c r="G614" s="627" t="s">
        <v>618</v>
      </c>
      <c r="H614" s="627" t="s">
        <v>2268</v>
      </c>
      <c r="I614" s="627" t="s">
        <v>2269</v>
      </c>
      <c r="J614" s="627" t="s">
        <v>2270</v>
      </c>
      <c r="K614" s="627" t="s">
        <v>2271</v>
      </c>
      <c r="L614" s="629">
        <v>75.58</v>
      </c>
      <c r="M614" s="629">
        <v>1</v>
      </c>
      <c r="N614" s="630">
        <v>75.58</v>
      </c>
    </row>
    <row r="615" spans="1:14" ht="14.4" customHeight="1" x14ac:dyDescent="0.3">
      <c r="A615" s="625" t="s">
        <v>545</v>
      </c>
      <c r="B615" s="626" t="s">
        <v>547</v>
      </c>
      <c r="C615" s="627" t="s">
        <v>565</v>
      </c>
      <c r="D615" s="628" t="s">
        <v>566</v>
      </c>
      <c r="E615" s="627" t="s">
        <v>548</v>
      </c>
      <c r="F615" s="628" t="s">
        <v>549</v>
      </c>
      <c r="G615" s="627" t="s">
        <v>618</v>
      </c>
      <c r="H615" s="627" t="s">
        <v>2272</v>
      </c>
      <c r="I615" s="627" t="s">
        <v>2272</v>
      </c>
      <c r="J615" s="627" t="s">
        <v>2273</v>
      </c>
      <c r="K615" s="627" t="s">
        <v>2274</v>
      </c>
      <c r="L615" s="629">
        <v>31.5</v>
      </c>
      <c r="M615" s="629">
        <v>2</v>
      </c>
      <c r="N615" s="630">
        <v>63</v>
      </c>
    </row>
    <row r="616" spans="1:14" ht="14.4" customHeight="1" x14ac:dyDescent="0.3">
      <c r="A616" s="625" t="s">
        <v>545</v>
      </c>
      <c r="B616" s="626" t="s">
        <v>547</v>
      </c>
      <c r="C616" s="627" t="s">
        <v>565</v>
      </c>
      <c r="D616" s="628" t="s">
        <v>566</v>
      </c>
      <c r="E616" s="627" t="s">
        <v>548</v>
      </c>
      <c r="F616" s="628" t="s">
        <v>549</v>
      </c>
      <c r="G616" s="627" t="s">
        <v>618</v>
      </c>
      <c r="H616" s="627" t="s">
        <v>1361</v>
      </c>
      <c r="I616" s="627" t="s">
        <v>952</v>
      </c>
      <c r="J616" s="627" t="s">
        <v>1362</v>
      </c>
      <c r="K616" s="627"/>
      <c r="L616" s="629">
        <v>80.5865988296258</v>
      </c>
      <c r="M616" s="629">
        <v>1</v>
      </c>
      <c r="N616" s="630">
        <v>80.5865988296258</v>
      </c>
    </row>
    <row r="617" spans="1:14" ht="14.4" customHeight="1" x14ac:dyDescent="0.3">
      <c r="A617" s="625" t="s">
        <v>545</v>
      </c>
      <c r="B617" s="626" t="s">
        <v>547</v>
      </c>
      <c r="C617" s="627" t="s">
        <v>565</v>
      </c>
      <c r="D617" s="628" t="s">
        <v>566</v>
      </c>
      <c r="E617" s="627" t="s">
        <v>548</v>
      </c>
      <c r="F617" s="628" t="s">
        <v>549</v>
      </c>
      <c r="G617" s="627" t="s">
        <v>618</v>
      </c>
      <c r="H617" s="627" t="s">
        <v>2275</v>
      </c>
      <c r="I617" s="627" t="s">
        <v>2276</v>
      </c>
      <c r="J617" s="627" t="s">
        <v>2083</v>
      </c>
      <c r="K617" s="627" t="s">
        <v>2277</v>
      </c>
      <c r="L617" s="629">
        <v>62.649888976056502</v>
      </c>
      <c r="M617" s="629">
        <v>2</v>
      </c>
      <c r="N617" s="630">
        <v>125.299777952113</v>
      </c>
    </row>
    <row r="618" spans="1:14" ht="14.4" customHeight="1" x14ac:dyDescent="0.3">
      <c r="A618" s="625" t="s">
        <v>545</v>
      </c>
      <c r="B618" s="626" t="s">
        <v>547</v>
      </c>
      <c r="C618" s="627" t="s">
        <v>565</v>
      </c>
      <c r="D618" s="628" t="s">
        <v>566</v>
      </c>
      <c r="E618" s="627" t="s">
        <v>548</v>
      </c>
      <c r="F618" s="628" t="s">
        <v>549</v>
      </c>
      <c r="G618" s="627" t="s">
        <v>618</v>
      </c>
      <c r="H618" s="627" t="s">
        <v>2278</v>
      </c>
      <c r="I618" s="627" t="s">
        <v>2279</v>
      </c>
      <c r="J618" s="627" t="s">
        <v>2280</v>
      </c>
      <c r="K618" s="627" t="s">
        <v>2281</v>
      </c>
      <c r="L618" s="629">
        <v>82.74</v>
      </c>
      <c r="M618" s="629">
        <v>1</v>
      </c>
      <c r="N618" s="630">
        <v>82.74</v>
      </c>
    </row>
    <row r="619" spans="1:14" ht="14.4" customHeight="1" x14ac:dyDescent="0.3">
      <c r="A619" s="625" t="s">
        <v>545</v>
      </c>
      <c r="B619" s="626" t="s">
        <v>547</v>
      </c>
      <c r="C619" s="627" t="s">
        <v>565</v>
      </c>
      <c r="D619" s="628" t="s">
        <v>566</v>
      </c>
      <c r="E619" s="627" t="s">
        <v>548</v>
      </c>
      <c r="F619" s="628" t="s">
        <v>549</v>
      </c>
      <c r="G619" s="627" t="s">
        <v>618</v>
      </c>
      <c r="H619" s="627" t="s">
        <v>2282</v>
      </c>
      <c r="I619" s="627" t="s">
        <v>952</v>
      </c>
      <c r="J619" s="627" t="s">
        <v>2283</v>
      </c>
      <c r="K619" s="627"/>
      <c r="L619" s="629">
        <v>199.35</v>
      </c>
      <c r="M619" s="629">
        <v>2</v>
      </c>
      <c r="N619" s="630">
        <v>398.7</v>
      </c>
    </row>
    <row r="620" spans="1:14" ht="14.4" customHeight="1" x14ac:dyDescent="0.3">
      <c r="A620" s="625" t="s">
        <v>545</v>
      </c>
      <c r="B620" s="626" t="s">
        <v>547</v>
      </c>
      <c r="C620" s="627" t="s">
        <v>565</v>
      </c>
      <c r="D620" s="628" t="s">
        <v>566</v>
      </c>
      <c r="E620" s="627" t="s">
        <v>548</v>
      </c>
      <c r="F620" s="628" t="s">
        <v>549</v>
      </c>
      <c r="G620" s="627" t="s">
        <v>618</v>
      </c>
      <c r="H620" s="627" t="s">
        <v>2284</v>
      </c>
      <c r="I620" s="627" t="s">
        <v>2284</v>
      </c>
      <c r="J620" s="627" t="s">
        <v>2285</v>
      </c>
      <c r="K620" s="627" t="s">
        <v>2286</v>
      </c>
      <c r="L620" s="629">
        <v>603.6</v>
      </c>
      <c r="M620" s="629">
        <v>1</v>
      </c>
      <c r="N620" s="630">
        <v>603.6</v>
      </c>
    </row>
    <row r="621" spans="1:14" ht="14.4" customHeight="1" x14ac:dyDescent="0.3">
      <c r="A621" s="625" t="s">
        <v>545</v>
      </c>
      <c r="B621" s="626" t="s">
        <v>547</v>
      </c>
      <c r="C621" s="627" t="s">
        <v>565</v>
      </c>
      <c r="D621" s="628" t="s">
        <v>566</v>
      </c>
      <c r="E621" s="627" t="s">
        <v>548</v>
      </c>
      <c r="F621" s="628" t="s">
        <v>549</v>
      </c>
      <c r="G621" s="627" t="s">
        <v>618</v>
      </c>
      <c r="H621" s="627" t="s">
        <v>2287</v>
      </c>
      <c r="I621" s="627" t="s">
        <v>2288</v>
      </c>
      <c r="J621" s="627" t="s">
        <v>2289</v>
      </c>
      <c r="K621" s="627" t="s">
        <v>2290</v>
      </c>
      <c r="L621" s="629">
        <v>65.319692873672807</v>
      </c>
      <c r="M621" s="629">
        <v>1</v>
      </c>
      <c r="N621" s="630">
        <v>65.319692873672807</v>
      </c>
    </row>
    <row r="622" spans="1:14" ht="14.4" customHeight="1" x14ac:dyDescent="0.3">
      <c r="A622" s="625" t="s">
        <v>545</v>
      </c>
      <c r="B622" s="626" t="s">
        <v>547</v>
      </c>
      <c r="C622" s="627" t="s">
        <v>565</v>
      </c>
      <c r="D622" s="628" t="s">
        <v>566</v>
      </c>
      <c r="E622" s="627" t="s">
        <v>548</v>
      </c>
      <c r="F622" s="628" t="s">
        <v>549</v>
      </c>
      <c r="G622" s="627" t="s">
        <v>618</v>
      </c>
      <c r="H622" s="627" t="s">
        <v>2291</v>
      </c>
      <c r="I622" s="627" t="s">
        <v>2292</v>
      </c>
      <c r="J622" s="627" t="s">
        <v>2293</v>
      </c>
      <c r="K622" s="627"/>
      <c r="L622" s="629">
        <v>106.9</v>
      </c>
      <c r="M622" s="629">
        <v>1</v>
      </c>
      <c r="N622" s="630">
        <v>106.9</v>
      </c>
    </row>
    <row r="623" spans="1:14" ht="14.4" customHeight="1" x14ac:dyDescent="0.3">
      <c r="A623" s="625" t="s">
        <v>545</v>
      </c>
      <c r="B623" s="626" t="s">
        <v>547</v>
      </c>
      <c r="C623" s="627" t="s">
        <v>565</v>
      </c>
      <c r="D623" s="628" t="s">
        <v>566</v>
      </c>
      <c r="E623" s="627" t="s">
        <v>548</v>
      </c>
      <c r="F623" s="628" t="s">
        <v>549</v>
      </c>
      <c r="G623" s="627" t="s">
        <v>618</v>
      </c>
      <c r="H623" s="627" t="s">
        <v>1431</v>
      </c>
      <c r="I623" s="627" t="s">
        <v>1432</v>
      </c>
      <c r="J623" s="627" t="s">
        <v>1433</v>
      </c>
      <c r="K623" s="627" t="s">
        <v>1434</v>
      </c>
      <c r="L623" s="629">
        <v>79.990000836622869</v>
      </c>
      <c r="M623" s="629">
        <v>3</v>
      </c>
      <c r="N623" s="630">
        <v>239.97000250986861</v>
      </c>
    </row>
    <row r="624" spans="1:14" ht="14.4" customHeight="1" x14ac:dyDescent="0.3">
      <c r="A624" s="625" t="s">
        <v>545</v>
      </c>
      <c r="B624" s="626" t="s">
        <v>547</v>
      </c>
      <c r="C624" s="627" t="s">
        <v>565</v>
      </c>
      <c r="D624" s="628" t="s">
        <v>566</v>
      </c>
      <c r="E624" s="627" t="s">
        <v>548</v>
      </c>
      <c r="F624" s="628" t="s">
        <v>549</v>
      </c>
      <c r="G624" s="627" t="s">
        <v>618</v>
      </c>
      <c r="H624" s="627" t="s">
        <v>2294</v>
      </c>
      <c r="I624" s="627" t="s">
        <v>2295</v>
      </c>
      <c r="J624" s="627" t="s">
        <v>2296</v>
      </c>
      <c r="K624" s="627" t="s">
        <v>2297</v>
      </c>
      <c r="L624" s="629">
        <v>549.08000000000004</v>
      </c>
      <c r="M624" s="629">
        <v>1</v>
      </c>
      <c r="N624" s="630">
        <v>549.08000000000004</v>
      </c>
    </row>
    <row r="625" spans="1:14" ht="14.4" customHeight="1" x14ac:dyDescent="0.3">
      <c r="A625" s="625" t="s">
        <v>545</v>
      </c>
      <c r="B625" s="626" t="s">
        <v>547</v>
      </c>
      <c r="C625" s="627" t="s">
        <v>565</v>
      </c>
      <c r="D625" s="628" t="s">
        <v>566</v>
      </c>
      <c r="E625" s="627" t="s">
        <v>548</v>
      </c>
      <c r="F625" s="628" t="s">
        <v>549</v>
      </c>
      <c r="G625" s="627" t="s">
        <v>618</v>
      </c>
      <c r="H625" s="627" t="s">
        <v>1454</v>
      </c>
      <c r="I625" s="627" t="s">
        <v>1455</v>
      </c>
      <c r="J625" s="627" t="s">
        <v>1456</v>
      </c>
      <c r="K625" s="627" t="s">
        <v>1457</v>
      </c>
      <c r="L625" s="629">
        <v>183.55500000500001</v>
      </c>
      <c r="M625" s="629">
        <v>2</v>
      </c>
      <c r="N625" s="630">
        <v>367.11000001000002</v>
      </c>
    </row>
    <row r="626" spans="1:14" ht="14.4" customHeight="1" x14ac:dyDescent="0.3">
      <c r="A626" s="625" t="s">
        <v>545</v>
      </c>
      <c r="B626" s="626" t="s">
        <v>547</v>
      </c>
      <c r="C626" s="627" t="s">
        <v>565</v>
      </c>
      <c r="D626" s="628" t="s">
        <v>566</v>
      </c>
      <c r="E626" s="627" t="s">
        <v>548</v>
      </c>
      <c r="F626" s="628" t="s">
        <v>549</v>
      </c>
      <c r="G626" s="627" t="s">
        <v>1470</v>
      </c>
      <c r="H626" s="627" t="s">
        <v>1478</v>
      </c>
      <c r="I626" s="627" t="s">
        <v>1479</v>
      </c>
      <c r="J626" s="627" t="s">
        <v>1480</v>
      </c>
      <c r="K626" s="627" t="s">
        <v>1481</v>
      </c>
      <c r="L626" s="629">
        <v>129.96</v>
      </c>
      <c r="M626" s="629">
        <v>1</v>
      </c>
      <c r="N626" s="630">
        <v>129.96</v>
      </c>
    </row>
    <row r="627" spans="1:14" ht="14.4" customHeight="1" x14ac:dyDescent="0.3">
      <c r="A627" s="625" t="s">
        <v>545</v>
      </c>
      <c r="B627" s="626" t="s">
        <v>547</v>
      </c>
      <c r="C627" s="627" t="s">
        <v>565</v>
      </c>
      <c r="D627" s="628" t="s">
        <v>566</v>
      </c>
      <c r="E627" s="627" t="s">
        <v>548</v>
      </c>
      <c r="F627" s="628" t="s">
        <v>549</v>
      </c>
      <c r="G627" s="627" t="s">
        <v>1470</v>
      </c>
      <c r="H627" s="627" t="s">
        <v>1493</v>
      </c>
      <c r="I627" s="627" t="s">
        <v>1494</v>
      </c>
      <c r="J627" s="627" t="s">
        <v>1495</v>
      </c>
      <c r="K627" s="627" t="s">
        <v>1496</v>
      </c>
      <c r="L627" s="629">
        <v>40.444829138063</v>
      </c>
      <c r="M627" s="629">
        <v>4</v>
      </c>
      <c r="N627" s="630">
        <v>161.779316552252</v>
      </c>
    </row>
    <row r="628" spans="1:14" ht="14.4" customHeight="1" x14ac:dyDescent="0.3">
      <c r="A628" s="625" t="s">
        <v>545</v>
      </c>
      <c r="B628" s="626" t="s">
        <v>547</v>
      </c>
      <c r="C628" s="627" t="s">
        <v>565</v>
      </c>
      <c r="D628" s="628" t="s">
        <v>566</v>
      </c>
      <c r="E628" s="627" t="s">
        <v>548</v>
      </c>
      <c r="F628" s="628" t="s">
        <v>549</v>
      </c>
      <c r="G628" s="627" t="s">
        <v>1470</v>
      </c>
      <c r="H628" s="627" t="s">
        <v>1497</v>
      </c>
      <c r="I628" s="627" t="s">
        <v>1498</v>
      </c>
      <c r="J628" s="627" t="s">
        <v>1499</v>
      </c>
      <c r="K628" s="627" t="s">
        <v>1500</v>
      </c>
      <c r="L628" s="629">
        <v>61.31333007603822</v>
      </c>
      <c r="M628" s="629">
        <v>15</v>
      </c>
      <c r="N628" s="630">
        <v>919.69995114057326</v>
      </c>
    </row>
    <row r="629" spans="1:14" ht="14.4" customHeight="1" x14ac:dyDescent="0.3">
      <c r="A629" s="625" t="s">
        <v>545</v>
      </c>
      <c r="B629" s="626" t="s">
        <v>547</v>
      </c>
      <c r="C629" s="627" t="s">
        <v>565</v>
      </c>
      <c r="D629" s="628" t="s">
        <v>566</v>
      </c>
      <c r="E629" s="627" t="s">
        <v>548</v>
      </c>
      <c r="F629" s="628" t="s">
        <v>549</v>
      </c>
      <c r="G629" s="627" t="s">
        <v>1470</v>
      </c>
      <c r="H629" s="627" t="s">
        <v>1501</v>
      </c>
      <c r="I629" s="627" t="s">
        <v>1502</v>
      </c>
      <c r="J629" s="627" t="s">
        <v>1503</v>
      </c>
      <c r="K629" s="627" t="s">
        <v>1504</v>
      </c>
      <c r="L629" s="629">
        <v>58.880042413665031</v>
      </c>
      <c r="M629" s="629">
        <v>7</v>
      </c>
      <c r="N629" s="630">
        <v>412.16029689565522</v>
      </c>
    </row>
    <row r="630" spans="1:14" ht="14.4" customHeight="1" x14ac:dyDescent="0.3">
      <c r="A630" s="625" t="s">
        <v>545</v>
      </c>
      <c r="B630" s="626" t="s">
        <v>547</v>
      </c>
      <c r="C630" s="627" t="s">
        <v>565</v>
      </c>
      <c r="D630" s="628" t="s">
        <v>566</v>
      </c>
      <c r="E630" s="627" t="s">
        <v>548</v>
      </c>
      <c r="F630" s="628" t="s">
        <v>549</v>
      </c>
      <c r="G630" s="627" t="s">
        <v>1470</v>
      </c>
      <c r="H630" s="627" t="s">
        <v>1505</v>
      </c>
      <c r="I630" s="627" t="s">
        <v>1506</v>
      </c>
      <c r="J630" s="627" t="s">
        <v>1507</v>
      </c>
      <c r="K630" s="627" t="s">
        <v>1508</v>
      </c>
      <c r="L630" s="629">
        <v>125.25</v>
      </c>
      <c r="M630" s="629">
        <v>8</v>
      </c>
      <c r="N630" s="630">
        <v>1002</v>
      </c>
    </row>
    <row r="631" spans="1:14" ht="14.4" customHeight="1" x14ac:dyDescent="0.3">
      <c r="A631" s="625" t="s">
        <v>545</v>
      </c>
      <c r="B631" s="626" t="s">
        <v>547</v>
      </c>
      <c r="C631" s="627" t="s">
        <v>565</v>
      </c>
      <c r="D631" s="628" t="s">
        <v>566</v>
      </c>
      <c r="E631" s="627" t="s">
        <v>548</v>
      </c>
      <c r="F631" s="628" t="s">
        <v>549</v>
      </c>
      <c r="G631" s="627" t="s">
        <v>1470</v>
      </c>
      <c r="H631" s="627" t="s">
        <v>1509</v>
      </c>
      <c r="I631" s="627" t="s">
        <v>1510</v>
      </c>
      <c r="J631" s="627" t="s">
        <v>1511</v>
      </c>
      <c r="K631" s="627" t="s">
        <v>1085</v>
      </c>
      <c r="L631" s="629">
        <v>54.169929681407432</v>
      </c>
      <c r="M631" s="629">
        <v>3</v>
      </c>
      <c r="N631" s="630">
        <v>162.50978904422229</v>
      </c>
    </row>
    <row r="632" spans="1:14" ht="14.4" customHeight="1" x14ac:dyDescent="0.3">
      <c r="A632" s="625" t="s">
        <v>545</v>
      </c>
      <c r="B632" s="626" t="s">
        <v>547</v>
      </c>
      <c r="C632" s="627" t="s">
        <v>565</v>
      </c>
      <c r="D632" s="628" t="s">
        <v>566</v>
      </c>
      <c r="E632" s="627" t="s">
        <v>548</v>
      </c>
      <c r="F632" s="628" t="s">
        <v>549</v>
      </c>
      <c r="G632" s="627" t="s">
        <v>1470</v>
      </c>
      <c r="H632" s="627" t="s">
        <v>2298</v>
      </c>
      <c r="I632" s="627" t="s">
        <v>2299</v>
      </c>
      <c r="J632" s="627" t="s">
        <v>2300</v>
      </c>
      <c r="K632" s="627" t="s">
        <v>2301</v>
      </c>
      <c r="L632" s="629">
        <v>61.994317920471403</v>
      </c>
      <c r="M632" s="629">
        <v>2</v>
      </c>
      <c r="N632" s="630">
        <v>123.98863584094281</v>
      </c>
    </row>
    <row r="633" spans="1:14" ht="14.4" customHeight="1" x14ac:dyDescent="0.3">
      <c r="A633" s="625" t="s">
        <v>545</v>
      </c>
      <c r="B633" s="626" t="s">
        <v>547</v>
      </c>
      <c r="C633" s="627" t="s">
        <v>565</v>
      </c>
      <c r="D633" s="628" t="s">
        <v>566</v>
      </c>
      <c r="E633" s="627" t="s">
        <v>548</v>
      </c>
      <c r="F633" s="628" t="s">
        <v>549</v>
      </c>
      <c r="G633" s="627" t="s">
        <v>1470</v>
      </c>
      <c r="H633" s="627" t="s">
        <v>2302</v>
      </c>
      <c r="I633" s="627" t="s">
        <v>2303</v>
      </c>
      <c r="J633" s="627" t="s">
        <v>2304</v>
      </c>
      <c r="K633" s="627" t="s">
        <v>1627</v>
      </c>
      <c r="L633" s="629">
        <v>55.139900393440499</v>
      </c>
      <c r="M633" s="629">
        <v>1</v>
      </c>
      <c r="N633" s="630">
        <v>55.139900393440499</v>
      </c>
    </row>
    <row r="634" spans="1:14" ht="14.4" customHeight="1" x14ac:dyDescent="0.3">
      <c r="A634" s="625" t="s">
        <v>545</v>
      </c>
      <c r="B634" s="626" t="s">
        <v>547</v>
      </c>
      <c r="C634" s="627" t="s">
        <v>565</v>
      </c>
      <c r="D634" s="628" t="s">
        <v>566</v>
      </c>
      <c r="E634" s="627" t="s">
        <v>548</v>
      </c>
      <c r="F634" s="628" t="s">
        <v>549</v>
      </c>
      <c r="G634" s="627" t="s">
        <v>1470</v>
      </c>
      <c r="H634" s="627" t="s">
        <v>1519</v>
      </c>
      <c r="I634" s="627" t="s">
        <v>1520</v>
      </c>
      <c r="J634" s="627" t="s">
        <v>1521</v>
      </c>
      <c r="K634" s="627" t="s">
        <v>1522</v>
      </c>
      <c r="L634" s="629">
        <v>79.829988222058844</v>
      </c>
      <c r="M634" s="629">
        <v>2</v>
      </c>
      <c r="N634" s="630">
        <v>159.65997644411769</v>
      </c>
    </row>
    <row r="635" spans="1:14" ht="14.4" customHeight="1" x14ac:dyDescent="0.3">
      <c r="A635" s="625" t="s">
        <v>545</v>
      </c>
      <c r="B635" s="626" t="s">
        <v>547</v>
      </c>
      <c r="C635" s="627" t="s">
        <v>565</v>
      </c>
      <c r="D635" s="628" t="s">
        <v>566</v>
      </c>
      <c r="E635" s="627" t="s">
        <v>548</v>
      </c>
      <c r="F635" s="628" t="s">
        <v>549</v>
      </c>
      <c r="G635" s="627" t="s">
        <v>1470</v>
      </c>
      <c r="H635" s="627" t="s">
        <v>1523</v>
      </c>
      <c r="I635" s="627" t="s">
        <v>1524</v>
      </c>
      <c r="J635" s="627" t="s">
        <v>1525</v>
      </c>
      <c r="K635" s="627" t="s">
        <v>1526</v>
      </c>
      <c r="L635" s="629">
        <v>3448.3311247797556</v>
      </c>
      <c r="M635" s="629">
        <v>18</v>
      </c>
      <c r="N635" s="630">
        <v>62069.960246035596</v>
      </c>
    </row>
    <row r="636" spans="1:14" ht="14.4" customHeight="1" x14ac:dyDescent="0.3">
      <c r="A636" s="625" t="s">
        <v>545</v>
      </c>
      <c r="B636" s="626" t="s">
        <v>547</v>
      </c>
      <c r="C636" s="627" t="s">
        <v>565</v>
      </c>
      <c r="D636" s="628" t="s">
        <v>566</v>
      </c>
      <c r="E636" s="627" t="s">
        <v>548</v>
      </c>
      <c r="F636" s="628" t="s">
        <v>549</v>
      </c>
      <c r="G636" s="627" t="s">
        <v>1470</v>
      </c>
      <c r="H636" s="627" t="s">
        <v>1527</v>
      </c>
      <c r="I636" s="627" t="s">
        <v>1528</v>
      </c>
      <c r="J636" s="627" t="s">
        <v>1529</v>
      </c>
      <c r="K636" s="627" t="s">
        <v>1530</v>
      </c>
      <c r="L636" s="629">
        <v>76.490006672322096</v>
      </c>
      <c r="M636" s="629">
        <v>1</v>
      </c>
      <c r="N636" s="630">
        <v>76.490006672322096</v>
      </c>
    </row>
    <row r="637" spans="1:14" ht="14.4" customHeight="1" x14ac:dyDescent="0.3">
      <c r="A637" s="625" t="s">
        <v>545</v>
      </c>
      <c r="B637" s="626" t="s">
        <v>547</v>
      </c>
      <c r="C637" s="627" t="s">
        <v>565</v>
      </c>
      <c r="D637" s="628" t="s">
        <v>566</v>
      </c>
      <c r="E637" s="627" t="s">
        <v>548</v>
      </c>
      <c r="F637" s="628" t="s">
        <v>549</v>
      </c>
      <c r="G637" s="627" t="s">
        <v>1470</v>
      </c>
      <c r="H637" s="627" t="s">
        <v>1531</v>
      </c>
      <c r="I637" s="627" t="s">
        <v>1532</v>
      </c>
      <c r="J637" s="627" t="s">
        <v>1533</v>
      </c>
      <c r="K637" s="627" t="s">
        <v>1534</v>
      </c>
      <c r="L637" s="629">
        <v>99.236627078535619</v>
      </c>
      <c r="M637" s="629">
        <v>3</v>
      </c>
      <c r="N637" s="630">
        <v>297.70988123560687</v>
      </c>
    </row>
    <row r="638" spans="1:14" ht="14.4" customHeight="1" x14ac:dyDescent="0.3">
      <c r="A638" s="625" t="s">
        <v>545</v>
      </c>
      <c r="B638" s="626" t="s">
        <v>547</v>
      </c>
      <c r="C638" s="627" t="s">
        <v>565</v>
      </c>
      <c r="D638" s="628" t="s">
        <v>566</v>
      </c>
      <c r="E638" s="627" t="s">
        <v>548</v>
      </c>
      <c r="F638" s="628" t="s">
        <v>549</v>
      </c>
      <c r="G638" s="627" t="s">
        <v>1470</v>
      </c>
      <c r="H638" s="627" t="s">
        <v>2305</v>
      </c>
      <c r="I638" s="627" t="s">
        <v>2306</v>
      </c>
      <c r="J638" s="627" t="s">
        <v>2307</v>
      </c>
      <c r="K638" s="627" t="s">
        <v>2308</v>
      </c>
      <c r="L638" s="629">
        <v>85.48</v>
      </c>
      <c r="M638" s="629">
        <v>2</v>
      </c>
      <c r="N638" s="630">
        <v>170.96</v>
      </c>
    </row>
    <row r="639" spans="1:14" ht="14.4" customHeight="1" x14ac:dyDescent="0.3">
      <c r="A639" s="625" t="s">
        <v>545</v>
      </c>
      <c r="B639" s="626" t="s">
        <v>547</v>
      </c>
      <c r="C639" s="627" t="s">
        <v>565</v>
      </c>
      <c r="D639" s="628" t="s">
        <v>566</v>
      </c>
      <c r="E639" s="627" t="s">
        <v>548</v>
      </c>
      <c r="F639" s="628" t="s">
        <v>549</v>
      </c>
      <c r="G639" s="627" t="s">
        <v>1470</v>
      </c>
      <c r="H639" s="627" t="s">
        <v>2309</v>
      </c>
      <c r="I639" s="627" t="s">
        <v>2310</v>
      </c>
      <c r="J639" s="627" t="s">
        <v>1537</v>
      </c>
      <c r="K639" s="627" t="s">
        <v>2311</v>
      </c>
      <c r="L639" s="629">
        <v>99.409243190172106</v>
      </c>
      <c r="M639" s="629">
        <v>2</v>
      </c>
      <c r="N639" s="630">
        <v>198.81848638034421</v>
      </c>
    </row>
    <row r="640" spans="1:14" ht="14.4" customHeight="1" x14ac:dyDescent="0.3">
      <c r="A640" s="625" t="s">
        <v>545</v>
      </c>
      <c r="B640" s="626" t="s">
        <v>547</v>
      </c>
      <c r="C640" s="627" t="s">
        <v>565</v>
      </c>
      <c r="D640" s="628" t="s">
        <v>566</v>
      </c>
      <c r="E640" s="627" t="s">
        <v>548</v>
      </c>
      <c r="F640" s="628" t="s">
        <v>549</v>
      </c>
      <c r="G640" s="627" t="s">
        <v>1470</v>
      </c>
      <c r="H640" s="627" t="s">
        <v>2312</v>
      </c>
      <c r="I640" s="627" t="s">
        <v>2313</v>
      </c>
      <c r="J640" s="627" t="s">
        <v>1537</v>
      </c>
      <c r="K640" s="627" t="s">
        <v>2314</v>
      </c>
      <c r="L640" s="629">
        <v>122.74010768340899</v>
      </c>
      <c r="M640" s="629">
        <v>2</v>
      </c>
      <c r="N640" s="630">
        <v>245.48021536681799</v>
      </c>
    </row>
    <row r="641" spans="1:14" ht="14.4" customHeight="1" x14ac:dyDescent="0.3">
      <c r="A641" s="625" t="s">
        <v>545</v>
      </c>
      <c r="B641" s="626" t="s">
        <v>547</v>
      </c>
      <c r="C641" s="627" t="s">
        <v>565</v>
      </c>
      <c r="D641" s="628" t="s">
        <v>566</v>
      </c>
      <c r="E641" s="627" t="s">
        <v>548</v>
      </c>
      <c r="F641" s="628" t="s">
        <v>549</v>
      </c>
      <c r="G641" s="627" t="s">
        <v>1470</v>
      </c>
      <c r="H641" s="627" t="s">
        <v>1546</v>
      </c>
      <c r="I641" s="627" t="s">
        <v>1547</v>
      </c>
      <c r="J641" s="627" t="s">
        <v>1544</v>
      </c>
      <c r="K641" s="627" t="s">
        <v>1548</v>
      </c>
      <c r="L641" s="629">
        <v>109.859061452235</v>
      </c>
      <c r="M641" s="629">
        <v>1</v>
      </c>
      <c r="N641" s="630">
        <v>109.859061452235</v>
      </c>
    </row>
    <row r="642" spans="1:14" ht="14.4" customHeight="1" x14ac:dyDescent="0.3">
      <c r="A642" s="625" t="s">
        <v>545</v>
      </c>
      <c r="B642" s="626" t="s">
        <v>547</v>
      </c>
      <c r="C642" s="627" t="s">
        <v>565</v>
      </c>
      <c r="D642" s="628" t="s">
        <v>566</v>
      </c>
      <c r="E642" s="627" t="s">
        <v>548</v>
      </c>
      <c r="F642" s="628" t="s">
        <v>549</v>
      </c>
      <c r="G642" s="627" t="s">
        <v>1470</v>
      </c>
      <c r="H642" s="627" t="s">
        <v>2315</v>
      </c>
      <c r="I642" s="627" t="s">
        <v>2316</v>
      </c>
      <c r="J642" s="627" t="s">
        <v>2317</v>
      </c>
      <c r="K642" s="627" t="s">
        <v>2318</v>
      </c>
      <c r="L642" s="629">
        <v>167.45809185674594</v>
      </c>
      <c r="M642" s="629">
        <v>170</v>
      </c>
      <c r="N642" s="630">
        <v>28467.875615646812</v>
      </c>
    </row>
    <row r="643" spans="1:14" ht="14.4" customHeight="1" x14ac:dyDescent="0.3">
      <c r="A643" s="625" t="s">
        <v>545</v>
      </c>
      <c r="B643" s="626" t="s">
        <v>547</v>
      </c>
      <c r="C643" s="627" t="s">
        <v>565</v>
      </c>
      <c r="D643" s="628" t="s">
        <v>566</v>
      </c>
      <c r="E643" s="627" t="s">
        <v>548</v>
      </c>
      <c r="F643" s="628" t="s">
        <v>549</v>
      </c>
      <c r="G643" s="627" t="s">
        <v>1470</v>
      </c>
      <c r="H643" s="627" t="s">
        <v>1560</v>
      </c>
      <c r="I643" s="627" t="s">
        <v>1561</v>
      </c>
      <c r="J643" s="627" t="s">
        <v>1562</v>
      </c>
      <c r="K643" s="627" t="s">
        <v>696</v>
      </c>
      <c r="L643" s="629">
        <v>43.44</v>
      </c>
      <c r="M643" s="629">
        <v>1</v>
      </c>
      <c r="N643" s="630">
        <v>43.44</v>
      </c>
    </row>
    <row r="644" spans="1:14" ht="14.4" customHeight="1" x14ac:dyDescent="0.3">
      <c r="A644" s="625" t="s">
        <v>545</v>
      </c>
      <c r="B644" s="626" t="s">
        <v>547</v>
      </c>
      <c r="C644" s="627" t="s">
        <v>565</v>
      </c>
      <c r="D644" s="628" t="s">
        <v>566</v>
      </c>
      <c r="E644" s="627" t="s">
        <v>548</v>
      </c>
      <c r="F644" s="628" t="s">
        <v>549</v>
      </c>
      <c r="G644" s="627" t="s">
        <v>1470</v>
      </c>
      <c r="H644" s="627" t="s">
        <v>2319</v>
      </c>
      <c r="I644" s="627" t="s">
        <v>2320</v>
      </c>
      <c r="J644" s="627" t="s">
        <v>2321</v>
      </c>
      <c r="K644" s="627" t="s">
        <v>2322</v>
      </c>
      <c r="L644" s="629">
        <v>179.42</v>
      </c>
      <c r="M644" s="629">
        <v>1</v>
      </c>
      <c r="N644" s="630">
        <v>179.42</v>
      </c>
    </row>
    <row r="645" spans="1:14" ht="14.4" customHeight="1" x14ac:dyDescent="0.3">
      <c r="A645" s="625" t="s">
        <v>545</v>
      </c>
      <c r="B645" s="626" t="s">
        <v>547</v>
      </c>
      <c r="C645" s="627" t="s">
        <v>565</v>
      </c>
      <c r="D645" s="628" t="s">
        <v>566</v>
      </c>
      <c r="E645" s="627" t="s">
        <v>548</v>
      </c>
      <c r="F645" s="628" t="s">
        <v>549</v>
      </c>
      <c r="G645" s="627" t="s">
        <v>1470</v>
      </c>
      <c r="H645" s="627" t="s">
        <v>1574</v>
      </c>
      <c r="I645" s="627" t="s">
        <v>1575</v>
      </c>
      <c r="J645" s="627" t="s">
        <v>1576</v>
      </c>
      <c r="K645" s="627" t="s">
        <v>1577</v>
      </c>
      <c r="L645" s="629">
        <v>102.55</v>
      </c>
      <c r="M645" s="629">
        <v>3</v>
      </c>
      <c r="N645" s="630">
        <v>307.64999999999998</v>
      </c>
    </row>
    <row r="646" spans="1:14" ht="14.4" customHeight="1" x14ac:dyDescent="0.3">
      <c r="A646" s="625" t="s">
        <v>545</v>
      </c>
      <c r="B646" s="626" t="s">
        <v>547</v>
      </c>
      <c r="C646" s="627" t="s">
        <v>565</v>
      </c>
      <c r="D646" s="628" t="s">
        <v>566</v>
      </c>
      <c r="E646" s="627" t="s">
        <v>548</v>
      </c>
      <c r="F646" s="628" t="s">
        <v>549</v>
      </c>
      <c r="G646" s="627" t="s">
        <v>1470</v>
      </c>
      <c r="H646" s="627" t="s">
        <v>2323</v>
      </c>
      <c r="I646" s="627" t="s">
        <v>2324</v>
      </c>
      <c r="J646" s="627" t="s">
        <v>2325</v>
      </c>
      <c r="K646" s="627" t="s">
        <v>601</v>
      </c>
      <c r="L646" s="629">
        <v>83.080001303412203</v>
      </c>
      <c r="M646" s="629">
        <v>1</v>
      </c>
      <c r="N646" s="630">
        <v>83.080001303412203</v>
      </c>
    </row>
    <row r="647" spans="1:14" ht="14.4" customHeight="1" x14ac:dyDescent="0.3">
      <c r="A647" s="625" t="s">
        <v>545</v>
      </c>
      <c r="B647" s="626" t="s">
        <v>547</v>
      </c>
      <c r="C647" s="627" t="s">
        <v>565</v>
      </c>
      <c r="D647" s="628" t="s">
        <v>566</v>
      </c>
      <c r="E647" s="627" t="s">
        <v>548</v>
      </c>
      <c r="F647" s="628" t="s">
        <v>549</v>
      </c>
      <c r="G647" s="627" t="s">
        <v>1470</v>
      </c>
      <c r="H647" s="627" t="s">
        <v>2326</v>
      </c>
      <c r="I647" s="627" t="s">
        <v>2327</v>
      </c>
      <c r="J647" s="627" t="s">
        <v>2328</v>
      </c>
      <c r="K647" s="627" t="s">
        <v>2329</v>
      </c>
      <c r="L647" s="629">
        <v>71.81</v>
      </c>
      <c r="M647" s="629">
        <v>1</v>
      </c>
      <c r="N647" s="630">
        <v>71.81</v>
      </c>
    </row>
    <row r="648" spans="1:14" ht="14.4" customHeight="1" x14ac:dyDescent="0.3">
      <c r="A648" s="625" t="s">
        <v>545</v>
      </c>
      <c r="B648" s="626" t="s">
        <v>547</v>
      </c>
      <c r="C648" s="627" t="s">
        <v>565</v>
      </c>
      <c r="D648" s="628" t="s">
        <v>566</v>
      </c>
      <c r="E648" s="627" t="s">
        <v>548</v>
      </c>
      <c r="F648" s="628" t="s">
        <v>549</v>
      </c>
      <c r="G648" s="627" t="s">
        <v>1470</v>
      </c>
      <c r="H648" s="627" t="s">
        <v>2330</v>
      </c>
      <c r="I648" s="627" t="s">
        <v>2331</v>
      </c>
      <c r="J648" s="627" t="s">
        <v>2332</v>
      </c>
      <c r="K648" s="627" t="s">
        <v>601</v>
      </c>
      <c r="L648" s="629">
        <v>82.100123099313095</v>
      </c>
      <c r="M648" s="629">
        <v>2</v>
      </c>
      <c r="N648" s="630">
        <v>164.20024619862619</v>
      </c>
    </row>
    <row r="649" spans="1:14" ht="14.4" customHeight="1" x14ac:dyDescent="0.3">
      <c r="A649" s="625" t="s">
        <v>545</v>
      </c>
      <c r="B649" s="626" t="s">
        <v>547</v>
      </c>
      <c r="C649" s="627" t="s">
        <v>565</v>
      </c>
      <c r="D649" s="628" t="s">
        <v>566</v>
      </c>
      <c r="E649" s="627" t="s">
        <v>548</v>
      </c>
      <c r="F649" s="628" t="s">
        <v>549</v>
      </c>
      <c r="G649" s="627" t="s">
        <v>1470</v>
      </c>
      <c r="H649" s="627" t="s">
        <v>2333</v>
      </c>
      <c r="I649" s="627" t="s">
        <v>2334</v>
      </c>
      <c r="J649" s="627" t="s">
        <v>2335</v>
      </c>
      <c r="K649" s="627" t="s">
        <v>2336</v>
      </c>
      <c r="L649" s="629">
        <v>135.11666666666667</v>
      </c>
      <c r="M649" s="629">
        <v>3</v>
      </c>
      <c r="N649" s="630">
        <v>405.35</v>
      </c>
    </row>
    <row r="650" spans="1:14" ht="14.4" customHeight="1" x14ac:dyDescent="0.3">
      <c r="A650" s="625" t="s">
        <v>545</v>
      </c>
      <c r="B650" s="626" t="s">
        <v>547</v>
      </c>
      <c r="C650" s="627" t="s">
        <v>565</v>
      </c>
      <c r="D650" s="628" t="s">
        <v>566</v>
      </c>
      <c r="E650" s="627" t="s">
        <v>548</v>
      </c>
      <c r="F650" s="628" t="s">
        <v>549</v>
      </c>
      <c r="G650" s="627" t="s">
        <v>1470</v>
      </c>
      <c r="H650" s="627" t="s">
        <v>2337</v>
      </c>
      <c r="I650" s="627" t="s">
        <v>2338</v>
      </c>
      <c r="J650" s="627" t="s">
        <v>1583</v>
      </c>
      <c r="K650" s="627" t="s">
        <v>2339</v>
      </c>
      <c r="L650" s="629">
        <v>149.709970250753</v>
      </c>
      <c r="M650" s="629">
        <v>1</v>
      </c>
      <c r="N650" s="630">
        <v>149.709970250753</v>
      </c>
    </row>
    <row r="651" spans="1:14" ht="14.4" customHeight="1" x14ac:dyDescent="0.3">
      <c r="A651" s="625" t="s">
        <v>545</v>
      </c>
      <c r="B651" s="626" t="s">
        <v>547</v>
      </c>
      <c r="C651" s="627" t="s">
        <v>565</v>
      </c>
      <c r="D651" s="628" t="s">
        <v>566</v>
      </c>
      <c r="E651" s="627" t="s">
        <v>548</v>
      </c>
      <c r="F651" s="628" t="s">
        <v>549</v>
      </c>
      <c r="G651" s="627" t="s">
        <v>1470</v>
      </c>
      <c r="H651" s="627" t="s">
        <v>1581</v>
      </c>
      <c r="I651" s="627" t="s">
        <v>1582</v>
      </c>
      <c r="J651" s="627" t="s">
        <v>1583</v>
      </c>
      <c r="K651" s="627" t="s">
        <v>589</v>
      </c>
      <c r="L651" s="629">
        <v>42.635062043140799</v>
      </c>
      <c r="M651" s="629">
        <v>2</v>
      </c>
      <c r="N651" s="630">
        <v>85.270124086281598</v>
      </c>
    </row>
    <row r="652" spans="1:14" ht="14.4" customHeight="1" x14ac:dyDescent="0.3">
      <c r="A652" s="625" t="s">
        <v>545</v>
      </c>
      <c r="B652" s="626" t="s">
        <v>547</v>
      </c>
      <c r="C652" s="627" t="s">
        <v>565</v>
      </c>
      <c r="D652" s="628" t="s">
        <v>566</v>
      </c>
      <c r="E652" s="627" t="s">
        <v>548</v>
      </c>
      <c r="F652" s="628" t="s">
        <v>549</v>
      </c>
      <c r="G652" s="627" t="s">
        <v>1470</v>
      </c>
      <c r="H652" s="627" t="s">
        <v>2340</v>
      </c>
      <c r="I652" s="627" t="s">
        <v>2341</v>
      </c>
      <c r="J652" s="627" t="s">
        <v>2342</v>
      </c>
      <c r="K652" s="627" t="s">
        <v>1679</v>
      </c>
      <c r="L652" s="629">
        <v>214.47995738014501</v>
      </c>
      <c r="M652" s="629">
        <v>1</v>
      </c>
      <c r="N652" s="630">
        <v>214.47995738014501</v>
      </c>
    </row>
    <row r="653" spans="1:14" ht="14.4" customHeight="1" x14ac:dyDescent="0.3">
      <c r="A653" s="625" t="s">
        <v>545</v>
      </c>
      <c r="B653" s="626" t="s">
        <v>547</v>
      </c>
      <c r="C653" s="627" t="s">
        <v>565</v>
      </c>
      <c r="D653" s="628" t="s">
        <v>566</v>
      </c>
      <c r="E653" s="627" t="s">
        <v>548</v>
      </c>
      <c r="F653" s="628" t="s">
        <v>549</v>
      </c>
      <c r="G653" s="627" t="s">
        <v>1470</v>
      </c>
      <c r="H653" s="627" t="s">
        <v>2343</v>
      </c>
      <c r="I653" s="627" t="s">
        <v>2344</v>
      </c>
      <c r="J653" s="627" t="s">
        <v>2342</v>
      </c>
      <c r="K653" s="627" t="s">
        <v>2345</v>
      </c>
      <c r="L653" s="629">
        <v>64.650000000000006</v>
      </c>
      <c r="M653" s="629">
        <v>1</v>
      </c>
      <c r="N653" s="630">
        <v>64.650000000000006</v>
      </c>
    </row>
    <row r="654" spans="1:14" ht="14.4" customHeight="1" x14ac:dyDescent="0.3">
      <c r="A654" s="625" t="s">
        <v>545</v>
      </c>
      <c r="B654" s="626" t="s">
        <v>547</v>
      </c>
      <c r="C654" s="627" t="s">
        <v>565</v>
      </c>
      <c r="D654" s="628" t="s">
        <v>566</v>
      </c>
      <c r="E654" s="627" t="s">
        <v>548</v>
      </c>
      <c r="F654" s="628" t="s">
        <v>549</v>
      </c>
      <c r="G654" s="627" t="s">
        <v>1470</v>
      </c>
      <c r="H654" s="627" t="s">
        <v>1584</v>
      </c>
      <c r="I654" s="627" t="s">
        <v>1585</v>
      </c>
      <c r="J654" s="627" t="s">
        <v>1586</v>
      </c>
      <c r="K654" s="627" t="s">
        <v>1587</v>
      </c>
      <c r="L654" s="629">
        <v>315.63948042208602</v>
      </c>
      <c r="M654" s="629">
        <v>1</v>
      </c>
      <c r="N654" s="630">
        <v>315.63948042208602</v>
      </c>
    </row>
    <row r="655" spans="1:14" ht="14.4" customHeight="1" x14ac:dyDescent="0.3">
      <c r="A655" s="625" t="s">
        <v>545</v>
      </c>
      <c r="B655" s="626" t="s">
        <v>547</v>
      </c>
      <c r="C655" s="627" t="s">
        <v>565</v>
      </c>
      <c r="D655" s="628" t="s">
        <v>566</v>
      </c>
      <c r="E655" s="627" t="s">
        <v>548</v>
      </c>
      <c r="F655" s="628" t="s">
        <v>549</v>
      </c>
      <c r="G655" s="627" t="s">
        <v>1470</v>
      </c>
      <c r="H655" s="627" t="s">
        <v>1595</v>
      </c>
      <c r="I655" s="627" t="s">
        <v>1596</v>
      </c>
      <c r="J655" s="627" t="s">
        <v>1480</v>
      </c>
      <c r="K655" s="627" t="s">
        <v>1597</v>
      </c>
      <c r="L655" s="629">
        <v>74.11</v>
      </c>
      <c r="M655" s="629">
        <v>2</v>
      </c>
      <c r="N655" s="630">
        <v>148.22</v>
      </c>
    </row>
    <row r="656" spans="1:14" ht="14.4" customHeight="1" x14ac:dyDescent="0.3">
      <c r="A656" s="625" t="s">
        <v>545</v>
      </c>
      <c r="B656" s="626" t="s">
        <v>547</v>
      </c>
      <c r="C656" s="627" t="s">
        <v>565</v>
      </c>
      <c r="D656" s="628" t="s">
        <v>566</v>
      </c>
      <c r="E656" s="627" t="s">
        <v>548</v>
      </c>
      <c r="F656" s="628" t="s">
        <v>549</v>
      </c>
      <c r="G656" s="627" t="s">
        <v>1470</v>
      </c>
      <c r="H656" s="627" t="s">
        <v>2346</v>
      </c>
      <c r="I656" s="627" t="s">
        <v>2346</v>
      </c>
      <c r="J656" s="627" t="s">
        <v>2347</v>
      </c>
      <c r="K656" s="627" t="s">
        <v>2348</v>
      </c>
      <c r="L656" s="629">
        <v>105.62</v>
      </c>
      <c r="M656" s="629">
        <v>1</v>
      </c>
      <c r="N656" s="630">
        <v>105.62</v>
      </c>
    </row>
    <row r="657" spans="1:14" ht="14.4" customHeight="1" x14ac:dyDescent="0.3">
      <c r="A657" s="625" t="s">
        <v>545</v>
      </c>
      <c r="B657" s="626" t="s">
        <v>547</v>
      </c>
      <c r="C657" s="627" t="s">
        <v>565</v>
      </c>
      <c r="D657" s="628" t="s">
        <v>566</v>
      </c>
      <c r="E657" s="627" t="s">
        <v>548</v>
      </c>
      <c r="F657" s="628" t="s">
        <v>549</v>
      </c>
      <c r="G657" s="627" t="s">
        <v>1470</v>
      </c>
      <c r="H657" s="627" t="s">
        <v>1598</v>
      </c>
      <c r="I657" s="627" t="s">
        <v>1599</v>
      </c>
      <c r="J657" s="627" t="s">
        <v>1600</v>
      </c>
      <c r="K657" s="627" t="s">
        <v>1601</v>
      </c>
      <c r="L657" s="629">
        <v>472.82451985443294</v>
      </c>
      <c r="M657" s="629">
        <v>8</v>
      </c>
      <c r="N657" s="630">
        <v>3782.5961588354635</v>
      </c>
    </row>
    <row r="658" spans="1:14" ht="14.4" customHeight="1" x14ac:dyDescent="0.3">
      <c r="A658" s="625" t="s">
        <v>545</v>
      </c>
      <c r="B658" s="626" t="s">
        <v>547</v>
      </c>
      <c r="C658" s="627" t="s">
        <v>565</v>
      </c>
      <c r="D658" s="628" t="s">
        <v>566</v>
      </c>
      <c r="E658" s="627" t="s">
        <v>548</v>
      </c>
      <c r="F658" s="628" t="s">
        <v>549</v>
      </c>
      <c r="G658" s="627" t="s">
        <v>1470</v>
      </c>
      <c r="H658" s="627" t="s">
        <v>2349</v>
      </c>
      <c r="I658" s="627" t="s">
        <v>2350</v>
      </c>
      <c r="J658" s="627" t="s">
        <v>2351</v>
      </c>
      <c r="K658" s="627" t="s">
        <v>2352</v>
      </c>
      <c r="L658" s="629">
        <v>52.810063872082701</v>
      </c>
      <c r="M658" s="629">
        <v>1</v>
      </c>
      <c r="N658" s="630">
        <v>52.810063872082701</v>
      </c>
    </row>
    <row r="659" spans="1:14" ht="14.4" customHeight="1" x14ac:dyDescent="0.3">
      <c r="A659" s="625" t="s">
        <v>545</v>
      </c>
      <c r="B659" s="626" t="s">
        <v>547</v>
      </c>
      <c r="C659" s="627" t="s">
        <v>565</v>
      </c>
      <c r="D659" s="628" t="s">
        <v>566</v>
      </c>
      <c r="E659" s="627" t="s">
        <v>548</v>
      </c>
      <c r="F659" s="628" t="s">
        <v>549</v>
      </c>
      <c r="G659" s="627" t="s">
        <v>1470</v>
      </c>
      <c r="H659" s="627" t="s">
        <v>1617</v>
      </c>
      <c r="I659" s="627" t="s">
        <v>1618</v>
      </c>
      <c r="J659" s="627" t="s">
        <v>1619</v>
      </c>
      <c r="K659" s="627" t="s">
        <v>1620</v>
      </c>
      <c r="L659" s="629">
        <v>71.035329912870296</v>
      </c>
      <c r="M659" s="629">
        <v>192</v>
      </c>
      <c r="N659" s="630">
        <v>13638.783343271096</v>
      </c>
    </row>
    <row r="660" spans="1:14" ht="14.4" customHeight="1" x14ac:dyDescent="0.3">
      <c r="A660" s="625" t="s">
        <v>545</v>
      </c>
      <c r="B660" s="626" t="s">
        <v>547</v>
      </c>
      <c r="C660" s="627" t="s">
        <v>565</v>
      </c>
      <c r="D660" s="628" t="s">
        <v>566</v>
      </c>
      <c r="E660" s="627" t="s">
        <v>548</v>
      </c>
      <c r="F660" s="628" t="s">
        <v>549</v>
      </c>
      <c r="G660" s="627" t="s">
        <v>1470</v>
      </c>
      <c r="H660" s="627" t="s">
        <v>2353</v>
      </c>
      <c r="I660" s="627" t="s">
        <v>2354</v>
      </c>
      <c r="J660" s="627" t="s">
        <v>2355</v>
      </c>
      <c r="K660" s="627" t="s">
        <v>1627</v>
      </c>
      <c r="L660" s="629">
        <v>174.24</v>
      </c>
      <c r="M660" s="629">
        <v>1</v>
      </c>
      <c r="N660" s="630">
        <v>174.24</v>
      </c>
    </row>
    <row r="661" spans="1:14" ht="14.4" customHeight="1" x14ac:dyDescent="0.3">
      <c r="A661" s="625" t="s">
        <v>545</v>
      </c>
      <c r="B661" s="626" t="s">
        <v>547</v>
      </c>
      <c r="C661" s="627" t="s">
        <v>565</v>
      </c>
      <c r="D661" s="628" t="s">
        <v>566</v>
      </c>
      <c r="E661" s="627" t="s">
        <v>548</v>
      </c>
      <c r="F661" s="628" t="s">
        <v>549</v>
      </c>
      <c r="G661" s="627" t="s">
        <v>1470</v>
      </c>
      <c r="H661" s="627" t="s">
        <v>2356</v>
      </c>
      <c r="I661" s="627" t="s">
        <v>2357</v>
      </c>
      <c r="J661" s="627" t="s">
        <v>2358</v>
      </c>
      <c r="K661" s="627" t="s">
        <v>2339</v>
      </c>
      <c r="L661" s="629">
        <v>95.940067094550102</v>
      </c>
      <c r="M661" s="629">
        <v>1</v>
      </c>
      <c r="N661" s="630">
        <v>95.940067094550102</v>
      </c>
    </row>
    <row r="662" spans="1:14" ht="14.4" customHeight="1" x14ac:dyDescent="0.3">
      <c r="A662" s="625" t="s">
        <v>545</v>
      </c>
      <c r="B662" s="626" t="s">
        <v>547</v>
      </c>
      <c r="C662" s="627" t="s">
        <v>565</v>
      </c>
      <c r="D662" s="628" t="s">
        <v>566</v>
      </c>
      <c r="E662" s="627" t="s">
        <v>548</v>
      </c>
      <c r="F662" s="628" t="s">
        <v>549</v>
      </c>
      <c r="G662" s="627" t="s">
        <v>1470</v>
      </c>
      <c r="H662" s="627" t="s">
        <v>1628</v>
      </c>
      <c r="I662" s="627" t="s">
        <v>1629</v>
      </c>
      <c r="J662" s="627" t="s">
        <v>1630</v>
      </c>
      <c r="K662" s="627" t="s">
        <v>1631</v>
      </c>
      <c r="L662" s="629">
        <v>389.37717568433357</v>
      </c>
      <c r="M662" s="629">
        <v>26</v>
      </c>
      <c r="N662" s="630">
        <v>10123.806567792673</v>
      </c>
    </row>
    <row r="663" spans="1:14" ht="14.4" customHeight="1" x14ac:dyDescent="0.3">
      <c r="A663" s="625" t="s">
        <v>545</v>
      </c>
      <c r="B663" s="626" t="s">
        <v>547</v>
      </c>
      <c r="C663" s="627" t="s">
        <v>565</v>
      </c>
      <c r="D663" s="628" t="s">
        <v>566</v>
      </c>
      <c r="E663" s="627" t="s">
        <v>548</v>
      </c>
      <c r="F663" s="628" t="s">
        <v>549</v>
      </c>
      <c r="G663" s="627" t="s">
        <v>1470</v>
      </c>
      <c r="H663" s="627" t="s">
        <v>2359</v>
      </c>
      <c r="I663" s="627" t="s">
        <v>2360</v>
      </c>
      <c r="J663" s="627" t="s">
        <v>2361</v>
      </c>
      <c r="K663" s="627" t="s">
        <v>2362</v>
      </c>
      <c r="L663" s="629">
        <v>218.74127569720639</v>
      </c>
      <c r="M663" s="629">
        <v>23</v>
      </c>
      <c r="N663" s="630">
        <v>5031.0493410357467</v>
      </c>
    </row>
    <row r="664" spans="1:14" ht="14.4" customHeight="1" x14ac:dyDescent="0.3">
      <c r="A664" s="625" t="s">
        <v>545</v>
      </c>
      <c r="B664" s="626" t="s">
        <v>547</v>
      </c>
      <c r="C664" s="627" t="s">
        <v>565</v>
      </c>
      <c r="D664" s="628" t="s">
        <v>566</v>
      </c>
      <c r="E664" s="627" t="s">
        <v>548</v>
      </c>
      <c r="F664" s="628" t="s">
        <v>549</v>
      </c>
      <c r="G664" s="627" t="s">
        <v>1470</v>
      </c>
      <c r="H664" s="627" t="s">
        <v>2363</v>
      </c>
      <c r="I664" s="627" t="s">
        <v>2364</v>
      </c>
      <c r="J664" s="627" t="s">
        <v>2365</v>
      </c>
      <c r="K664" s="627" t="s">
        <v>2366</v>
      </c>
      <c r="L664" s="629">
        <v>82.26</v>
      </c>
      <c r="M664" s="629">
        <v>2</v>
      </c>
      <c r="N664" s="630">
        <v>164.52</v>
      </c>
    </row>
    <row r="665" spans="1:14" ht="14.4" customHeight="1" x14ac:dyDescent="0.3">
      <c r="A665" s="625" t="s">
        <v>545</v>
      </c>
      <c r="B665" s="626" t="s">
        <v>547</v>
      </c>
      <c r="C665" s="627" t="s">
        <v>565</v>
      </c>
      <c r="D665" s="628" t="s">
        <v>566</v>
      </c>
      <c r="E665" s="627" t="s">
        <v>548</v>
      </c>
      <c r="F665" s="628" t="s">
        <v>549</v>
      </c>
      <c r="G665" s="627" t="s">
        <v>1470</v>
      </c>
      <c r="H665" s="627" t="s">
        <v>1635</v>
      </c>
      <c r="I665" s="627" t="s">
        <v>1636</v>
      </c>
      <c r="J665" s="627" t="s">
        <v>1637</v>
      </c>
      <c r="K665" s="627" t="s">
        <v>1638</v>
      </c>
      <c r="L665" s="629">
        <v>305.91666666666669</v>
      </c>
      <c r="M665" s="629">
        <v>3</v>
      </c>
      <c r="N665" s="630">
        <v>917.75</v>
      </c>
    </row>
    <row r="666" spans="1:14" ht="14.4" customHeight="1" x14ac:dyDescent="0.3">
      <c r="A666" s="625" t="s">
        <v>545</v>
      </c>
      <c r="B666" s="626" t="s">
        <v>547</v>
      </c>
      <c r="C666" s="627" t="s">
        <v>565</v>
      </c>
      <c r="D666" s="628" t="s">
        <v>566</v>
      </c>
      <c r="E666" s="627" t="s">
        <v>548</v>
      </c>
      <c r="F666" s="628" t="s">
        <v>549</v>
      </c>
      <c r="G666" s="627" t="s">
        <v>1470</v>
      </c>
      <c r="H666" s="627" t="s">
        <v>2367</v>
      </c>
      <c r="I666" s="627" t="s">
        <v>2368</v>
      </c>
      <c r="J666" s="627" t="s">
        <v>2369</v>
      </c>
      <c r="K666" s="627" t="s">
        <v>1373</v>
      </c>
      <c r="L666" s="629">
        <v>91.53</v>
      </c>
      <c r="M666" s="629">
        <v>1</v>
      </c>
      <c r="N666" s="630">
        <v>91.53</v>
      </c>
    </row>
    <row r="667" spans="1:14" ht="14.4" customHeight="1" x14ac:dyDescent="0.3">
      <c r="A667" s="625" t="s">
        <v>545</v>
      </c>
      <c r="B667" s="626" t="s">
        <v>547</v>
      </c>
      <c r="C667" s="627" t="s">
        <v>565</v>
      </c>
      <c r="D667" s="628" t="s">
        <v>566</v>
      </c>
      <c r="E667" s="627" t="s">
        <v>548</v>
      </c>
      <c r="F667" s="628" t="s">
        <v>549</v>
      </c>
      <c r="G667" s="627" t="s">
        <v>1470</v>
      </c>
      <c r="H667" s="627" t="s">
        <v>1645</v>
      </c>
      <c r="I667" s="627" t="s">
        <v>1646</v>
      </c>
      <c r="J667" s="627" t="s">
        <v>1647</v>
      </c>
      <c r="K667" s="627" t="s">
        <v>1648</v>
      </c>
      <c r="L667" s="629">
        <v>131.51</v>
      </c>
      <c r="M667" s="629">
        <v>3</v>
      </c>
      <c r="N667" s="630">
        <v>394.53</v>
      </c>
    </row>
    <row r="668" spans="1:14" ht="14.4" customHeight="1" x14ac:dyDescent="0.3">
      <c r="A668" s="625" t="s">
        <v>545</v>
      </c>
      <c r="B668" s="626" t="s">
        <v>547</v>
      </c>
      <c r="C668" s="627" t="s">
        <v>565</v>
      </c>
      <c r="D668" s="628" t="s">
        <v>566</v>
      </c>
      <c r="E668" s="627" t="s">
        <v>548</v>
      </c>
      <c r="F668" s="628" t="s">
        <v>549</v>
      </c>
      <c r="G668" s="627" t="s">
        <v>1470</v>
      </c>
      <c r="H668" s="627" t="s">
        <v>2370</v>
      </c>
      <c r="I668" s="627" t="s">
        <v>2371</v>
      </c>
      <c r="J668" s="627" t="s">
        <v>2372</v>
      </c>
      <c r="K668" s="627" t="s">
        <v>1185</v>
      </c>
      <c r="L668" s="629">
        <v>151.24933900008699</v>
      </c>
      <c r="M668" s="629">
        <v>1</v>
      </c>
      <c r="N668" s="630">
        <v>151.24933900008699</v>
      </c>
    </row>
    <row r="669" spans="1:14" ht="14.4" customHeight="1" x14ac:dyDescent="0.3">
      <c r="A669" s="625" t="s">
        <v>545</v>
      </c>
      <c r="B669" s="626" t="s">
        <v>547</v>
      </c>
      <c r="C669" s="627" t="s">
        <v>565</v>
      </c>
      <c r="D669" s="628" t="s">
        <v>566</v>
      </c>
      <c r="E669" s="627" t="s">
        <v>548</v>
      </c>
      <c r="F669" s="628" t="s">
        <v>549</v>
      </c>
      <c r="G669" s="627" t="s">
        <v>1470</v>
      </c>
      <c r="H669" s="627" t="s">
        <v>2373</v>
      </c>
      <c r="I669" s="627" t="s">
        <v>2374</v>
      </c>
      <c r="J669" s="627" t="s">
        <v>2375</v>
      </c>
      <c r="K669" s="627" t="s">
        <v>2376</v>
      </c>
      <c r="L669" s="629">
        <v>550.61521187208996</v>
      </c>
      <c r="M669" s="629">
        <v>1</v>
      </c>
      <c r="N669" s="630">
        <v>550.61521187208996</v>
      </c>
    </row>
    <row r="670" spans="1:14" ht="14.4" customHeight="1" x14ac:dyDescent="0.3">
      <c r="A670" s="625" t="s">
        <v>545</v>
      </c>
      <c r="B670" s="626" t="s">
        <v>547</v>
      </c>
      <c r="C670" s="627" t="s">
        <v>565</v>
      </c>
      <c r="D670" s="628" t="s">
        <v>566</v>
      </c>
      <c r="E670" s="627" t="s">
        <v>548</v>
      </c>
      <c r="F670" s="628" t="s">
        <v>549</v>
      </c>
      <c r="G670" s="627" t="s">
        <v>1470</v>
      </c>
      <c r="H670" s="627" t="s">
        <v>2377</v>
      </c>
      <c r="I670" s="627" t="s">
        <v>2378</v>
      </c>
      <c r="J670" s="627" t="s">
        <v>2379</v>
      </c>
      <c r="K670" s="627" t="s">
        <v>2345</v>
      </c>
      <c r="L670" s="629">
        <v>40.25</v>
      </c>
      <c r="M670" s="629">
        <v>1</v>
      </c>
      <c r="N670" s="630">
        <v>40.25</v>
      </c>
    </row>
    <row r="671" spans="1:14" ht="14.4" customHeight="1" x14ac:dyDescent="0.3">
      <c r="A671" s="625" t="s">
        <v>545</v>
      </c>
      <c r="B671" s="626" t="s">
        <v>547</v>
      </c>
      <c r="C671" s="627" t="s">
        <v>565</v>
      </c>
      <c r="D671" s="628" t="s">
        <v>566</v>
      </c>
      <c r="E671" s="627" t="s">
        <v>548</v>
      </c>
      <c r="F671" s="628" t="s">
        <v>549</v>
      </c>
      <c r="G671" s="627" t="s">
        <v>1470</v>
      </c>
      <c r="H671" s="627" t="s">
        <v>1668</v>
      </c>
      <c r="I671" s="627" t="s">
        <v>1669</v>
      </c>
      <c r="J671" s="627" t="s">
        <v>1670</v>
      </c>
      <c r="K671" s="627" t="s">
        <v>1671</v>
      </c>
      <c r="L671" s="629">
        <v>82.59</v>
      </c>
      <c r="M671" s="629">
        <v>4</v>
      </c>
      <c r="N671" s="630">
        <v>330.36</v>
      </c>
    </row>
    <row r="672" spans="1:14" ht="14.4" customHeight="1" x14ac:dyDescent="0.3">
      <c r="A672" s="625" t="s">
        <v>545</v>
      </c>
      <c r="B672" s="626" t="s">
        <v>547</v>
      </c>
      <c r="C672" s="627" t="s">
        <v>565</v>
      </c>
      <c r="D672" s="628" t="s">
        <v>566</v>
      </c>
      <c r="E672" s="627" t="s">
        <v>550</v>
      </c>
      <c r="F672" s="628" t="s">
        <v>551</v>
      </c>
      <c r="G672" s="627" t="s">
        <v>618</v>
      </c>
      <c r="H672" s="627" t="s">
        <v>2380</v>
      </c>
      <c r="I672" s="627" t="s">
        <v>952</v>
      </c>
      <c r="J672" s="627" t="s">
        <v>2381</v>
      </c>
      <c r="K672" s="627"/>
      <c r="L672" s="629">
        <v>1161.17</v>
      </c>
      <c r="M672" s="629">
        <v>1.33</v>
      </c>
      <c r="N672" s="630">
        <v>1544.3561000000002</v>
      </c>
    </row>
    <row r="673" spans="1:14" ht="14.4" customHeight="1" x14ac:dyDescent="0.3">
      <c r="A673" s="625" t="s">
        <v>545</v>
      </c>
      <c r="B673" s="626" t="s">
        <v>547</v>
      </c>
      <c r="C673" s="627" t="s">
        <v>565</v>
      </c>
      <c r="D673" s="628" t="s">
        <v>566</v>
      </c>
      <c r="E673" s="627" t="s">
        <v>550</v>
      </c>
      <c r="F673" s="628" t="s">
        <v>551</v>
      </c>
      <c r="G673" s="627" t="s">
        <v>618</v>
      </c>
      <c r="H673" s="627" t="s">
        <v>2382</v>
      </c>
      <c r="I673" s="627" t="s">
        <v>2383</v>
      </c>
      <c r="J673" s="627" t="s">
        <v>2384</v>
      </c>
      <c r="K673" s="627" t="s">
        <v>1683</v>
      </c>
      <c r="L673" s="629">
        <v>2400.9699999999998</v>
      </c>
      <c r="M673" s="629">
        <v>1</v>
      </c>
      <c r="N673" s="630">
        <v>2400.9699999999998</v>
      </c>
    </row>
    <row r="674" spans="1:14" ht="14.4" customHeight="1" x14ac:dyDescent="0.3">
      <c r="A674" s="625" t="s">
        <v>545</v>
      </c>
      <c r="B674" s="626" t="s">
        <v>547</v>
      </c>
      <c r="C674" s="627" t="s">
        <v>565</v>
      </c>
      <c r="D674" s="628" t="s">
        <v>566</v>
      </c>
      <c r="E674" s="627" t="s">
        <v>550</v>
      </c>
      <c r="F674" s="628" t="s">
        <v>551</v>
      </c>
      <c r="G674" s="627" t="s">
        <v>618</v>
      </c>
      <c r="H674" s="627" t="s">
        <v>1680</v>
      </c>
      <c r="I674" s="627" t="s">
        <v>1681</v>
      </c>
      <c r="J674" s="627" t="s">
        <v>1682</v>
      </c>
      <c r="K674" s="627" t="s">
        <v>1683</v>
      </c>
      <c r="L674" s="629">
        <v>2412.9842634688903</v>
      </c>
      <c r="M674" s="629">
        <v>7</v>
      </c>
      <c r="N674" s="630">
        <v>16890.889844282232</v>
      </c>
    </row>
    <row r="675" spans="1:14" ht="14.4" customHeight="1" x14ac:dyDescent="0.3">
      <c r="A675" s="625" t="s">
        <v>545</v>
      </c>
      <c r="B675" s="626" t="s">
        <v>547</v>
      </c>
      <c r="C675" s="627" t="s">
        <v>565</v>
      </c>
      <c r="D675" s="628" t="s">
        <v>566</v>
      </c>
      <c r="E675" s="627" t="s">
        <v>550</v>
      </c>
      <c r="F675" s="628" t="s">
        <v>551</v>
      </c>
      <c r="G675" s="627" t="s">
        <v>618</v>
      </c>
      <c r="H675" s="627" t="s">
        <v>2385</v>
      </c>
      <c r="I675" s="627" t="s">
        <v>2386</v>
      </c>
      <c r="J675" s="627" t="s">
        <v>2387</v>
      </c>
      <c r="K675" s="627" t="s">
        <v>2388</v>
      </c>
      <c r="L675" s="629">
        <v>232.23</v>
      </c>
      <c r="M675" s="629">
        <v>30</v>
      </c>
      <c r="N675" s="630">
        <v>6966.9</v>
      </c>
    </row>
    <row r="676" spans="1:14" ht="14.4" customHeight="1" x14ac:dyDescent="0.3">
      <c r="A676" s="625" t="s">
        <v>545</v>
      </c>
      <c r="B676" s="626" t="s">
        <v>547</v>
      </c>
      <c r="C676" s="627" t="s">
        <v>565</v>
      </c>
      <c r="D676" s="628" t="s">
        <v>566</v>
      </c>
      <c r="E676" s="627" t="s">
        <v>550</v>
      </c>
      <c r="F676" s="628" t="s">
        <v>551</v>
      </c>
      <c r="G676" s="627" t="s">
        <v>618</v>
      </c>
      <c r="H676" s="627" t="s">
        <v>2389</v>
      </c>
      <c r="I676" s="627" t="s">
        <v>2390</v>
      </c>
      <c r="J676" s="627" t="s">
        <v>2391</v>
      </c>
      <c r="K676" s="627" t="s">
        <v>2392</v>
      </c>
      <c r="L676" s="629">
        <v>2156.25</v>
      </c>
      <c r="M676" s="629">
        <v>1</v>
      </c>
      <c r="N676" s="630">
        <v>2156.25</v>
      </c>
    </row>
    <row r="677" spans="1:14" ht="14.4" customHeight="1" x14ac:dyDescent="0.3">
      <c r="A677" s="625" t="s">
        <v>545</v>
      </c>
      <c r="B677" s="626" t="s">
        <v>547</v>
      </c>
      <c r="C677" s="627" t="s">
        <v>565</v>
      </c>
      <c r="D677" s="628" t="s">
        <v>566</v>
      </c>
      <c r="E677" s="627" t="s">
        <v>550</v>
      </c>
      <c r="F677" s="628" t="s">
        <v>551</v>
      </c>
      <c r="G677" s="627" t="s">
        <v>1470</v>
      </c>
      <c r="H677" s="627" t="s">
        <v>2393</v>
      </c>
      <c r="I677" s="627" t="s">
        <v>2394</v>
      </c>
      <c r="J677" s="627" t="s">
        <v>2395</v>
      </c>
      <c r="K677" s="627" t="s">
        <v>2396</v>
      </c>
      <c r="L677" s="629">
        <v>54.11999999999999</v>
      </c>
      <c r="M677" s="629">
        <v>5</v>
      </c>
      <c r="N677" s="630">
        <v>270.59999999999997</v>
      </c>
    </row>
    <row r="678" spans="1:14" ht="14.4" customHeight="1" x14ac:dyDescent="0.3">
      <c r="A678" s="625" t="s">
        <v>545</v>
      </c>
      <c r="B678" s="626" t="s">
        <v>547</v>
      </c>
      <c r="C678" s="627" t="s">
        <v>565</v>
      </c>
      <c r="D678" s="628" t="s">
        <v>566</v>
      </c>
      <c r="E678" s="627" t="s">
        <v>550</v>
      </c>
      <c r="F678" s="628" t="s">
        <v>551</v>
      </c>
      <c r="G678" s="627" t="s">
        <v>1470</v>
      </c>
      <c r="H678" s="627" t="s">
        <v>2397</v>
      </c>
      <c r="I678" s="627" t="s">
        <v>2397</v>
      </c>
      <c r="J678" s="627" t="s">
        <v>2398</v>
      </c>
      <c r="K678" s="627" t="s">
        <v>2399</v>
      </c>
      <c r="L678" s="629">
        <v>71.94</v>
      </c>
      <c r="M678" s="629">
        <v>5</v>
      </c>
      <c r="N678" s="630">
        <v>359.7</v>
      </c>
    </row>
    <row r="679" spans="1:14" ht="14.4" customHeight="1" x14ac:dyDescent="0.3">
      <c r="A679" s="625" t="s">
        <v>545</v>
      </c>
      <c r="B679" s="626" t="s">
        <v>547</v>
      </c>
      <c r="C679" s="627" t="s">
        <v>565</v>
      </c>
      <c r="D679" s="628" t="s">
        <v>566</v>
      </c>
      <c r="E679" s="627" t="s">
        <v>554</v>
      </c>
      <c r="F679" s="628" t="s">
        <v>555</v>
      </c>
      <c r="G679" s="627"/>
      <c r="H679" s="627" t="s">
        <v>2400</v>
      </c>
      <c r="I679" s="627" t="s">
        <v>2401</v>
      </c>
      <c r="J679" s="627" t="s">
        <v>2402</v>
      </c>
      <c r="K679" s="627" t="s">
        <v>2403</v>
      </c>
      <c r="L679" s="629">
        <v>32.42</v>
      </c>
      <c r="M679" s="629">
        <v>20</v>
      </c>
      <c r="N679" s="630">
        <v>648.40000000000009</v>
      </c>
    </row>
    <row r="680" spans="1:14" ht="14.4" customHeight="1" x14ac:dyDescent="0.3">
      <c r="A680" s="625" t="s">
        <v>545</v>
      </c>
      <c r="B680" s="626" t="s">
        <v>547</v>
      </c>
      <c r="C680" s="627" t="s">
        <v>565</v>
      </c>
      <c r="D680" s="628" t="s">
        <v>566</v>
      </c>
      <c r="E680" s="627" t="s">
        <v>554</v>
      </c>
      <c r="F680" s="628" t="s">
        <v>555</v>
      </c>
      <c r="G680" s="627"/>
      <c r="H680" s="627" t="s">
        <v>1688</v>
      </c>
      <c r="I680" s="627" t="s">
        <v>1689</v>
      </c>
      <c r="J680" s="627" t="s">
        <v>1690</v>
      </c>
      <c r="K680" s="627" t="s">
        <v>1691</v>
      </c>
      <c r="L680" s="629">
        <v>768.49955835779815</v>
      </c>
      <c r="M680" s="629">
        <v>1.4400000000000004</v>
      </c>
      <c r="N680" s="630">
        <v>1106.6393640352296</v>
      </c>
    </row>
    <row r="681" spans="1:14" ht="14.4" customHeight="1" x14ac:dyDescent="0.3">
      <c r="A681" s="625" t="s">
        <v>545</v>
      </c>
      <c r="B681" s="626" t="s">
        <v>547</v>
      </c>
      <c r="C681" s="627" t="s">
        <v>565</v>
      </c>
      <c r="D681" s="628" t="s">
        <v>566</v>
      </c>
      <c r="E681" s="627" t="s">
        <v>554</v>
      </c>
      <c r="F681" s="628" t="s">
        <v>555</v>
      </c>
      <c r="G681" s="627"/>
      <c r="H681" s="627" t="s">
        <v>2404</v>
      </c>
      <c r="I681" s="627" t="s">
        <v>2405</v>
      </c>
      <c r="J681" s="627" t="s">
        <v>2406</v>
      </c>
      <c r="K681" s="627" t="s">
        <v>2407</v>
      </c>
      <c r="L681" s="629">
        <v>133.88999999999999</v>
      </c>
      <c r="M681" s="629">
        <v>1</v>
      </c>
      <c r="N681" s="630">
        <v>133.88999999999999</v>
      </c>
    </row>
    <row r="682" spans="1:14" ht="14.4" customHeight="1" x14ac:dyDescent="0.3">
      <c r="A682" s="625" t="s">
        <v>545</v>
      </c>
      <c r="B682" s="626" t="s">
        <v>547</v>
      </c>
      <c r="C682" s="627" t="s">
        <v>565</v>
      </c>
      <c r="D682" s="628" t="s">
        <v>566</v>
      </c>
      <c r="E682" s="627" t="s">
        <v>554</v>
      </c>
      <c r="F682" s="628" t="s">
        <v>555</v>
      </c>
      <c r="G682" s="627" t="s">
        <v>618</v>
      </c>
      <c r="H682" s="627" t="s">
        <v>1704</v>
      </c>
      <c r="I682" s="627" t="s">
        <v>1705</v>
      </c>
      <c r="J682" s="627" t="s">
        <v>1706</v>
      </c>
      <c r="K682" s="627" t="s">
        <v>1707</v>
      </c>
      <c r="L682" s="629">
        <v>38.229974450072682</v>
      </c>
      <c r="M682" s="629">
        <v>7</v>
      </c>
      <c r="N682" s="630">
        <v>267.60982115050876</v>
      </c>
    </row>
    <row r="683" spans="1:14" ht="14.4" customHeight="1" x14ac:dyDescent="0.3">
      <c r="A683" s="625" t="s">
        <v>545</v>
      </c>
      <c r="B683" s="626" t="s">
        <v>547</v>
      </c>
      <c r="C683" s="627" t="s">
        <v>565</v>
      </c>
      <c r="D683" s="628" t="s">
        <v>566</v>
      </c>
      <c r="E683" s="627" t="s">
        <v>554</v>
      </c>
      <c r="F683" s="628" t="s">
        <v>555</v>
      </c>
      <c r="G683" s="627" t="s">
        <v>618</v>
      </c>
      <c r="H683" s="627" t="s">
        <v>1708</v>
      </c>
      <c r="I683" s="627" t="s">
        <v>1709</v>
      </c>
      <c r="J683" s="627" t="s">
        <v>1710</v>
      </c>
      <c r="K683" s="627" t="s">
        <v>664</v>
      </c>
      <c r="L683" s="629">
        <v>64.744285714285709</v>
      </c>
      <c r="M683" s="629">
        <v>7</v>
      </c>
      <c r="N683" s="630">
        <v>453.21</v>
      </c>
    </row>
    <row r="684" spans="1:14" ht="14.4" customHeight="1" x14ac:dyDescent="0.3">
      <c r="A684" s="625" t="s">
        <v>545</v>
      </c>
      <c r="B684" s="626" t="s">
        <v>547</v>
      </c>
      <c r="C684" s="627" t="s">
        <v>565</v>
      </c>
      <c r="D684" s="628" t="s">
        <v>566</v>
      </c>
      <c r="E684" s="627" t="s">
        <v>554</v>
      </c>
      <c r="F684" s="628" t="s">
        <v>555</v>
      </c>
      <c r="G684" s="627" t="s">
        <v>618</v>
      </c>
      <c r="H684" s="627" t="s">
        <v>1711</v>
      </c>
      <c r="I684" s="627" t="s">
        <v>1712</v>
      </c>
      <c r="J684" s="627" t="s">
        <v>1713</v>
      </c>
      <c r="K684" s="627" t="s">
        <v>1714</v>
      </c>
      <c r="L684" s="629">
        <v>26.85</v>
      </c>
      <c r="M684" s="629">
        <v>2</v>
      </c>
      <c r="N684" s="630">
        <v>53.7</v>
      </c>
    </row>
    <row r="685" spans="1:14" ht="14.4" customHeight="1" x14ac:dyDescent="0.3">
      <c r="A685" s="625" t="s">
        <v>545</v>
      </c>
      <c r="B685" s="626" t="s">
        <v>547</v>
      </c>
      <c r="C685" s="627" t="s">
        <v>565</v>
      </c>
      <c r="D685" s="628" t="s">
        <v>566</v>
      </c>
      <c r="E685" s="627" t="s">
        <v>554</v>
      </c>
      <c r="F685" s="628" t="s">
        <v>555</v>
      </c>
      <c r="G685" s="627" t="s">
        <v>618</v>
      </c>
      <c r="H685" s="627" t="s">
        <v>1719</v>
      </c>
      <c r="I685" s="627" t="s">
        <v>1720</v>
      </c>
      <c r="J685" s="627" t="s">
        <v>1721</v>
      </c>
      <c r="K685" s="627" t="s">
        <v>1722</v>
      </c>
      <c r="L685" s="629">
        <v>33.409999999999997</v>
      </c>
      <c r="M685" s="629">
        <v>1</v>
      </c>
      <c r="N685" s="630">
        <v>33.409999999999997</v>
      </c>
    </row>
    <row r="686" spans="1:14" ht="14.4" customHeight="1" x14ac:dyDescent="0.3">
      <c r="A686" s="625" t="s">
        <v>545</v>
      </c>
      <c r="B686" s="626" t="s">
        <v>547</v>
      </c>
      <c r="C686" s="627" t="s">
        <v>565</v>
      </c>
      <c r="D686" s="628" t="s">
        <v>566</v>
      </c>
      <c r="E686" s="627" t="s">
        <v>554</v>
      </c>
      <c r="F686" s="628" t="s">
        <v>555</v>
      </c>
      <c r="G686" s="627" t="s">
        <v>618</v>
      </c>
      <c r="H686" s="627" t="s">
        <v>1723</v>
      </c>
      <c r="I686" s="627" t="s">
        <v>1724</v>
      </c>
      <c r="J686" s="627" t="s">
        <v>1725</v>
      </c>
      <c r="K686" s="627" t="s">
        <v>1726</v>
      </c>
      <c r="L686" s="629">
        <v>182.0099786104841</v>
      </c>
      <c r="M686" s="629">
        <v>15</v>
      </c>
      <c r="N686" s="630">
        <v>2730.1496791572613</v>
      </c>
    </row>
    <row r="687" spans="1:14" ht="14.4" customHeight="1" x14ac:dyDescent="0.3">
      <c r="A687" s="625" t="s">
        <v>545</v>
      </c>
      <c r="B687" s="626" t="s">
        <v>547</v>
      </c>
      <c r="C687" s="627" t="s">
        <v>565</v>
      </c>
      <c r="D687" s="628" t="s">
        <v>566</v>
      </c>
      <c r="E687" s="627" t="s">
        <v>554</v>
      </c>
      <c r="F687" s="628" t="s">
        <v>555</v>
      </c>
      <c r="G687" s="627" t="s">
        <v>618</v>
      </c>
      <c r="H687" s="627" t="s">
        <v>2408</v>
      </c>
      <c r="I687" s="627" t="s">
        <v>2409</v>
      </c>
      <c r="J687" s="627" t="s">
        <v>2410</v>
      </c>
      <c r="K687" s="627" t="s">
        <v>2411</v>
      </c>
      <c r="L687" s="629">
        <v>641.989850312518</v>
      </c>
      <c r="M687" s="629">
        <v>3</v>
      </c>
      <c r="N687" s="630">
        <v>1925.969550937554</v>
      </c>
    </row>
    <row r="688" spans="1:14" ht="14.4" customHeight="1" x14ac:dyDescent="0.3">
      <c r="A688" s="625" t="s">
        <v>545</v>
      </c>
      <c r="B688" s="626" t="s">
        <v>547</v>
      </c>
      <c r="C688" s="627" t="s">
        <v>565</v>
      </c>
      <c r="D688" s="628" t="s">
        <v>566</v>
      </c>
      <c r="E688" s="627" t="s">
        <v>554</v>
      </c>
      <c r="F688" s="628" t="s">
        <v>555</v>
      </c>
      <c r="G688" s="627" t="s">
        <v>618</v>
      </c>
      <c r="H688" s="627" t="s">
        <v>1727</v>
      </c>
      <c r="I688" s="627" t="s">
        <v>1728</v>
      </c>
      <c r="J688" s="627" t="s">
        <v>1729</v>
      </c>
      <c r="K688" s="627" t="s">
        <v>1703</v>
      </c>
      <c r="L688" s="629">
        <v>4256.540192923535</v>
      </c>
      <c r="M688" s="629">
        <v>6.7</v>
      </c>
      <c r="N688" s="630">
        <v>28518.819292587687</v>
      </c>
    </row>
    <row r="689" spans="1:14" ht="14.4" customHeight="1" x14ac:dyDescent="0.3">
      <c r="A689" s="625" t="s">
        <v>545</v>
      </c>
      <c r="B689" s="626" t="s">
        <v>547</v>
      </c>
      <c r="C689" s="627" t="s">
        <v>565</v>
      </c>
      <c r="D689" s="628" t="s">
        <v>566</v>
      </c>
      <c r="E689" s="627" t="s">
        <v>554</v>
      </c>
      <c r="F689" s="628" t="s">
        <v>555</v>
      </c>
      <c r="G689" s="627" t="s">
        <v>618</v>
      </c>
      <c r="H689" s="627" t="s">
        <v>1734</v>
      </c>
      <c r="I689" s="627" t="s">
        <v>1735</v>
      </c>
      <c r="J689" s="627" t="s">
        <v>1736</v>
      </c>
      <c r="K689" s="627" t="s">
        <v>1737</v>
      </c>
      <c r="L689" s="629">
        <v>678.12</v>
      </c>
      <c r="M689" s="629">
        <v>2.5</v>
      </c>
      <c r="N689" s="630">
        <v>1695.3</v>
      </c>
    </row>
    <row r="690" spans="1:14" ht="14.4" customHeight="1" x14ac:dyDescent="0.3">
      <c r="A690" s="625" t="s">
        <v>545</v>
      </c>
      <c r="B690" s="626" t="s">
        <v>547</v>
      </c>
      <c r="C690" s="627" t="s">
        <v>565</v>
      </c>
      <c r="D690" s="628" t="s">
        <v>566</v>
      </c>
      <c r="E690" s="627" t="s">
        <v>554</v>
      </c>
      <c r="F690" s="628" t="s">
        <v>555</v>
      </c>
      <c r="G690" s="627" t="s">
        <v>618</v>
      </c>
      <c r="H690" s="627" t="s">
        <v>1742</v>
      </c>
      <c r="I690" s="627" t="s">
        <v>1743</v>
      </c>
      <c r="J690" s="627" t="s">
        <v>1744</v>
      </c>
      <c r="K690" s="627" t="s">
        <v>1745</v>
      </c>
      <c r="L690" s="629">
        <v>517.49984934608278</v>
      </c>
      <c r="M690" s="629">
        <v>3.2</v>
      </c>
      <c r="N690" s="630">
        <v>1655.9995179074651</v>
      </c>
    </row>
    <row r="691" spans="1:14" ht="14.4" customHeight="1" x14ac:dyDescent="0.3">
      <c r="A691" s="625" t="s">
        <v>545</v>
      </c>
      <c r="B691" s="626" t="s">
        <v>547</v>
      </c>
      <c r="C691" s="627" t="s">
        <v>565</v>
      </c>
      <c r="D691" s="628" t="s">
        <v>566</v>
      </c>
      <c r="E691" s="627" t="s">
        <v>554</v>
      </c>
      <c r="F691" s="628" t="s">
        <v>555</v>
      </c>
      <c r="G691" s="627" t="s">
        <v>618</v>
      </c>
      <c r="H691" s="627" t="s">
        <v>2412</v>
      </c>
      <c r="I691" s="627" t="s">
        <v>2413</v>
      </c>
      <c r="J691" s="627" t="s">
        <v>2414</v>
      </c>
      <c r="K691" s="627" t="s">
        <v>2415</v>
      </c>
      <c r="L691" s="629">
        <v>30.760083064295699</v>
      </c>
      <c r="M691" s="629">
        <v>15</v>
      </c>
      <c r="N691" s="630">
        <v>461.40124596443547</v>
      </c>
    </row>
    <row r="692" spans="1:14" ht="14.4" customHeight="1" x14ac:dyDescent="0.3">
      <c r="A692" s="625" t="s">
        <v>545</v>
      </c>
      <c r="B692" s="626" t="s">
        <v>547</v>
      </c>
      <c r="C692" s="627" t="s">
        <v>565</v>
      </c>
      <c r="D692" s="628" t="s">
        <v>566</v>
      </c>
      <c r="E692" s="627" t="s">
        <v>554</v>
      </c>
      <c r="F692" s="628" t="s">
        <v>555</v>
      </c>
      <c r="G692" s="627" t="s">
        <v>618</v>
      </c>
      <c r="H692" s="627" t="s">
        <v>1754</v>
      </c>
      <c r="I692" s="627" t="s">
        <v>1755</v>
      </c>
      <c r="J692" s="627" t="s">
        <v>1752</v>
      </c>
      <c r="K692" s="627" t="s">
        <v>1756</v>
      </c>
      <c r="L692" s="629">
        <v>82.83</v>
      </c>
      <c r="M692" s="629">
        <v>20</v>
      </c>
      <c r="N692" s="630">
        <v>1656.6</v>
      </c>
    </row>
    <row r="693" spans="1:14" ht="14.4" customHeight="1" x14ac:dyDescent="0.3">
      <c r="A693" s="625" t="s">
        <v>545</v>
      </c>
      <c r="B693" s="626" t="s">
        <v>547</v>
      </c>
      <c r="C693" s="627" t="s">
        <v>565</v>
      </c>
      <c r="D693" s="628" t="s">
        <v>566</v>
      </c>
      <c r="E693" s="627" t="s">
        <v>554</v>
      </c>
      <c r="F693" s="628" t="s">
        <v>555</v>
      </c>
      <c r="G693" s="627" t="s">
        <v>618</v>
      </c>
      <c r="H693" s="627" t="s">
        <v>2416</v>
      </c>
      <c r="I693" s="627" t="s">
        <v>2417</v>
      </c>
      <c r="J693" s="627" t="s">
        <v>1767</v>
      </c>
      <c r="K693" s="627" t="s">
        <v>2418</v>
      </c>
      <c r="L693" s="629">
        <v>57.22</v>
      </c>
      <c r="M693" s="629">
        <v>1</v>
      </c>
      <c r="N693" s="630">
        <v>57.22</v>
      </c>
    </row>
    <row r="694" spans="1:14" ht="14.4" customHeight="1" x14ac:dyDescent="0.3">
      <c r="A694" s="625" t="s">
        <v>545</v>
      </c>
      <c r="B694" s="626" t="s">
        <v>547</v>
      </c>
      <c r="C694" s="627" t="s">
        <v>565</v>
      </c>
      <c r="D694" s="628" t="s">
        <v>566</v>
      </c>
      <c r="E694" s="627" t="s">
        <v>554</v>
      </c>
      <c r="F694" s="628" t="s">
        <v>555</v>
      </c>
      <c r="G694" s="627" t="s">
        <v>618</v>
      </c>
      <c r="H694" s="627" t="s">
        <v>1769</v>
      </c>
      <c r="I694" s="627" t="s">
        <v>1770</v>
      </c>
      <c r="J694" s="627" t="s">
        <v>1771</v>
      </c>
      <c r="K694" s="627" t="s">
        <v>1772</v>
      </c>
      <c r="L694" s="629">
        <v>257.27</v>
      </c>
      <c r="M694" s="629">
        <v>3</v>
      </c>
      <c r="N694" s="630">
        <v>771.81</v>
      </c>
    </row>
    <row r="695" spans="1:14" ht="14.4" customHeight="1" x14ac:dyDescent="0.3">
      <c r="A695" s="625" t="s">
        <v>545</v>
      </c>
      <c r="B695" s="626" t="s">
        <v>547</v>
      </c>
      <c r="C695" s="627" t="s">
        <v>565</v>
      </c>
      <c r="D695" s="628" t="s">
        <v>566</v>
      </c>
      <c r="E695" s="627" t="s">
        <v>554</v>
      </c>
      <c r="F695" s="628" t="s">
        <v>555</v>
      </c>
      <c r="G695" s="627" t="s">
        <v>1470</v>
      </c>
      <c r="H695" s="627" t="s">
        <v>1793</v>
      </c>
      <c r="I695" s="627" t="s">
        <v>1794</v>
      </c>
      <c r="J695" s="627" t="s">
        <v>1795</v>
      </c>
      <c r="K695" s="627" t="s">
        <v>1796</v>
      </c>
      <c r="L695" s="629">
        <v>88.518331626161753</v>
      </c>
      <c r="M695" s="629">
        <v>179</v>
      </c>
      <c r="N695" s="630">
        <v>15844.781361082954</v>
      </c>
    </row>
    <row r="696" spans="1:14" ht="14.4" customHeight="1" x14ac:dyDescent="0.3">
      <c r="A696" s="625" t="s">
        <v>545</v>
      </c>
      <c r="B696" s="626" t="s">
        <v>547</v>
      </c>
      <c r="C696" s="627" t="s">
        <v>565</v>
      </c>
      <c r="D696" s="628" t="s">
        <v>566</v>
      </c>
      <c r="E696" s="627" t="s">
        <v>554</v>
      </c>
      <c r="F696" s="628" t="s">
        <v>555</v>
      </c>
      <c r="G696" s="627" t="s">
        <v>1470</v>
      </c>
      <c r="H696" s="627" t="s">
        <v>1797</v>
      </c>
      <c r="I696" s="627" t="s">
        <v>1798</v>
      </c>
      <c r="J696" s="627" t="s">
        <v>1725</v>
      </c>
      <c r="K696" s="627" t="s">
        <v>1799</v>
      </c>
      <c r="L696" s="629">
        <v>50.724246098146935</v>
      </c>
      <c r="M696" s="629">
        <v>1454</v>
      </c>
      <c r="N696" s="630">
        <v>73753.05382670564</v>
      </c>
    </row>
    <row r="697" spans="1:14" ht="14.4" customHeight="1" x14ac:dyDescent="0.3">
      <c r="A697" s="625" t="s">
        <v>545</v>
      </c>
      <c r="B697" s="626" t="s">
        <v>547</v>
      </c>
      <c r="C697" s="627" t="s">
        <v>565</v>
      </c>
      <c r="D697" s="628" t="s">
        <v>566</v>
      </c>
      <c r="E697" s="627" t="s">
        <v>554</v>
      </c>
      <c r="F697" s="628" t="s">
        <v>555</v>
      </c>
      <c r="G697" s="627" t="s">
        <v>1470</v>
      </c>
      <c r="H697" s="627" t="s">
        <v>1800</v>
      </c>
      <c r="I697" s="627" t="s">
        <v>1801</v>
      </c>
      <c r="J697" s="627" t="s">
        <v>1802</v>
      </c>
      <c r="K697" s="627" t="s">
        <v>1803</v>
      </c>
      <c r="L697" s="629">
        <v>3795.123181688567</v>
      </c>
      <c r="M697" s="629">
        <v>11.250000000000002</v>
      </c>
      <c r="N697" s="630">
        <v>42695.135793996385</v>
      </c>
    </row>
    <row r="698" spans="1:14" ht="14.4" customHeight="1" x14ac:dyDescent="0.3">
      <c r="A698" s="625" t="s">
        <v>545</v>
      </c>
      <c r="B698" s="626" t="s">
        <v>547</v>
      </c>
      <c r="C698" s="627" t="s">
        <v>565</v>
      </c>
      <c r="D698" s="628" t="s">
        <v>566</v>
      </c>
      <c r="E698" s="627" t="s">
        <v>554</v>
      </c>
      <c r="F698" s="628" t="s">
        <v>555</v>
      </c>
      <c r="G698" s="627" t="s">
        <v>1470</v>
      </c>
      <c r="H698" s="627" t="s">
        <v>1804</v>
      </c>
      <c r="I698" s="627" t="s">
        <v>1805</v>
      </c>
      <c r="J698" s="627" t="s">
        <v>1806</v>
      </c>
      <c r="K698" s="627" t="s">
        <v>1807</v>
      </c>
      <c r="L698" s="629">
        <v>137.29</v>
      </c>
      <c r="M698" s="629">
        <v>2</v>
      </c>
      <c r="N698" s="630">
        <v>274.58</v>
      </c>
    </row>
    <row r="699" spans="1:14" ht="14.4" customHeight="1" x14ac:dyDescent="0.3">
      <c r="A699" s="625" t="s">
        <v>545</v>
      </c>
      <c r="B699" s="626" t="s">
        <v>547</v>
      </c>
      <c r="C699" s="627" t="s">
        <v>565</v>
      </c>
      <c r="D699" s="628" t="s">
        <v>566</v>
      </c>
      <c r="E699" s="627" t="s">
        <v>554</v>
      </c>
      <c r="F699" s="628" t="s">
        <v>555</v>
      </c>
      <c r="G699" s="627" t="s">
        <v>1470</v>
      </c>
      <c r="H699" s="627" t="s">
        <v>1808</v>
      </c>
      <c r="I699" s="627" t="s">
        <v>1809</v>
      </c>
      <c r="J699" s="627" t="s">
        <v>1810</v>
      </c>
      <c r="K699" s="627" t="s">
        <v>1807</v>
      </c>
      <c r="L699" s="629">
        <v>57.370011207709048</v>
      </c>
      <c r="M699" s="629">
        <v>4</v>
      </c>
      <c r="N699" s="630">
        <v>229.48004483083619</v>
      </c>
    </row>
    <row r="700" spans="1:14" ht="14.4" customHeight="1" x14ac:dyDescent="0.3">
      <c r="A700" s="625" t="s">
        <v>545</v>
      </c>
      <c r="B700" s="626" t="s">
        <v>547</v>
      </c>
      <c r="C700" s="627" t="s">
        <v>565</v>
      </c>
      <c r="D700" s="628" t="s">
        <v>566</v>
      </c>
      <c r="E700" s="627" t="s">
        <v>554</v>
      </c>
      <c r="F700" s="628" t="s">
        <v>555</v>
      </c>
      <c r="G700" s="627" t="s">
        <v>1470</v>
      </c>
      <c r="H700" s="627" t="s">
        <v>2419</v>
      </c>
      <c r="I700" s="627" t="s">
        <v>2420</v>
      </c>
      <c r="J700" s="627" t="s">
        <v>2421</v>
      </c>
      <c r="K700" s="627" t="s">
        <v>2422</v>
      </c>
      <c r="L700" s="629">
        <v>153.59002000226801</v>
      </c>
      <c r="M700" s="629">
        <v>1</v>
      </c>
      <c r="N700" s="630">
        <v>153.59002000226801</v>
      </c>
    </row>
    <row r="701" spans="1:14" ht="14.4" customHeight="1" x14ac:dyDescent="0.3">
      <c r="A701" s="625" t="s">
        <v>545</v>
      </c>
      <c r="B701" s="626" t="s">
        <v>547</v>
      </c>
      <c r="C701" s="627" t="s">
        <v>565</v>
      </c>
      <c r="D701" s="628" t="s">
        <v>566</v>
      </c>
      <c r="E701" s="627" t="s">
        <v>554</v>
      </c>
      <c r="F701" s="628" t="s">
        <v>555</v>
      </c>
      <c r="G701" s="627" t="s">
        <v>1470</v>
      </c>
      <c r="H701" s="627" t="s">
        <v>1811</v>
      </c>
      <c r="I701" s="627" t="s">
        <v>1812</v>
      </c>
      <c r="J701" s="627" t="s">
        <v>1813</v>
      </c>
      <c r="K701" s="627" t="s">
        <v>1814</v>
      </c>
      <c r="L701" s="629">
        <v>95.520099485514706</v>
      </c>
      <c r="M701" s="629">
        <v>20</v>
      </c>
      <c r="N701" s="630">
        <v>1910.4019897102942</v>
      </c>
    </row>
    <row r="702" spans="1:14" ht="14.4" customHeight="1" x14ac:dyDescent="0.3">
      <c r="A702" s="625" t="s">
        <v>545</v>
      </c>
      <c r="B702" s="626" t="s">
        <v>547</v>
      </c>
      <c r="C702" s="627" t="s">
        <v>565</v>
      </c>
      <c r="D702" s="628" t="s">
        <v>566</v>
      </c>
      <c r="E702" s="627" t="s">
        <v>554</v>
      </c>
      <c r="F702" s="628" t="s">
        <v>555</v>
      </c>
      <c r="G702" s="627" t="s">
        <v>1470</v>
      </c>
      <c r="H702" s="627" t="s">
        <v>1815</v>
      </c>
      <c r="I702" s="627" t="s">
        <v>1816</v>
      </c>
      <c r="J702" s="627" t="s">
        <v>1817</v>
      </c>
      <c r="K702" s="627" t="s">
        <v>1703</v>
      </c>
      <c r="L702" s="629">
        <v>307.39967915836667</v>
      </c>
      <c r="M702" s="629">
        <v>23.700000000000024</v>
      </c>
      <c r="N702" s="630">
        <v>7285.372396053298</v>
      </c>
    </row>
    <row r="703" spans="1:14" ht="14.4" customHeight="1" x14ac:dyDescent="0.3">
      <c r="A703" s="625" t="s">
        <v>545</v>
      </c>
      <c r="B703" s="626" t="s">
        <v>547</v>
      </c>
      <c r="C703" s="627" t="s">
        <v>565</v>
      </c>
      <c r="D703" s="628" t="s">
        <v>566</v>
      </c>
      <c r="E703" s="627" t="s">
        <v>554</v>
      </c>
      <c r="F703" s="628" t="s">
        <v>555</v>
      </c>
      <c r="G703" s="627" t="s">
        <v>1470</v>
      </c>
      <c r="H703" s="627" t="s">
        <v>1818</v>
      </c>
      <c r="I703" s="627" t="s">
        <v>1819</v>
      </c>
      <c r="J703" s="627" t="s">
        <v>1820</v>
      </c>
      <c r="K703" s="627" t="s">
        <v>1821</v>
      </c>
      <c r="L703" s="629">
        <v>226.47531265794089</v>
      </c>
      <c r="M703" s="629">
        <v>45.399999999999977</v>
      </c>
      <c r="N703" s="630">
        <v>10281.979194670512</v>
      </c>
    </row>
    <row r="704" spans="1:14" ht="14.4" customHeight="1" x14ac:dyDescent="0.3">
      <c r="A704" s="625" t="s">
        <v>545</v>
      </c>
      <c r="B704" s="626" t="s">
        <v>547</v>
      </c>
      <c r="C704" s="627" t="s">
        <v>565</v>
      </c>
      <c r="D704" s="628" t="s">
        <v>566</v>
      </c>
      <c r="E704" s="627" t="s">
        <v>554</v>
      </c>
      <c r="F704" s="628" t="s">
        <v>555</v>
      </c>
      <c r="G704" s="627" t="s">
        <v>1470</v>
      </c>
      <c r="H704" s="627" t="s">
        <v>1822</v>
      </c>
      <c r="I704" s="627" t="s">
        <v>1823</v>
      </c>
      <c r="J704" s="627" t="s">
        <v>1824</v>
      </c>
      <c r="K704" s="627" t="s">
        <v>1825</v>
      </c>
      <c r="L704" s="629">
        <v>75.3</v>
      </c>
      <c r="M704" s="629">
        <v>45</v>
      </c>
      <c r="N704" s="630">
        <v>3388.5</v>
      </c>
    </row>
    <row r="705" spans="1:14" ht="14.4" customHeight="1" x14ac:dyDescent="0.3">
      <c r="A705" s="625" t="s">
        <v>545</v>
      </c>
      <c r="B705" s="626" t="s">
        <v>547</v>
      </c>
      <c r="C705" s="627" t="s">
        <v>565</v>
      </c>
      <c r="D705" s="628" t="s">
        <v>566</v>
      </c>
      <c r="E705" s="627" t="s">
        <v>554</v>
      </c>
      <c r="F705" s="628" t="s">
        <v>555</v>
      </c>
      <c r="G705" s="627" t="s">
        <v>1470</v>
      </c>
      <c r="H705" s="627" t="s">
        <v>1826</v>
      </c>
      <c r="I705" s="627" t="s">
        <v>1827</v>
      </c>
      <c r="J705" s="627" t="s">
        <v>1828</v>
      </c>
      <c r="K705" s="627" t="s">
        <v>1829</v>
      </c>
      <c r="L705" s="629">
        <v>298.77987436223771</v>
      </c>
      <c r="M705" s="629">
        <v>4</v>
      </c>
      <c r="N705" s="630">
        <v>1195.1194974489508</v>
      </c>
    </row>
    <row r="706" spans="1:14" ht="14.4" customHeight="1" x14ac:dyDescent="0.3">
      <c r="A706" s="625" t="s">
        <v>545</v>
      </c>
      <c r="B706" s="626" t="s">
        <v>547</v>
      </c>
      <c r="C706" s="627" t="s">
        <v>565</v>
      </c>
      <c r="D706" s="628" t="s">
        <v>566</v>
      </c>
      <c r="E706" s="627" t="s">
        <v>554</v>
      </c>
      <c r="F706" s="628" t="s">
        <v>555</v>
      </c>
      <c r="G706" s="627" t="s">
        <v>1470</v>
      </c>
      <c r="H706" s="627" t="s">
        <v>2423</v>
      </c>
      <c r="I706" s="627" t="s">
        <v>2424</v>
      </c>
      <c r="J706" s="627" t="s">
        <v>2425</v>
      </c>
      <c r="K706" s="627" t="s">
        <v>2426</v>
      </c>
      <c r="L706" s="629">
        <v>323.85955042458528</v>
      </c>
      <c r="M706" s="629">
        <v>42</v>
      </c>
      <c r="N706" s="630">
        <v>13602.101117832581</v>
      </c>
    </row>
    <row r="707" spans="1:14" ht="14.4" customHeight="1" x14ac:dyDescent="0.3">
      <c r="A707" s="625" t="s">
        <v>545</v>
      </c>
      <c r="B707" s="626" t="s">
        <v>547</v>
      </c>
      <c r="C707" s="627" t="s">
        <v>565</v>
      </c>
      <c r="D707" s="628" t="s">
        <v>566</v>
      </c>
      <c r="E707" s="627" t="s">
        <v>554</v>
      </c>
      <c r="F707" s="628" t="s">
        <v>555</v>
      </c>
      <c r="G707" s="627" t="s">
        <v>1470</v>
      </c>
      <c r="H707" s="627" t="s">
        <v>1830</v>
      </c>
      <c r="I707" s="627" t="s">
        <v>1831</v>
      </c>
      <c r="J707" s="627" t="s">
        <v>1832</v>
      </c>
      <c r="K707" s="627" t="s">
        <v>1833</v>
      </c>
      <c r="L707" s="629">
        <v>104.42</v>
      </c>
      <c r="M707" s="629">
        <v>2</v>
      </c>
      <c r="N707" s="630">
        <v>208.84</v>
      </c>
    </row>
    <row r="708" spans="1:14" ht="14.4" customHeight="1" x14ac:dyDescent="0.3">
      <c r="A708" s="625" t="s">
        <v>545</v>
      </c>
      <c r="B708" s="626" t="s">
        <v>547</v>
      </c>
      <c r="C708" s="627" t="s">
        <v>565</v>
      </c>
      <c r="D708" s="628" t="s">
        <v>566</v>
      </c>
      <c r="E708" s="627" t="s">
        <v>554</v>
      </c>
      <c r="F708" s="628" t="s">
        <v>555</v>
      </c>
      <c r="G708" s="627" t="s">
        <v>1470</v>
      </c>
      <c r="H708" s="627" t="s">
        <v>2427</v>
      </c>
      <c r="I708" s="627" t="s">
        <v>2428</v>
      </c>
      <c r="J708" s="627" t="s">
        <v>2429</v>
      </c>
      <c r="K708" s="627" t="s">
        <v>1695</v>
      </c>
      <c r="L708" s="629">
        <v>164.48</v>
      </c>
      <c r="M708" s="629">
        <v>2</v>
      </c>
      <c r="N708" s="630">
        <v>328.96</v>
      </c>
    </row>
    <row r="709" spans="1:14" ht="14.4" customHeight="1" x14ac:dyDescent="0.3">
      <c r="A709" s="625" t="s">
        <v>545</v>
      </c>
      <c r="B709" s="626" t="s">
        <v>547</v>
      </c>
      <c r="C709" s="627" t="s">
        <v>565</v>
      </c>
      <c r="D709" s="628" t="s">
        <v>566</v>
      </c>
      <c r="E709" s="627" t="s">
        <v>554</v>
      </c>
      <c r="F709" s="628" t="s">
        <v>555</v>
      </c>
      <c r="G709" s="627" t="s">
        <v>1470</v>
      </c>
      <c r="H709" s="627" t="s">
        <v>2430</v>
      </c>
      <c r="I709" s="627" t="s">
        <v>2431</v>
      </c>
      <c r="J709" s="627" t="s">
        <v>2432</v>
      </c>
      <c r="K709" s="627" t="s">
        <v>1814</v>
      </c>
      <c r="L709" s="629">
        <v>54.429865214065693</v>
      </c>
      <c r="M709" s="629">
        <v>20</v>
      </c>
      <c r="N709" s="630">
        <v>1088.5973042813139</v>
      </c>
    </row>
    <row r="710" spans="1:14" ht="14.4" customHeight="1" x14ac:dyDescent="0.3">
      <c r="A710" s="625" t="s">
        <v>545</v>
      </c>
      <c r="B710" s="626" t="s">
        <v>547</v>
      </c>
      <c r="C710" s="627" t="s">
        <v>565</v>
      </c>
      <c r="D710" s="628" t="s">
        <v>566</v>
      </c>
      <c r="E710" s="627" t="s">
        <v>554</v>
      </c>
      <c r="F710" s="628" t="s">
        <v>555</v>
      </c>
      <c r="G710" s="627" t="s">
        <v>1470</v>
      </c>
      <c r="H710" s="627" t="s">
        <v>1838</v>
      </c>
      <c r="I710" s="627" t="s">
        <v>1839</v>
      </c>
      <c r="J710" s="627" t="s">
        <v>1795</v>
      </c>
      <c r="K710" s="627" t="s">
        <v>1840</v>
      </c>
      <c r="L710" s="629">
        <v>74.000098879609311</v>
      </c>
      <c r="M710" s="629">
        <v>99</v>
      </c>
      <c r="N710" s="630">
        <v>7326.0097890813213</v>
      </c>
    </row>
    <row r="711" spans="1:14" ht="14.4" customHeight="1" x14ac:dyDescent="0.3">
      <c r="A711" s="625" t="s">
        <v>545</v>
      </c>
      <c r="B711" s="626" t="s">
        <v>547</v>
      </c>
      <c r="C711" s="627" t="s">
        <v>565</v>
      </c>
      <c r="D711" s="628" t="s">
        <v>566</v>
      </c>
      <c r="E711" s="627" t="s">
        <v>554</v>
      </c>
      <c r="F711" s="628" t="s">
        <v>555</v>
      </c>
      <c r="G711" s="627" t="s">
        <v>1470</v>
      </c>
      <c r="H711" s="627" t="s">
        <v>1841</v>
      </c>
      <c r="I711" s="627" t="s">
        <v>1842</v>
      </c>
      <c r="J711" s="627" t="s">
        <v>1843</v>
      </c>
      <c r="K711" s="627" t="s">
        <v>1844</v>
      </c>
      <c r="L711" s="629">
        <v>12592.529046453745</v>
      </c>
      <c r="M711" s="629">
        <v>1.5</v>
      </c>
      <c r="N711" s="630">
        <v>18888.793569680616</v>
      </c>
    </row>
    <row r="712" spans="1:14" ht="14.4" customHeight="1" x14ac:dyDescent="0.3">
      <c r="A712" s="625" t="s">
        <v>545</v>
      </c>
      <c r="B712" s="626" t="s">
        <v>547</v>
      </c>
      <c r="C712" s="627" t="s">
        <v>565</v>
      </c>
      <c r="D712" s="628" t="s">
        <v>566</v>
      </c>
      <c r="E712" s="627" t="s">
        <v>556</v>
      </c>
      <c r="F712" s="628" t="s">
        <v>557</v>
      </c>
      <c r="G712" s="627" t="s">
        <v>618</v>
      </c>
      <c r="H712" s="627" t="s">
        <v>1849</v>
      </c>
      <c r="I712" s="627" t="s">
        <v>1850</v>
      </c>
      <c r="J712" s="627" t="s">
        <v>1851</v>
      </c>
      <c r="K712" s="627" t="s">
        <v>1852</v>
      </c>
      <c r="L712" s="629">
        <v>84.02</v>
      </c>
      <c r="M712" s="629">
        <v>1</v>
      </c>
      <c r="N712" s="630">
        <v>84.02</v>
      </c>
    </row>
    <row r="713" spans="1:14" ht="14.4" customHeight="1" x14ac:dyDescent="0.3">
      <c r="A713" s="625" t="s">
        <v>545</v>
      </c>
      <c r="B713" s="626" t="s">
        <v>547</v>
      </c>
      <c r="C713" s="627" t="s">
        <v>565</v>
      </c>
      <c r="D713" s="628" t="s">
        <v>566</v>
      </c>
      <c r="E713" s="627" t="s">
        <v>556</v>
      </c>
      <c r="F713" s="628" t="s">
        <v>557</v>
      </c>
      <c r="G713" s="627" t="s">
        <v>1470</v>
      </c>
      <c r="H713" s="627" t="s">
        <v>2433</v>
      </c>
      <c r="I713" s="627" t="s">
        <v>2434</v>
      </c>
      <c r="J713" s="627" t="s">
        <v>2435</v>
      </c>
      <c r="K713" s="627" t="s">
        <v>2436</v>
      </c>
      <c r="L713" s="629">
        <v>15921.14</v>
      </c>
      <c r="M713" s="629">
        <v>1</v>
      </c>
      <c r="N713" s="630">
        <v>15921.14</v>
      </c>
    </row>
    <row r="714" spans="1:14" ht="14.4" customHeight="1" x14ac:dyDescent="0.3">
      <c r="A714" s="625" t="s">
        <v>545</v>
      </c>
      <c r="B714" s="626" t="s">
        <v>547</v>
      </c>
      <c r="C714" s="627" t="s">
        <v>565</v>
      </c>
      <c r="D714" s="628" t="s">
        <v>566</v>
      </c>
      <c r="E714" s="627" t="s">
        <v>552</v>
      </c>
      <c r="F714" s="628" t="s">
        <v>553</v>
      </c>
      <c r="G714" s="627"/>
      <c r="H714" s="627"/>
      <c r="I714" s="627" t="s">
        <v>2437</v>
      </c>
      <c r="J714" s="627" t="s">
        <v>2438</v>
      </c>
      <c r="K714" s="627"/>
      <c r="L714" s="629">
        <v>3842.04</v>
      </c>
      <c r="M714" s="629">
        <v>2</v>
      </c>
      <c r="N714" s="630">
        <v>7684.08</v>
      </c>
    </row>
    <row r="715" spans="1:14" ht="14.4" customHeight="1" x14ac:dyDescent="0.3">
      <c r="A715" s="625" t="s">
        <v>545</v>
      </c>
      <c r="B715" s="626" t="s">
        <v>547</v>
      </c>
      <c r="C715" s="627" t="s">
        <v>565</v>
      </c>
      <c r="D715" s="628" t="s">
        <v>566</v>
      </c>
      <c r="E715" s="627" t="s">
        <v>552</v>
      </c>
      <c r="F715" s="628" t="s">
        <v>553</v>
      </c>
      <c r="G715" s="627"/>
      <c r="H715" s="627"/>
      <c r="I715" s="627" t="s">
        <v>1875</v>
      </c>
      <c r="J715" s="627" t="s">
        <v>1876</v>
      </c>
      <c r="K715" s="627"/>
      <c r="L715" s="629">
        <v>541.36153846153843</v>
      </c>
      <c r="M715" s="629">
        <v>13</v>
      </c>
      <c r="N715" s="630">
        <v>7037.7</v>
      </c>
    </row>
    <row r="716" spans="1:14" ht="14.4" customHeight="1" x14ac:dyDescent="0.3">
      <c r="A716" s="625" t="s">
        <v>545</v>
      </c>
      <c r="B716" s="626" t="s">
        <v>547</v>
      </c>
      <c r="C716" s="627" t="s">
        <v>565</v>
      </c>
      <c r="D716" s="628" t="s">
        <v>566</v>
      </c>
      <c r="E716" s="627" t="s">
        <v>552</v>
      </c>
      <c r="F716" s="628" t="s">
        <v>553</v>
      </c>
      <c r="G716" s="627"/>
      <c r="H716" s="627"/>
      <c r="I716" s="627" t="s">
        <v>2439</v>
      </c>
      <c r="J716" s="627" t="s">
        <v>2440</v>
      </c>
      <c r="K716" s="627"/>
      <c r="L716" s="629">
        <v>0</v>
      </c>
      <c r="M716" s="629">
        <v>4</v>
      </c>
      <c r="N716" s="630">
        <v>0</v>
      </c>
    </row>
    <row r="717" spans="1:14" ht="14.4" customHeight="1" x14ac:dyDescent="0.3">
      <c r="A717" s="625" t="s">
        <v>545</v>
      </c>
      <c r="B717" s="626" t="s">
        <v>547</v>
      </c>
      <c r="C717" s="627" t="s">
        <v>565</v>
      </c>
      <c r="D717" s="628" t="s">
        <v>566</v>
      </c>
      <c r="E717" s="627" t="s">
        <v>552</v>
      </c>
      <c r="F717" s="628" t="s">
        <v>553</v>
      </c>
      <c r="G717" s="627"/>
      <c r="H717" s="627"/>
      <c r="I717" s="627" t="s">
        <v>2441</v>
      </c>
      <c r="J717" s="627" t="s">
        <v>2442</v>
      </c>
      <c r="K717" s="627"/>
      <c r="L717" s="629">
        <v>0</v>
      </c>
      <c r="M717" s="629">
        <v>8</v>
      </c>
      <c r="N717" s="630">
        <v>0</v>
      </c>
    </row>
    <row r="718" spans="1:14" ht="14.4" customHeight="1" thickBot="1" x14ac:dyDescent="0.35">
      <c r="A718" s="631" t="s">
        <v>545</v>
      </c>
      <c r="B718" s="632" t="s">
        <v>547</v>
      </c>
      <c r="C718" s="633" t="s">
        <v>565</v>
      </c>
      <c r="D718" s="634" t="s">
        <v>566</v>
      </c>
      <c r="E718" s="633" t="s">
        <v>552</v>
      </c>
      <c r="F718" s="634" t="s">
        <v>553</v>
      </c>
      <c r="G718" s="633"/>
      <c r="H718" s="633"/>
      <c r="I718" s="633" t="s">
        <v>2443</v>
      </c>
      <c r="J718" s="633" t="s">
        <v>2444</v>
      </c>
      <c r="K718" s="633"/>
      <c r="L718" s="635">
        <v>8608.9</v>
      </c>
      <c r="M718" s="635">
        <v>2</v>
      </c>
      <c r="N718" s="636">
        <v>17217.8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2448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2445</v>
      </c>
      <c r="B5" s="623">
        <v>32648.557153489113</v>
      </c>
      <c r="C5" s="641">
        <v>5.5693093519826112E-2</v>
      </c>
      <c r="D5" s="623">
        <v>553574.16976087412</v>
      </c>
      <c r="E5" s="641">
        <v>0.9443069064801739</v>
      </c>
      <c r="F5" s="624">
        <v>586222.72691436321</v>
      </c>
    </row>
    <row r="6" spans="1:6" ht="14.4" customHeight="1" x14ac:dyDescent="0.3">
      <c r="A6" s="652" t="s">
        <v>2446</v>
      </c>
      <c r="B6" s="629">
        <v>7156.3283076946445</v>
      </c>
      <c r="C6" s="642">
        <v>1.8232626777549298E-2</v>
      </c>
      <c r="D6" s="629">
        <v>385344.89463767782</v>
      </c>
      <c r="E6" s="642">
        <v>0.98176737322245067</v>
      </c>
      <c r="F6" s="630">
        <v>392501.22294537246</v>
      </c>
    </row>
    <row r="7" spans="1:6" ht="14.4" customHeight="1" thickBot="1" x14ac:dyDescent="0.35">
      <c r="A7" s="653" t="s">
        <v>2447</v>
      </c>
      <c r="B7" s="644"/>
      <c r="C7" s="645">
        <v>0</v>
      </c>
      <c r="D7" s="644">
        <v>117.54</v>
      </c>
      <c r="E7" s="645">
        <v>1</v>
      </c>
      <c r="F7" s="646">
        <v>117.54</v>
      </c>
    </row>
    <row r="8" spans="1:6" ht="14.4" customHeight="1" thickBot="1" x14ac:dyDescent="0.35">
      <c r="A8" s="647" t="s">
        <v>6</v>
      </c>
      <c r="B8" s="648">
        <v>39804.88546118376</v>
      </c>
      <c r="C8" s="649">
        <v>4.0665302680301843E-2</v>
      </c>
      <c r="D8" s="648">
        <v>939036.60439855198</v>
      </c>
      <c r="E8" s="649">
        <v>0.95933469731969823</v>
      </c>
      <c r="F8" s="650">
        <v>978841.48985973571</v>
      </c>
    </row>
    <row r="9" spans="1:6" ht="14.4" customHeight="1" thickBot="1" x14ac:dyDescent="0.35"/>
    <row r="10" spans="1:6" ht="14.4" customHeight="1" x14ac:dyDescent="0.3">
      <c r="A10" s="651" t="s">
        <v>2449</v>
      </c>
      <c r="B10" s="623">
        <v>24447.798194572882</v>
      </c>
      <c r="C10" s="641">
        <v>0.50929045984003962</v>
      </c>
      <c r="D10" s="623">
        <v>23555.846331286808</v>
      </c>
      <c r="E10" s="641">
        <v>0.49070954015996032</v>
      </c>
      <c r="F10" s="624">
        <v>48003.644525859694</v>
      </c>
    </row>
    <row r="11" spans="1:6" ht="14.4" customHeight="1" x14ac:dyDescent="0.3">
      <c r="A11" s="652" t="s">
        <v>2450</v>
      </c>
      <c r="B11" s="629">
        <v>5346.7782045137901</v>
      </c>
      <c r="C11" s="642">
        <v>0.10744672050045742</v>
      </c>
      <c r="D11" s="629">
        <v>44415.356736505913</v>
      </c>
      <c r="E11" s="642">
        <v>0.89255327949954266</v>
      </c>
      <c r="F11" s="630">
        <v>49762.1349410197</v>
      </c>
    </row>
    <row r="12" spans="1:6" ht="14.4" customHeight="1" x14ac:dyDescent="0.3">
      <c r="A12" s="652" t="s">
        <v>2451</v>
      </c>
      <c r="B12" s="629">
        <v>1374.8690960529239</v>
      </c>
      <c r="C12" s="642">
        <v>4.5076855699613255E-2</v>
      </c>
      <c r="D12" s="629">
        <v>29125.685450495002</v>
      </c>
      <c r="E12" s="642">
        <v>0.95492314430038672</v>
      </c>
      <c r="F12" s="630">
        <v>30500.554546547926</v>
      </c>
    </row>
    <row r="13" spans="1:6" ht="14.4" customHeight="1" x14ac:dyDescent="0.3">
      <c r="A13" s="652" t="s">
        <v>2452</v>
      </c>
      <c r="B13" s="629">
        <v>1372.36</v>
      </c>
      <c r="C13" s="642">
        <v>1</v>
      </c>
      <c r="D13" s="629"/>
      <c r="E13" s="642">
        <v>0</v>
      </c>
      <c r="F13" s="630">
        <v>1372.36</v>
      </c>
    </row>
    <row r="14" spans="1:6" ht="14.4" customHeight="1" x14ac:dyDescent="0.3">
      <c r="A14" s="652" t="s">
        <v>2453</v>
      </c>
      <c r="B14" s="629">
        <v>1042.92</v>
      </c>
      <c r="C14" s="642">
        <v>0.61032303370786511</v>
      </c>
      <c r="D14" s="629">
        <v>665.88</v>
      </c>
      <c r="E14" s="642">
        <v>0.38967696629213477</v>
      </c>
      <c r="F14" s="630">
        <v>1708.8000000000002</v>
      </c>
    </row>
    <row r="15" spans="1:6" ht="14.4" customHeight="1" x14ac:dyDescent="0.3">
      <c r="A15" s="652" t="s">
        <v>2454</v>
      </c>
      <c r="B15" s="629">
        <v>744.57</v>
      </c>
      <c r="C15" s="642">
        <v>1</v>
      </c>
      <c r="D15" s="629"/>
      <c r="E15" s="642">
        <v>0</v>
      </c>
      <c r="F15" s="630">
        <v>744.57</v>
      </c>
    </row>
    <row r="16" spans="1:6" ht="14.4" customHeight="1" x14ac:dyDescent="0.3">
      <c r="A16" s="652" t="s">
        <v>2455</v>
      </c>
      <c r="B16" s="629">
        <v>648.40000000000009</v>
      </c>
      <c r="C16" s="642">
        <v>1</v>
      </c>
      <c r="D16" s="629"/>
      <c r="E16" s="642">
        <v>0</v>
      </c>
      <c r="F16" s="630">
        <v>648.40000000000009</v>
      </c>
    </row>
    <row r="17" spans="1:6" ht="14.4" customHeight="1" x14ac:dyDescent="0.3">
      <c r="A17" s="652" t="s">
        <v>2456</v>
      </c>
      <c r="B17" s="629">
        <v>595.95977493159796</v>
      </c>
      <c r="C17" s="642">
        <v>0.87765075889360133</v>
      </c>
      <c r="D17" s="629">
        <v>83.080001303412203</v>
      </c>
      <c r="E17" s="642">
        <v>0.12234924110639858</v>
      </c>
      <c r="F17" s="630">
        <v>679.03977623501021</v>
      </c>
    </row>
    <row r="18" spans="1:6" ht="14.4" customHeight="1" x14ac:dyDescent="0.3">
      <c r="A18" s="652" t="s">
        <v>2457</v>
      </c>
      <c r="B18" s="629">
        <v>470.55</v>
      </c>
      <c r="C18" s="642">
        <v>1</v>
      </c>
      <c r="D18" s="629"/>
      <c r="E18" s="642">
        <v>0</v>
      </c>
      <c r="F18" s="630">
        <v>470.55</v>
      </c>
    </row>
    <row r="19" spans="1:6" ht="14.4" customHeight="1" x14ac:dyDescent="0.3">
      <c r="A19" s="652" t="s">
        <v>2458</v>
      </c>
      <c r="B19" s="629">
        <v>453.691150085907</v>
      </c>
      <c r="C19" s="642">
        <v>0.72251734927282663</v>
      </c>
      <c r="D19" s="629">
        <v>174.24</v>
      </c>
      <c r="E19" s="642">
        <v>0.27748265072717337</v>
      </c>
      <c r="F19" s="630">
        <v>627.93115008590701</v>
      </c>
    </row>
    <row r="20" spans="1:6" ht="14.4" customHeight="1" x14ac:dyDescent="0.3">
      <c r="A20" s="652" t="s">
        <v>2459</v>
      </c>
      <c r="B20" s="629">
        <v>362.380028931629</v>
      </c>
      <c r="C20" s="642">
        <v>0.81914149332609509</v>
      </c>
      <c r="D20" s="629">
        <v>80.010000000000005</v>
      </c>
      <c r="E20" s="642">
        <v>0.18085850667390491</v>
      </c>
      <c r="F20" s="630">
        <v>442.39002893162899</v>
      </c>
    </row>
    <row r="21" spans="1:6" ht="14.4" customHeight="1" x14ac:dyDescent="0.3">
      <c r="A21" s="652" t="s">
        <v>2460</v>
      </c>
      <c r="B21" s="629">
        <v>343.84</v>
      </c>
      <c r="C21" s="642">
        <v>0.76868391048713425</v>
      </c>
      <c r="D21" s="629">
        <v>103.47</v>
      </c>
      <c r="E21" s="642">
        <v>0.23131608951286584</v>
      </c>
      <c r="F21" s="630">
        <v>447.30999999999995</v>
      </c>
    </row>
    <row r="22" spans="1:6" ht="14.4" customHeight="1" x14ac:dyDescent="0.3">
      <c r="A22" s="652" t="s">
        <v>2461</v>
      </c>
      <c r="B22" s="629">
        <v>314.99</v>
      </c>
      <c r="C22" s="642">
        <v>1</v>
      </c>
      <c r="D22" s="629"/>
      <c r="E22" s="642">
        <v>0</v>
      </c>
      <c r="F22" s="630">
        <v>314.99</v>
      </c>
    </row>
    <row r="23" spans="1:6" ht="14.4" customHeight="1" x14ac:dyDescent="0.3">
      <c r="A23" s="652" t="s">
        <v>2462</v>
      </c>
      <c r="B23" s="629">
        <v>249.24987783036201</v>
      </c>
      <c r="C23" s="642">
        <v>0.71670942513573055</v>
      </c>
      <c r="D23" s="629">
        <v>98.519900393440508</v>
      </c>
      <c r="E23" s="642">
        <v>0.28329057486426945</v>
      </c>
      <c r="F23" s="630">
        <v>347.76977822380252</v>
      </c>
    </row>
    <row r="24" spans="1:6" ht="14.4" customHeight="1" x14ac:dyDescent="0.3">
      <c r="A24" s="652" t="s">
        <v>2463</v>
      </c>
      <c r="B24" s="629">
        <v>237.65</v>
      </c>
      <c r="C24" s="642">
        <v>1</v>
      </c>
      <c r="D24" s="629"/>
      <c r="E24" s="642">
        <v>0</v>
      </c>
      <c r="F24" s="630">
        <v>237.65</v>
      </c>
    </row>
    <row r="25" spans="1:6" ht="14.4" customHeight="1" x14ac:dyDescent="0.3">
      <c r="A25" s="652" t="s">
        <v>2464</v>
      </c>
      <c r="B25" s="629">
        <v>202.829810068922</v>
      </c>
      <c r="C25" s="642">
        <v>0.48350393778628398</v>
      </c>
      <c r="D25" s="629">
        <v>216.67</v>
      </c>
      <c r="E25" s="642">
        <v>0.51649606221371602</v>
      </c>
      <c r="F25" s="630">
        <v>419.49981006892199</v>
      </c>
    </row>
    <row r="26" spans="1:6" ht="14.4" customHeight="1" x14ac:dyDescent="0.3">
      <c r="A26" s="652" t="s">
        <v>2465</v>
      </c>
      <c r="B26" s="629">
        <v>195.19</v>
      </c>
      <c r="C26" s="642">
        <v>1</v>
      </c>
      <c r="D26" s="629"/>
      <c r="E26" s="642">
        <v>0</v>
      </c>
      <c r="F26" s="630">
        <v>195.19</v>
      </c>
    </row>
    <row r="27" spans="1:6" ht="14.4" customHeight="1" x14ac:dyDescent="0.3">
      <c r="A27" s="652" t="s">
        <v>2466</v>
      </c>
      <c r="B27" s="629">
        <v>182.66984951298591</v>
      </c>
      <c r="C27" s="642">
        <v>1</v>
      </c>
      <c r="D27" s="629"/>
      <c r="E27" s="642">
        <v>0</v>
      </c>
      <c r="F27" s="630">
        <v>182.66984951298591</v>
      </c>
    </row>
    <row r="28" spans="1:6" ht="14.4" customHeight="1" x14ac:dyDescent="0.3">
      <c r="A28" s="652" t="s">
        <v>2467</v>
      </c>
      <c r="B28" s="629">
        <v>175.5696093244286</v>
      </c>
      <c r="C28" s="642">
        <v>0.2687847477869888</v>
      </c>
      <c r="D28" s="629">
        <v>477.62820331175215</v>
      </c>
      <c r="E28" s="642">
        <v>0.7312152522130112</v>
      </c>
      <c r="F28" s="630">
        <v>653.19781263618074</v>
      </c>
    </row>
    <row r="29" spans="1:6" ht="14.4" customHeight="1" x14ac:dyDescent="0.3">
      <c r="A29" s="652" t="s">
        <v>2468</v>
      </c>
      <c r="B29" s="629">
        <v>170.41005885655682</v>
      </c>
      <c r="C29" s="642">
        <v>0.61736051342550691</v>
      </c>
      <c r="D29" s="629">
        <v>105.62</v>
      </c>
      <c r="E29" s="642">
        <v>0.38263948657449309</v>
      </c>
      <c r="F29" s="630">
        <v>276.03005885655682</v>
      </c>
    </row>
    <row r="30" spans="1:6" ht="14.4" customHeight="1" x14ac:dyDescent="0.3">
      <c r="A30" s="652" t="s">
        <v>2469</v>
      </c>
      <c r="B30" s="629">
        <v>136.41</v>
      </c>
      <c r="C30" s="642">
        <v>1</v>
      </c>
      <c r="D30" s="629"/>
      <c r="E30" s="642">
        <v>0</v>
      </c>
      <c r="F30" s="630">
        <v>136.41</v>
      </c>
    </row>
    <row r="31" spans="1:6" ht="14.4" customHeight="1" x14ac:dyDescent="0.3">
      <c r="A31" s="652" t="s">
        <v>2470</v>
      </c>
      <c r="B31" s="629">
        <v>133.88999999999999</v>
      </c>
      <c r="C31" s="642">
        <v>9.2110114855134644E-3</v>
      </c>
      <c r="D31" s="629">
        <v>14401.972886565094</v>
      </c>
      <c r="E31" s="642">
        <v>0.9907889885144866</v>
      </c>
      <c r="F31" s="630">
        <v>14535.862886565094</v>
      </c>
    </row>
    <row r="32" spans="1:6" ht="14.4" customHeight="1" x14ac:dyDescent="0.3">
      <c r="A32" s="652" t="s">
        <v>2471</v>
      </c>
      <c r="B32" s="629">
        <v>128.3000729371779</v>
      </c>
      <c r="C32" s="642">
        <v>3.4641781332961911E-2</v>
      </c>
      <c r="D32" s="629">
        <v>3575.3222005254001</v>
      </c>
      <c r="E32" s="642">
        <v>0.96535821866703808</v>
      </c>
      <c r="F32" s="630">
        <v>3703.6222734625781</v>
      </c>
    </row>
    <row r="33" spans="1:6" ht="14.4" customHeight="1" x14ac:dyDescent="0.3">
      <c r="A33" s="652" t="s">
        <v>2472</v>
      </c>
      <c r="B33" s="629">
        <v>123.88</v>
      </c>
      <c r="C33" s="642">
        <v>0.63304205631355714</v>
      </c>
      <c r="D33" s="629">
        <v>71.81</v>
      </c>
      <c r="E33" s="642">
        <v>0.36695794368644286</v>
      </c>
      <c r="F33" s="630">
        <v>195.69</v>
      </c>
    </row>
    <row r="34" spans="1:6" ht="14.4" customHeight="1" x14ac:dyDescent="0.3">
      <c r="A34" s="652" t="s">
        <v>2473</v>
      </c>
      <c r="B34" s="629">
        <v>108.27</v>
      </c>
      <c r="C34" s="642">
        <v>1</v>
      </c>
      <c r="D34" s="629"/>
      <c r="E34" s="642">
        <v>0</v>
      </c>
      <c r="F34" s="630">
        <v>108.27</v>
      </c>
    </row>
    <row r="35" spans="1:6" ht="14.4" customHeight="1" x14ac:dyDescent="0.3">
      <c r="A35" s="652" t="s">
        <v>2474</v>
      </c>
      <c r="B35" s="629">
        <v>82.16</v>
      </c>
      <c r="C35" s="642">
        <v>1</v>
      </c>
      <c r="D35" s="629"/>
      <c r="E35" s="642">
        <v>0</v>
      </c>
      <c r="F35" s="630">
        <v>82.16</v>
      </c>
    </row>
    <row r="36" spans="1:6" ht="14.4" customHeight="1" x14ac:dyDescent="0.3">
      <c r="A36" s="652" t="s">
        <v>2475</v>
      </c>
      <c r="B36" s="629">
        <v>70.209999999999994</v>
      </c>
      <c r="C36" s="642">
        <v>4.7289610035281789E-3</v>
      </c>
      <c r="D36" s="629">
        <v>14776.60306266171</v>
      </c>
      <c r="E36" s="642">
        <v>0.99527103899647185</v>
      </c>
      <c r="F36" s="630">
        <v>14846.813062661709</v>
      </c>
    </row>
    <row r="37" spans="1:6" ht="14.4" customHeight="1" x14ac:dyDescent="0.3">
      <c r="A37" s="652" t="s">
        <v>2476</v>
      </c>
      <c r="B37" s="629">
        <v>48.239802274711501</v>
      </c>
      <c r="C37" s="642">
        <v>1</v>
      </c>
      <c r="D37" s="629"/>
      <c r="E37" s="642">
        <v>0</v>
      </c>
      <c r="F37" s="630">
        <v>48.239802274711501</v>
      </c>
    </row>
    <row r="38" spans="1:6" ht="14.4" customHeight="1" x14ac:dyDescent="0.3">
      <c r="A38" s="652" t="s">
        <v>2477</v>
      </c>
      <c r="B38" s="629">
        <v>40.849931289877702</v>
      </c>
      <c r="C38" s="642">
        <v>9.4995422174200414E-2</v>
      </c>
      <c r="D38" s="629">
        <v>389.17006709455012</v>
      </c>
      <c r="E38" s="642">
        <v>0.90500457782579957</v>
      </c>
      <c r="F38" s="630">
        <v>430.01999838442782</v>
      </c>
    </row>
    <row r="39" spans="1:6" ht="14.4" customHeight="1" x14ac:dyDescent="0.3">
      <c r="A39" s="652" t="s">
        <v>2478</v>
      </c>
      <c r="B39" s="629"/>
      <c r="C39" s="642">
        <v>0</v>
      </c>
      <c r="D39" s="629">
        <v>5419.0661998602172</v>
      </c>
      <c r="E39" s="642">
        <v>1</v>
      </c>
      <c r="F39" s="630">
        <v>5419.0661998602172</v>
      </c>
    </row>
    <row r="40" spans="1:6" ht="14.4" customHeight="1" x14ac:dyDescent="0.3">
      <c r="A40" s="652" t="s">
        <v>2479</v>
      </c>
      <c r="B40" s="629"/>
      <c r="C40" s="642">
        <v>0</v>
      </c>
      <c r="D40" s="629">
        <v>13602.101117832581</v>
      </c>
      <c r="E40" s="642">
        <v>1</v>
      </c>
      <c r="F40" s="630">
        <v>13602.101117832581</v>
      </c>
    </row>
    <row r="41" spans="1:6" ht="14.4" customHeight="1" x14ac:dyDescent="0.3">
      <c r="A41" s="652" t="s">
        <v>2480</v>
      </c>
      <c r="B41" s="629"/>
      <c r="C41" s="642">
        <v>0</v>
      </c>
      <c r="D41" s="629">
        <v>122.03</v>
      </c>
      <c r="E41" s="642">
        <v>1</v>
      </c>
      <c r="F41" s="630">
        <v>122.03</v>
      </c>
    </row>
    <row r="42" spans="1:6" ht="14.4" customHeight="1" x14ac:dyDescent="0.3">
      <c r="A42" s="652" t="s">
        <v>2481</v>
      </c>
      <c r="B42" s="629"/>
      <c r="C42" s="642">
        <v>0</v>
      </c>
      <c r="D42" s="629">
        <v>164.20024619862619</v>
      </c>
      <c r="E42" s="642">
        <v>1</v>
      </c>
      <c r="F42" s="630">
        <v>164.20024619862619</v>
      </c>
    </row>
    <row r="43" spans="1:6" ht="14.4" customHeight="1" x14ac:dyDescent="0.3">
      <c r="A43" s="652" t="s">
        <v>2482</v>
      </c>
      <c r="B43" s="629"/>
      <c r="C43" s="642">
        <v>0</v>
      </c>
      <c r="D43" s="629">
        <v>230224.88189831038</v>
      </c>
      <c r="E43" s="642">
        <v>1</v>
      </c>
      <c r="F43" s="630">
        <v>230224.88189831038</v>
      </c>
    </row>
    <row r="44" spans="1:6" ht="14.4" customHeight="1" x14ac:dyDescent="0.3">
      <c r="A44" s="652" t="s">
        <v>2483</v>
      </c>
      <c r="B44" s="629"/>
      <c r="C44" s="642">
        <v>0</v>
      </c>
      <c r="D44" s="629">
        <v>802.90988123560669</v>
      </c>
      <c r="E44" s="642">
        <v>1</v>
      </c>
      <c r="F44" s="630">
        <v>802.90988123560669</v>
      </c>
    </row>
    <row r="45" spans="1:6" ht="14.4" customHeight="1" x14ac:dyDescent="0.3">
      <c r="A45" s="652" t="s">
        <v>2484</v>
      </c>
      <c r="B45" s="629"/>
      <c r="C45" s="642">
        <v>0</v>
      </c>
      <c r="D45" s="629">
        <v>226.62</v>
      </c>
      <c r="E45" s="642">
        <v>1</v>
      </c>
      <c r="F45" s="630">
        <v>226.62</v>
      </c>
    </row>
    <row r="46" spans="1:6" ht="14.4" customHeight="1" x14ac:dyDescent="0.3">
      <c r="A46" s="652" t="s">
        <v>2485</v>
      </c>
      <c r="B46" s="629"/>
      <c r="C46" s="642">
        <v>0</v>
      </c>
      <c r="D46" s="629">
        <v>174.27</v>
      </c>
      <c r="E46" s="642">
        <v>1</v>
      </c>
      <c r="F46" s="630">
        <v>174.27</v>
      </c>
    </row>
    <row r="47" spans="1:6" ht="14.4" customHeight="1" x14ac:dyDescent="0.3">
      <c r="A47" s="652" t="s">
        <v>2486</v>
      </c>
      <c r="B47" s="629"/>
      <c r="C47" s="642">
        <v>0</v>
      </c>
      <c r="D47" s="629">
        <v>512.74995735897392</v>
      </c>
      <c r="E47" s="642">
        <v>1</v>
      </c>
      <c r="F47" s="630">
        <v>512.74995735897392</v>
      </c>
    </row>
    <row r="48" spans="1:6" ht="14.4" customHeight="1" x14ac:dyDescent="0.3">
      <c r="A48" s="652" t="s">
        <v>2487</v>
      </c>
      <c r="B48" s="629"/>
      <c r="C48" s="642">
        <v>0</v>
      </c>
      <c r="D48" s="629">
        <v>34483.00320931818</v>
      </c>
      <c r="E48" s="642">
        <v>1</v>
      </c>
      <c r="F48" s="630">
        <v>34483.00320931818</v>
      </c>
    </row>
    <row r="49" spans="1:6" ht="14.4" customHeight="1" x14ac:dyDescent="0.3">
      <c r="A49" s="652" t="s">
        <v>2488</v>
      </c>
      <c r="B49" s="629"/>
      <c r="C49" s="642">
        <v>0</v>
      </c>
      <c r="D49" s="629">
        <v>1512.3528059099899</v>
      </c>
      <c r="E49" s="642">
        <v>1</v>
      </c>
      <c r="F49" s="630">
        <v>1512.3528059099899</v>
      </c>
    </row>
    <row r="50" spans="1:6" ht="14.4" customHeight="1" x14ac:dyDescent="0.3">
      <c r="A50" s="652" t="s">
        <v>2489</v>
      </c>
      <c r="B50" s="629"/>
      <c r="C50" s="642">
        <v>0</v>
      </c>
      <c r="D50" s="629">
        <v>15921.14</v>
      </c>
      <c r="E50" s="642">
        <v>1</v>
      </c>
      <c r="F50" s="630">
        <v>15921.14</v>
      </c>
    </row>
    <row r="51" spans="1:6" ht="14.4" customHeight="1" x14ac:dyDescent="0.3">
      <c r="A51" s="652" t="s">
        <v>2490</v>
      </c>
      <c r="B51" s="629"/>
      <c r="C51" s="642">
        <v>0</v>
      </c>
      <c r="D51" s="629">
        <v>168.86002019669581</v>
      </c>
      <c r="E51" s="642">
        <v>1</v>
      </c>
      <c r="F51" s="630">
        <v>168.86002019669581</v>
      </c>
    </row>
    <row r="52" spans="1:6" ht="14.4" customHeight="1" x14ac:dyDescent="0.3">
      <c r="A52" s="652" t="s">
        <v>2491</v>
      </c>
      <c r="B52" s="629"/>
      <c r="C52" s="642">
        <v>0</v>
      </c>
      <c r="D52" s="629">
        <v>631.27948042208595</v>
      </c>
      <c r="E52" s="642">
        <v>1</v>
      </c>
      <c r="F52" s="630">
        <v>631.27948042208595</v>
      </c>
    </row>
    <row r="53" spans="1:6" ht="14.4" customHeight="1" x14ac:dyDescent="0.3">
      <c r="A53" s="652" t="s">
        <v>2492</v>
      </c>
      <c r="B53" s="629"/>
      <c r="C53" s="642">
        <v>0</v>
      </c>
      <c r="D53" s="629">
        <v>142.750422769192</v>
      </c>
      <c r="E53" s="642">
        <v>1</v>
      </c>
      <c r="F53" s="630">
        <v>142.750422769192</v>
      </c>
    </row>
    <row r="54" spans="1:6" ht="14.4" customHeight="1" x14ac:dyDescent="0.3">
      <c r="A54" s="652" t="s">
        <v>2493</v>
      </c>
      <c r="B54" s="629"/>
      <c r="C54" s="642">
        <v>0</v>
      </c>
      <c r="D54" s="629">
        <v>136.80018163833</v>
      </c>
      <c r="E54" s="642">
        <v>1</v>
      </c>
      <c r="F54" s="630">
        <v>136.80018163833</v>
      </c>
    </row>
    <row r="55" spans="1:6" ht="14.4" customHeight="1" x14ac:dyDescent="0.3">
      <c r="A55" s="652" t="s">
        <v>2494</v>
      </c>
      <c r="B55" s="629"/>
      <c r="C55" s="642">
        <v>0</v>
      </c>
      <c r="D55" s="629">
        <v>550.48</v>
      </c>
      <c r="E55" s="642">
        <v>1</v>
      </c>
      <c r="F55" s="630">
        <v>550.48</v>
      </c>
    </row>
    <row r="56" spans="1:6" ht="14.4" customHeight="1" x14ac:dyDescent="0.3">
      <c r="A56" s="652" t="s">
        <v>2495</v>
      </c>
      <c r="B56" s="629"/>
      <c r="C56" s="642">
        <v>0</v>
      </c>
      <c r="D56" s="629">
        <v>258.91823258104012</v>
      </c>
      <c r="E56" s="642">
        <v>1</v>
      </c>
      <c r="F56" s="630">
        <v>258.91823258104012</v>
      </c>
    </row>
    <row r="57" spans="1:6" ht="14.4" customHeight="1" x14ac:dyDescent="0.3">
      <c r="A57" s="652" t="s">
        <v>2496</v>
      </c>
      <c r="B57" s="629"/>
      <c r="C57" s="642">
        <v>0</v>
      </c>
      <c r="D57" s="629">
        <v>358.84</v>
      </c>
      <c r="E57" s="642">
        <v>1</v>
      </c>
      <c r="F57" s="630">
        <v>358.84</v>
      </c>
    </row>
    <row r="58" spans="1:6" ht="14.4" customHeight="1" x14ac:dyDescent="0.3">
      <c r="A58" s="652" t="s">
        <v>2497</v>
      </c>
      <c r="B58" s="629"/>
      <c r="C58" s="642">
        <v>0</v>
      </c>
      <c r="D58" s="629">
        <v>405.35</v>
      </c>
      <c r="E58" s="642">
        <v>1</v>
      </c>
      <c r="F58" s="630">
        <v>405.35</v>
      </c>
    </row>
    <row r="59" spans="1:6" ht="14.4" customHeight="1" x14ac:dyDescent="0.3">
      <c r="A59" s="652" t="s">
        <v>2498</v>
      </c>
      <c r="B59" s="629"/>
      <c r="C59" s="642">
        <v>0</v>
      </c>
      <c r="D59" s="629">
        <v>550.61521187208996</v>
      </c>
      <c r="E59" s="642">
        <v>1</v>
      </c>
      <c r="F59" s="630">
        <v>550.61521187208996</v>
      </c>
    </row>
    <row r="60" spans="1:6" ht="14.4" customHeight="1" x14ac:dyDescent="0.3">
      <c r="A60" s="652" t="s">
        <v>2499</v>
      </c>
      <c r="B60" s="629"/>
      <c r="C60" s="642">
        <v>0</v>
      </c>
      <c r="D60" s="629">
        <v>990.25880348383157</v>
      </c>
      <c r="E60" s="642">
        <v>1</v>
      </c>
      <c r="F60" s="630">
        <v>990.25880348383157</v>
      </c>
    </row>
    <row r="61" spans="1:6" ht="14.4" customHeight="1" x14ac:dyDescent="0.3">
      <c r="A61" s="652" t="s">
        <v>2500</v>
      </c>
      <c r="B61" s="629"/>
      <c r="C61" s="642">
        <v>0</v>
      </c>
      <c r="D61" s="629">
        <v>104084.69350657339</v>
      </c>
      <c r="E61" s="642">
        <v>1</v>
      </c>
      <c r="F61" s="630">
        <v>104084.69350657339</v>
      </c>
    </row>
    <row r="62" spans="1:6" ht="14.4" customHeight="1" x14ac:dyDescent="0.3">
      <c r="A62" s="652" t="s">
        <v>2501</v>
      </c>
      <c r="B62" s="629"/>
      <c r="C62" s="642">
        <v>0</v>
      </c>
      <c r="D62" s="629">
        <v>4255.9961588354627</v>
      </c>
      <c r="E62" s="642">
        <v>1</v>
      </c>
      <c r="F62" s="630">
        <v>4255.9961588354627</v>
      </c>
    </row>
    <row r="63" spans="1:6" ht="14.4" customHeight="1" x14ac:dyDescent="0.3">
      <c r="A63" s="652" t="s">
        <v>2502</v>
      </c>
      <c r="B63" s="629"/>
      <c r="C63" s="642">
        <v>0</v>
      </c>
      <c r="D63" s="629">
        <v>1088.5973042813139</v>
      </c>
      <c r="E63" s="642">
        <v>1</v>
      </c>
      <c r="F63" s="630">
        <v>1088.5973042813139</v>
      </c>
    </row>
    <row r="64" spans="1:6" ht="14.4" customHeight="1" x14ac:dyDescent="0.3">
      <c r="A64" s="652" t="s">
        <v>2503</v>
      </c>
      <c r="B64" s="629"/>
      <c r="C64" s="642">
        <v>0</v>
      </c>
      <c r="D64" s="629">
        <v>1587.8697132100522</v>
      </c>
      <c r="E64" s="642">
        <v>1</v>
      </c>
      <c r="F64" s="630">
        <v>1587.8697132100522</v>
      </c>
    </row>
    <row r="65" spans="1:6" ht="14.4" customHeight="1" x14ac:dyDescent="0.3">
      <c r="A65" s="652" t="s">
        <v>2504</v>
      </c>
      <c r="B65" s="629"/>
      <c r="C65" s="642">
        <v>0</v>
      </c>
      <c r="D65" s="629">
        <v>833.16</v>
      </c>
      <c r="E65" s="642">
        <v>1</v>
      </c>
      <c r="F65" s="630">
        <v>833.16</v>
      </c>
    </row>
    <row r="66" spans="1:6" ht="14.4" customHeight="1" x14ac:dyDescent="0.3">
      <c r="A66" s="652" t="s">
        <v>2505</v>
      </c>
      <c r="B66" s="629"/>
      <c r="C66" s="642">
        <v>0</v>
      </c>
      <c r="D66" s="629">
        <v>1467.6</v>
      </c>
      <c r="E66" s="642">
        <v>1</v>
      </c>
      <c r="F66" s="630">
        <v>1467.6</v>
      </c>
    </row>
    <row r="67" spans="1:6" ht="14.4" customHeight="1" x14ac:dyDescent="0.3">
      <c r="A67" s="652" t="s">
        <v>2506</v>
      </c>
      <c r="B67" s="629"/>
      <c r="C67" s="642">
        <v>0</v>
      </c>
      <c r="D67" s="629">
        <v>305.74000667232212</v>
      </c>
      <c r="E67" s="642">
        <v>1</v>
      </c>
      <c r="F67" s="630">
        <v>305.74000667232212</v>
      </c>
    </row>
    <row r="68" spans="1:6" ht="14.4" customHeight="1" x14ac:dyDescent="0.3">
      <c r="A68" s="652" t="s">
        <v>2507</v>
      </c>
      <c r="B68" s="629"/>
      <c r="C68" s="642">
        <v>0</v>
      </c>
      <c r="D68" s="629">
        <v>182.11</v>
      </c>
      <c r="E68" s="642">
        <v>1</v>
      </c>
      <c r="F68" s="630">
        <v>182.11</v>
      </c>
    </row>
    <row r="69" spans="1:6" ht="14.4" customHeight="1" x14ac:dyDescent="0.3">
      <c r="A69" s="652" t="s">
        <v>2508</v>
      </c>
      <c r="B69" s="629"/>
      <c r="C69" s="642">
        <v>0</v>
      </c>
      <c r="D69" s="629">
        <v>137193.50900748733</v>
      </c>
      <c r="E69" s="642">
        <v>1</v>
      </c>
      <c r="F69" s="630">
        <v>137193.50900748733</v>
      </c>
    </row>
    <row r="70" spans="1:6" ht="14.4" customHeight="1" x14ac:dyDescent="0.3">
      <c r="A70" s="652" t="s">
        <v>2509</v>
      </c>
      <c r="B70" s="629"/>
      <c r="C70" s="642">
        <v>0</v>
      </c>
      <c r="D70" s="629">
        <v>563.07005171717958</v>
      </c>
      <c r="E70" s="642">
        <v>1</v>
      </c>
      <c r="F70" s="630">
        <v>563.07005171717958</v>
      </c>
    </row>
    <row r="71" spans="1:6" ht="14.4" customHeight="1" x14ac:dyDescent="0.3">
      <c r="A71" s="652" t="s">
        <v>2510</v>
      </c>
      <c r="B71" s="629"/>
      <c r="C71" s="642">
        <v>0</v>
      </c>
      <c r="D71" s="629">
        <v>45629.636582351261</v>
      </c>
      <c r="E71" s="642">
        <v>1</v>
      </c>
      <c r="F71" s="630">
        <v>45629.636582351261</v>
      </c>
    </row>
    <row r="72" spans="1:6" ht="14.4" customHeight="1" x14ac:dyDescent="0.3">
      <c r="A72" s="652" t="s">
        <v>2511</v>
      </c>
      <c r="B72" s="629"/>
      <c r="C72" s="642">
        <v>0</v>
      </c>
      <c r="D72" s="629">
        <v>5031.0493410357476</v>
      </c>
      <c r="E72" s="642">
        <v>1</v>
      </c>
      <c r="F72" s="630">
        <v>5031.0493410357476</v>
      </c>
    </row>
    <row r="73" spans="1:6" ht="14.4" customHeight="1" x14ac:dyDescent="0.3">
      <c r="A73" s="652" t="s">
        <v>2512</v>
      </c>
      <c r="B73" s="629"/>
      <c r="C73" s="642">
        <v>0</v>
      </c>
      <c r="D73" s="629">
        <v>102350.14304380957</v>
      </c>
      <c r="E73" s="642">
        <v>1</v>
      </c>
      <c r="F73" s="630">
        <v>102350.14304380957</v>
      </c>
    </row>
    <row r="74" spans="1:6" ht="14.4" customHeight="1" x14ac:dyDescent="0.3">
      <c r="A74" s="652" t="s">
        <v>2513</v>
      </c>
      <c r="B74" s="629"/>
      <c r="C74" s="642">
        <v>0</v>
      </c>
      <c r="D74" s="629">
        <v>748.57955125407602</v>
      </c>
      <c r="E74" s="642">
        <v>1</v>
      </c>
      <c r="F74" s="630">
        <v>748.57955125407602</v>
      </c>
    </row>
    <row r="75" spans="1:6" ht="14.4" customHeight="1" x14ac:dyDescent="0.3">
      <c r="A75" s="652" t="s">
        <v>2514</v>
      </c>
      <c r="B75" s="629"/>
      <c r="C75" s="642">
        <v>0</v>
      </c>
      <c r="D75" s="629">
        <v>13381.766567792674</v>
      </c>
      <c r="E75" s="642">
        <v>1</v>
      </c>
      <c r="F75" s="630">
        <v>13381.766567792674</v>
      </c>
    </row>
    <row r="76" spans="1:6" ht="14.4" customHeight="1" x14ac:dyDescent="0.3">
      <c r="A76" s="652" t="s">
        <v>2515</v>
      </c>
      <c r="B76" s="629"/>
      <c r="C76" s="642">
        <v>0</v>
      </c>
      <c r="D76" s="629">
        <v>1135.2817103743819</v>
      </c>
      <c r="E76" s="642">
        <v>1</v>
      </c>
      <c r="F76" s="630">
        <v>1135.2817103743819</v>
      </c>
    </row>
    <row r="77" spans="1:6" ht="14.4" customHeight="1" x14ac:dyDescent="0.3">
      <c r="A77" s="652" t="s">
        <v>2516</v>
      </c>
      <c r="B77" s="629"/>
      <c r="C77" s="642">
        <v>0</v>
      </c>
      <c r="D77" s="629">
        <v>798.29999552235961</v>
      </c>
      <c r="E77" s="642">
        <v>1</v>
      </c>
      <c r="F77" s="630">
        <v>798.29999552235961</v>
      </c>
    </row>
    <row r="78" spans="1:6" ht="14.4" customHeight="1" x14ac:dyDescent="0.3">
      <c r="A78" s="652" t="s">
        <v>2517</v>
      </c>
      <c r="B78" s="629"/>
      <c r="C78" s="642">
        <v>0</v>
      </c>
      <c r="D78" s="629">
        <v>249.629151245922</v>
      </c>
      <c r="E78" s="642">
        <v>1</v>
      </c>
      <c r="F78" s="630">
        <v>249.629151245922</v>
      </c>
    </row>
    <row r="79" spans="1:6" ht="14.4" customHeight="1" x14ac:dyDescent="0.3">
      <c r="A79" s="652" t="s">
        <v>2518</v>
      </c>
      <c r="B79" s="629"/>
      <c r="C79" s="642">
        <v>0</v>
      </c>
      <c r="D79" s="629">
        <v>377.68027571293396</v>
      </c>
      <c r="E79" s="642">
        <v>1</v>
      </c>
      <c r="F79" s="630">
        <v>377.68027571293396</v>
      </c>
    </row>
    <row r="80" spans="1:6" ht="14.4" customHeight="1" x14ac:dyDescent="0.3">
      <c r="A80" s="652" t="s">
        <v>2519</v>
      </c>
      <c r="B80" s="629"/>
      <c r="C80" s="642">
        <v>0</v>
      </c>
      <c r="D80" s="629">
        <v>40.25</v>
      </c>
      <c r="E80" s="642">
        <v>1</v>
      </c>
      <c r="F80" s="630">
        <v>40.25</v>
      </c>
    </row>
    <row r="81" spans="1:6" ht="14.4" customHeight="1" x14ac:dyDescent="0.3">
      <c r="A81" s="652" t="s">
        <v>2520</v>
      </c>
      <c r="B81" s="629"/>
      <c r="C81" s="642">
        <v>0</v>
      </c>
      <c r="D81" s="629">
        <v>1613.32</v>
      </c>
      <c r="E81" s="642">
        <v>1</v>
      </c>
      <c r="F81" s="630">
        <v>1613.32</v>
      </c>
    </row>
    <row r="82" spans="1:6" ht="14.4" customHeight="1" x14ac:dyDescent="0.3">
      <c r="A82" s="652" t="s">
        <v>2521</v>
      </c>
      <c r="B82" s="629"/>
      <c r="C82" s="642">
        <v>0</v>
      </c>
      <c r="D82" s="629">
        <v>151.24933900008699</v>
      </c>
      <c r="E82" s="642">
        <v>1</v>
      </c>
      <c r="F82" s="630">
        <v>151.24933900008699</v>
      </c>
    </row>
    <row r="83" spans="1:6" ht="14.4" customHeight="1" x14ac:dyDescent="0.3">
      <c r="A83" s="652" t="s">
        <v>2522</v>
      </c>
      <c r="B83" s="629"/>
      <c r="C83" s="642">
        <v>0</v>
      </c>
      <c r="D83" s="629">
        <v>57.21</v>
      </c>
      <c r="E83" s="642">
        <v>1</v>
      </c>
      <c r="F83" s="630">
        <v>57.21</v>
      </c>
    </row>
    <row r="84" spans="1:6" ht="14.4" customHeight="1" x14ac:dyDescent="0.3">
      <c r="A84" s="652" t="s">
        <v>2523</v>
      </c>
      <c r="B84" s="629"/>
      <c r="C84" s="642">
        <v>0</v>
      </c>
      <c r="D84" s="629">
        <v>106.84</v>
      </c>
      <c r="E84" s="642">
        <v>1</v>
      </c>
      <c r="F84" s="630">
        <v>106.84</v>
      </c>
    </row>
    <row r="85" spans="1:6" ht="14.4" customHeight="1" x14ac:dyDescent="0.3">
      <c r="A85" s="652" t="s">
        <v>2524</v>
      </c>
      <c r="B85" s="629"/>
      <c r="C85" s="642">
        <v>0</v>
      </c>
      <c r="D85" s="629">
        <v>19151.655937546551</v>
      </c>
      <c r="E85" s="642">
        <v>1</v>
      </c>
      <c r="F85" s="630">
        <v>19151.655937546551</v>
      </c>
    </row>
    <row r="86" spans="1:6" ht="14.4" customHeight="1" x14ac:dyDescent="0.3">
      <c r="A86" s="652" t="s">
        <v>2525</v>
      </c>
      <c r="B86" s="629"/>
      <c r="C86" s="642">
        <v>0</v>
      </c>
      <c r="D86" s="629">
        <v>223.77006387208272</v>
      </c>
      <c r="E86" s="642">
        <v>1</v>
      </c>
      <c r="F86" s="630">
        <v>223.77006387208272</v>
      </c>
    </row>
    <row r="87" spans="1:6" ht="14.4" customHeight="1" x14ac:dyDescent="0.3">
      <c r="A87" s="652" t="s">
        <v>2526</v>
      </c>
      <c r="B87" s="629"/>
      <c r="C87" s="642">
        <v>0</v>
      </c>
      <c r="D87" s="629">
        <v>9497.0137413211232</v>
      </c>
      <c r="E87" s="642">
        <v>1</v>
      </c>
      <c r="F87" s="630">
        <v>9497.0137413211232</v>
      </c>
    </row>
    <row r="88" spans="1:6" ht="14.4" customHeight="1" x14ac:dyDescent="0.3">
      <c r="A88" s="652" t="s">
        <v>2527</v>
      </c>
      <c r="B88" s="629"/>
      <c r="C88" s="642">
        <v>0</v>
      </c>
      <c r="D88" s="629">
        <v>143.06998433023901</v>
      </c>
      <c r="E88" s="642">
        <v>1</v>
      </c>
      <c r="F88" s="630">
        <v>143.06998433023901</v>
      </c>
    </row>
    <row r="89" spans="1:6" ht="14.4" customHeight="1" x14ac:dyDescent="0.3">
      <c r="A89" s="652" t="s">
        <v>2528</v>
      </c>
      <c r="B89" s="629"/>
      <c r="C89" s="642">
        <v>0</v>
      </c>
      <c r="D89" s="629">
        <v>153.59002000226801</v>
      </c>
      <c r="E89" s="642">
        <v>1</v>
      </c>
      <c r="F89" s="630">
        <v>153.59002000226801</v>
      </c>
    </row>
    <row r="90" spans="1:6" ht="14.4" customHeight="1" x14ac:dyDescent="0.3">
      <c r="A90" s="652" t="s">
        <v>2529</v>
      </c>
      <c r="B90" s="629"/>
      <c r="C90" s="642">
        <v>0</v>
      </c>
      <c r="D90" s="629">
        <v>1501.0903091167143</v>
      </c>
      <c r="E90" s="642">
        <v>1</v>
      </c>
      <c r="F90" s="630">
        <v>1501.0903091167143</v>
      </c>
    </row>
    <row r="91" spans="1:6" ht="14.4" customHeight="1" x14ac:dyDescent="0.3">
      <c r="A91" s="652" t="s">
        <v>2530</v>
      </c>
      <c r="B91" s="629"/>
      <c r="C91" s="642">
        <v>0</v>
      </c>
      <c r="D91" s="629">
        <v>5160.7383702731404</v>
      </c>
      <c r="E91" s="642">
        <v>1</v>
      </c>
      <c r="F91" s="630">
        <v>5160.7383702731404</v>
      </c>
    </row>
    <row r="92" spans="1:6" ht="14.4" customHeight="1" thickBot="1" x14ac:dyDescent="0.35">
      <c r="A92" s="653" t="s">
        <v>2531</v>
      </c>
      <c r="B92" s="644"/>
      <c r="C92" s="645">
        <v>0</v>
      </c>
      <c r="D92" s="644">
        <v>40296.032156083442</v>
      </c>
      <c r="E92" s="645">
        <v>1</v>
      </c>
      <c r="F92" s="646">
        <v>40296.032156083442</v>
      </c>
    </row>
    <row r="93" spans="1:6" ht="14.4" customHeight="1" thickBot="1" x14ac:dyDescent="0.35">
      <c r="A93" s="647" t="s">
        <v>6</v>
      </c>
      <c r="B93" s="648">
        <v>39804.885461183738</v>
      </c>
      <c r="C93" s="649">
        <v>4.0665302680301794E-2</v>
      </c>
      <c r="D93" s="648">
        <v>939036.60439855256</v>
      </c>
      <c r="E93" s="649">
        <v>0.95933469731969823</v>
      </c>
      <c r="F93" s="650">
        <v>978841.48985973629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315.88</v>
      </c>
      <c r="G3" s="56">
        <f>SUBTOTAL(9,G6:G1048576)</f>
        <v>39804.885461183752</v>
      </c>
      <c r="H3" s="57">
        <f>IF(M3=0,0,G3/M3)</f>
        <v>4.0665302680301822E-2</v>
      </c>
      <c r="I3" s="56">
        <f>SUBTOTAL(9,I6:I1048576)</f>
        <v>6040.8833333333323</v>
      </c>
      <c r="J3" s="56">
        <f>SUBTOTAL(9,J6:J1048576)</f>
        <v>939036.6043985521</v>
      </c>
      <c r="K3" s="57">
        <f>IF(M3=0,0,J3/M3)</f>
        <v>0.95933469731969812</v>
      </c>
      <c r="L3" s="56">
        <f>SUBTOTAL(9,L6:L1048576)</f>
        <v>6356.7633333333324</v>
      </c>
      <c r="M3" s="58">
        <f>SUBTOTAL(9,M6:M1048576)</f>
        <v>978841.48985973594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559</v>
      </c>
      <c r="B6" s="620" t="s">
        <v>2532</v>
      </c>
      <c r="C6" s="620" t="s">
        <v>1646</v>
      </c>
      <c r="D6" s="620" t="s">
        <v>1647</v>
      </c>
      <c r="E6" s="620" t="s">
        <v>1648</v>
      </c>
      <c r="F6" s="623"/>
      <c r="G6" s="623"/>
      <c r="H6" s="641">
        <v>0</v>
      </c>
      <c r="I6" s="623">
        <v>2</v>
      </c>
      <c r="J6" s="623">
        <v>263.27983484819299</v>
      </c>
      <c r="K6" s="641">
        <v>1</v>
      </c>
      <c r="L6" s="623">
        <v>2</v>
      </c>
      <c r="M6" s="624">
        <v>263.27983484819299</v>
      </c>
    </row>
    <row r="7" spans="1:13" ht="14.4" customHeight="1" x14ac:dyDescent="0.3">
      <c r="A7" s="625" t="s">
        <v>559</v>
      </c>
      <c r="B7" s="626" t="s">
        <v>2532</v>
      </c>
      <c r="C7" s="626" t="s">
        <v>603</v>
      </c>
      <c r="D7" s="626" t="s">
        <v>2533</v>
      </c>
      <c r="E7" s="626" t="s">
        <v>2534</v>
      </c>
      <c r="F7" s="629">
        <v>13</v>
      </c>
      <c r="G7" s="629">
        <v>510.36954651427004</v>
      </c>
      <c r="H7" s="642">
        <v>1</v>
      </c>
      <c r="I7" s="629"/>
      <c r="J7" s="629"/>
      <c r="K7" s="642">
        <v>0</v>
      </c>
      <c r="L7" s="629">
        <v>13</v>
      </c>
      <c r="M7" s="630">
        <v>510.36954651427004</v>
      </c>
    </row>
    <row r="8" spans="1:13" ht="14.4" customHeight="1" x14ac:dyDescent="0.3">
      <c r="A8" s="625" t="s">
        <v>559</v>
      </c>
      <c r="B8" s="626" t="s">
        <v>2535</v>
      </c>
      <c r="C8" s="626" t="s">
        <v>753</v>
      </c>
      <c r="D8" s="626" t="s">
        <v>754</v>
      </c>
      <c r="E8" s="626" t="s">
        <v>755</v>
      </c>
      <c r="F8" s="629"/>
      <c r="G8" s="629"/>
      <c r="H8" s="642">
        <v>0</v>
      </c>
      <c r="I8" s="629">
        <v>66</v>
      </c>
      <c r="J8" s="629">
        <v>7446.2198827841739</v>
      </c>
      <c r="K8" s="642">
        <v>1</v>
      </c>
      <c r="L8" s="629">
        <v>66</v>
      </c>
      <c r="M8" s="630">
        <v>7446.2198827841739</v>
      </c>
    </row>
    <row r="9" spans="1:13" ht="14.4" customHeight="1" x14ac:dyDescent="0.3">
      <c r="A9" s="625" t="s">
        <v>559</v>
      </c>
      <c r="B9" s="626" t="s">
        <v>2535</v>
      </c>
      <c r="C9" s="626" t="s">
        <v>584</v>
      </c>
      <c r="D9" s="626" t="s">
        <v>2536</v>
      </c>
      <c r="E9" s="626" t="s">
        <v>2537</v>
      </c>
      <c r="F9" s="629"/>
      <c r="G9" s="629"/>
      <c r="H9" s="642">
        <v>0</v>
      </c>
      <c r="I9" s="629">
        <v>11</v>
      </c>
      <c r="J9" s="629">
        <v>832.24256410256498</v>
      </c>
      <c r="K9" s="642">
        <v>1</v>
      </c>
      <c r="L9" s="629">
        <v>11</v>
      </c>
      <c r="M9" s="630">
        <v>832.24256410256498</v>
      </c>
    </row>
    <row r="10" spans="1:13" ht="14.4" customHeight="1" x14ac:dyDescent="0.3">
      <c r="A10" s="625" t="s">
        <v>559</v>
      </c>
      <c r="B10" s="626" t="s">
        <v>2538</v>
      </c>
      <c r="C10" s="626" t="s">
        <v>1516</v>
      </c>
      <c r="D10" s="626" t="s">
        <v>1517</v>
      </c>
      <c r="E10" s="626" t="s">
        <v>2539</v>
      </c>
      <c r="F10" s="629"/>
      <c r="G10" s="629"/>
      <c r="H10" s="642">
        <v>0</v>
      </c>
      <c r="I10" s="629">
        <v>1</v>
      </c>
      <c r="J10" s="629">
        <v>143.12</v>
      </c>
      <c r="K10" s="642">
        <v>1</v>
      </c>
      <c r="L10" s="629">
        <v>1</v>
      </c>
      <c r="M10" s="630">
        <v>143.12</v>
      </c>
    </row>
    <row r="11" spans="1:13" ht="14.4" customHeight="1" x14ac:dyDescent="0.3">
      <c r="A11" s="625" t="s">
        <v>559</v>
      </c>
      <c r="B11" s="626" t="s">
        <v>2538</v>
      </c>
      <c r="C11" s="626" t="s">
        <v>1618</v>
      </c>
      <c r="D11" s="626" t="s">
        <v>1619</v>
      </c>
      <c r="E11" s="626" t="s">
        <v>1620</v>
      </c>
      <c r="F11" s="629"/>
      <c r="G11" s="629"/>
      <c r="H11" s="642">
        <v>0</v>
      </c>
      <c r="I11" s="629">
        <v>14</v>
      </c>
      <c r="J11" s="629">
        <v>994.69971939061361</v>
      </c>
      <c r="K11" s="642">
        <v>1</v>
      </c>
      <c r="L11" s="629">
        <v>14</v>
      </c>
      <c r="M11" s="630">
        <v>994.69971939061361</v>
      </c>
    </row>
    <row r="12" spans="1:13" ht="14.4" customHeight="1" x14ac:dyDescent="0.3">
      <c r="A12" s="625" t="s">
        <v>559</v>
      </c>
      <c r="B12" s="626" t="s">
        <v>2540</v>
      </c>
      <c r="C12" s="626" t="s">
        <v>1486</v>
      </c>
      <c r="D12" s="626" t="s">
        <v>2541</v>
      </c>
      <c r="E12" s="626" t="s">
        <v>2542</v>
      </c>
      <c r="F12" s="629"/>
      <c r="G12" s="629"/>
      <c r="H12" s="642">
        <v>0</v>
      </c>
      <c r="I12" s="629">
        <v>1</v>
      </c>
      <c r="J12" s="629">
        <v>143.06998433023901</v>
      </c>
      <c r="K12" s="642">
        <v>1</v>
      </c>
      <c r="L12" s="629">
        <v>1</v>
      </c>
      <c r="M12" s="630">
        <v>143.06998433023901</v>
      </c>
    </row>
    <row r="13" spans="1:13" ht="14.4" customHeight="1" x14ac:dyDescent="0.3">
      <c r="A13" s="625" t="s">
        <v>559</v>
      </c>
      <c r="B13" s="626" t="s">
        <v>2543</v>
      </c>
      <c r="C13" s="626" t="s">
        <v>1611</v>
      </c>
      <c r="D13" s="626" t="s">
        <v>1507</v>
      </c>
      <c r="E13" s="626" t="s">
        <v>1612</v>
      </c>
      <c r="F13" s="629"/>
      <c r="G13" s="629"/>
      <c r="H13" s="642">
        <v>0</v>
      </c>
      <c r="I13" s="629">
        <v>3</v>
      </c>
      <c r="J13" s="629">
        <v>217.70999999999998</v>
      </c>
      <c r="K13" s="642">
        <v>1</v>
      </c>
      <c r="L13" s="629">
        <v>3</v>
      </c>
      <c r="M13" s="630">
        <v>217.70999999999998</v>
      </c>
    </row>
    <row r="14" spans="1:13" ht="14.4" customHeight="1" x14ac:dyDescent="0.3">
      <c r="A14" s="625" t="s">
        <v>559</v>
      </c>
      <c r="B14" s="626" t="s">
        <v>2543</v>
      </c>
      <c r="C14" s="626" t="s">
        <v>1506</v>
      </c>
      <c r="D14" s="626" t="s">
        <v>1507</v>
      </c>
      <c r="E14" s="626" t="s">
        <v>1508</v>
      </c>
      <c r="F14" s="629"/>
      <c r="G14" s="629"/>
      <c r="H14" s="642">
        <v>0</v>
      </c>
      <c r="I14" s="629">
        <v>3</v>
      </c>
      <c r="J14" s="629">
        <v>368.15971321005202</v>
      </c>
      <c r="K14" s="642">
        <v>1</v>
      </c>
      <c r="L14" s="629">
        <v>3</v>
      </c>
      <c r="M14" s="630">
        <v>368.15971321005202</v>
      </c>
    </row>
    <row r="15" spans="1:13" ht="14.4" customHeight="1" x14ac:dyDescent="0.3">
      <c r="A15" s="625" t="s">
        <v>559</v>
      </c>
      <c r="B15" s="626" t="s">
        <v>2544</v>
      </c>
      <c r="C15" s="626" t="s">
        <v>780</v>
      </c>
      <c r="D15" s="626" t="s">
        <v>781</v>
      </c>
      <c r="E15" s="626" t="s">
        <v>2545</v>
      </c>
      <c r="F15" s="629">
        <v>2</v>
      </c>
      <c r="G15" s="629">
        <v>683.18</v>
      </c>
      <c r="H15" s="642">
        <v>1</v>
      </c>
      <c r="I15" s="629"/>
      <c r="J15" s="629"/>
      <c r="K15" s="642">
        <v>0</v>
      </c>
      <c r="L15" s="629">
        <v>2</v>
      </c>
      <c r="M15" s="630">
        <v>683.18</v>
      </c>
    </row>
    <row r="16" spans="1:13" ht="14.4" customHeight="1" x14ac:dyDescent="0.3">
      <c r="A16" s="625" t="s">
        <v>559</v>
      </c>
      <c r="B16" s="626" t="s">
        <v>2546</v>
      </c>
      <c r="C16" s="626" t="s">
        <v>1599</v>
      </c>
      <c r="D16" s="626" t="s">
        <v>1600</v>
      </c>
      <c r="E16" s="626" t="s">
        <v>1601</v>
      </c>
      <c r="F16" s="629"/>
      <c r="G16" s="629"/>
      <c r="H16" s="642">
        <v>0</v>
      </c>
      <c r="I16" s="629">
        <v>1</v>
      </c>
      <c r="J16" s="629">
        <v>473.4</v>
      </c>
      <c r="K16" s="642">
        <v>1</v>
      </c>
      <c r="L16" s="629">
        <v>1</v>
      </c>
      <c r="M16" s="630">
        <v>473.4</v>
      </c>
    </row>
    <row r="17" spans="1:13" ht="14.4" customHeight="1" x14ac:dyDescent="0.3">
      <c r="A17" s="625" t="s">
        <v>559</v>
      </c>
      <c r="B17" s="626" t="s">
        <v>2547</v>
      </c>
      <c r="C17" s="626" t="s">
        <v>1233</v>
      </c>
      <c r="D17" s="626" t="s">
        <v>1234</v>
      </c>
      <c r="E17" s="626" t="s">
        <v>1235</v>
      </c>
      <c r="F17" s="629">
        <v>1</v>
      </c>
      <c r="G17" s="629">
        <v>744.57</v>
      </c>
      <c r="H17" s="642">
        <v>1</v>
      </c>
      <c r="I17" s="629"/>
      <c r="J17" s="629"/>
      <c r="K17" s="642">
        <v>0</v>
      </c>
      <c r="L17" s="629">
        <v>1</v>
      </c>
      <c r="M17" s="630">
        <v>744.57</v>
      </c>
    </row>
    <row r="18" spans="1:13" ht="14.4" customHeight="1" x14ac:dyDescent="0.3">
      <c r="A18" s="625" t="s">
        <v>559</v>
      </c>
      <c r="B18" s="626" t="s">
        <v>2548</v>
      </c>
      <c r="C18" s="626" t="s">
        <v>1603</v>
      </c>
      <c r="D18" s="626" t="s">
        <v>1604</v>
      </c>
      <c r="E18" s="626" t="s">
        <v>1605</v>
      </c>
      <c r="F18" s="629"/>
      <c r="G18" s="629"/>
      <c r="H18" s="642">
        <v>0</v>
      </c>
      <c r="I18" s="629">
        <v>1</v>
      </c>
      <c r="J18" s="629">
        <v>1512.3528059099899</v>
      </c>
      <c r="K18" s="642">
        <v>1</v>
      </c>
      <c r="L18" s="629">
        <v>1</v>
      </c>
      <c r="M18" s="630">
        <v>1512.3528059099899</v>
      </c>
    </row>
    <row r="19" spans="1:13" ht="14.4" customHeight="1" x14ac:dyDescent="0.3">
      <c r="A19" s="625" t="s">
        <v>559</v>
      </c>
      <c r="B19" s="626" t="s">
        <v>2549</v>
      </c>
      <c r="C19" s="626" t="s">
        <v>1528</v>
      </c>
      <c r="D19" s="626" t="s">
        <v>1529</v>
      </c>
      <c r="E19" s="626" t="s">
        <v>2550</v>
      </c>
      <c r="F19" s="629"/>
      <c r="G19" s="629"/>
      <c r="H19" s="642">
        <v>0</v>
      </c>
      <c r="I19" s="629">
        <v>3</v>
      </c>
      <c r="J19" s="629">
        <v>229.25</v>
      </c>
      <c r="K19" s="642">
        <v>1</v>
      </c>
      <c r="L19" s="629">
        <v>3</v>
      </c>
      <c r="M19" s="630">
        <v>229.25</v>
      </c>
    </row>
    <row r="20" spans="1:13" ht="14.4" customHeight="1" x14ac:dyDescent="0.3">
      <c r="A20" s="625" t="s">
        <v>559</v>
      </c>
      <c r="B20" s="626" t="s">
        <v>2551</v>
      </c>
      <c r="C20" s="626" t="s">
        <v>1636</v>
      </c>
      <c r="D20" s="626" t="s">
        <v>2552</v>
      </c>
      <c r="E20" s="626" t="s">
        <v>2553</v>
      </c>
      <c r="F20" s="629"/>
      <c r="G20" s="629"/>
      <c r="H20" s="642">
        <v>0</v>
      </c>
      <c r="I20" s="629">
        <v>1</v>
      </c>
      <c r="J20" s="629">
        <v>396.04</v>
      </c>
      <c r="K20" s="642">
        <v>1</v>
      </c>
      <c r="L20" s="629">
        <v>1</v>
      </c>
      <c r="M20" s="630">
        <v>396.04</v>
      </c>
    </row>
    <row r="21" spans="1:13" ht="14.4" customHeight="1" x14ac:dyDescent="0.3">
      <c r="A21" s="625" t="s">
        <v>559</v>
      </c>
      <c r="B21" s="626" t="s">
        <v>2551</v>
      </c>
      <c r="C21" s="626" t="s">
        <v>1629</v>
      </c>
      <c r="D21" s="626" t="s">
        <v>2554</v>
      </c>
      <c r="E21" s="626" t="s">
        <v>2555</v>
      </c>
      <c r="F21" s="629"/>
      <c r="G21" s="629"/>
      <c r="H21" s="642">
        <v>0</v>
      </c>
      <c r="I21" s="629">
        <v>5</v>
      </c>
      <c r="J21" s="629">
        <v>1944.17</v>
      </c>
      <c r="K21" s="642">
        <v>1</v>
      </c>
      <c r="L21" s="629">
        <v>5</v>
      </c>
      <c r="M21" s="630">
        <v>1944.17</v>
      </c>
    </row>
    <row r="22" spans="1:13" ht="14.4" customHeight="1" x14ac:dyDescent="0.3">
      <c r="A22" s="625" t="s">
        <v>559</v>
      </c>
      <c r="B22" s="626" t="s">
        <v>2556</v>
      </c>
      <c r="C22" s="626" t="s">
        <v>1622</v>
      </c>
      <c r="D22" s="626" t="s">
        <v>2557</v>
      </c>
      <c r="E22" s="626" t="s">
        <v>2558</v>
      </c>
      <c r="F22" s="629"/>
      <c r="G22" s="629"/>
      <c r="H22" s="642">
        <v>0</v>
      </c>
      <c r="I22" s="629">
        <v>2</v>
      </c>
      <c r="J22" s="629">
        <v>232.890275712934</v>
      </c>
      <c r="K22" s="642">
        <v>1</v>
      </c>
      <c r="L22" s="629">
        <v>2</v>
      </c>
      <c r="M22" s="630">
        <v>232.890275712934</v>
      </c>
    </row>
    <row r="23" spans="1:13" ht="14.4" customHeight="1" x14ac:dyDescent="0.3">
      <c r="A23" s="625" t="s">
        <v>559</v>
      </c>
      <c r="B23" s="626" t="s">
        <v>2556</v>
      </c>
      <c r="C23" s="626" t="s">
        <v>1571</v>
      </c>
      <c r="D23" s="626" t="s">
        <v>2559</v>
      </c>
      <c r="E23" s="626" t="s">
        <v>2339</v>
      </c>
      <c r="F23" s="629"/>
      <c r="G23" s="629"/>
      <c r="H23" s="642">
        <v>0</v>
      </c>
      <c r="I23" s="629">
        <v>1</v>
      </c>
      <c r="J23" s="629">
        <v>144.79</v>
      </c>
      <c r="K23" s="642">
        <v>1</v>
      </c>
      <c r="L23" s="629">
        <v>1</v>
      </c>
      <c r="M23" s="630">
        <v>144.79</v>
      </c>
    </row>
    <row r="24" spans="1:13" ht="14.4" customHeight="1" x14ac:dyDescent="0.3">
      <c r="A24" s="625" t="s">
        <v>559</v>
      </c>
      <c r="B24" s="626" t="s">
        <v>2560</v>
      </c>
      <c r="C24" s="626" t="s">
        <v>1643</v>
      </c>
      <c r="D24" s="626" t="s">
        <v>1491</v>
      </c>
      <c r="E24" s="626" t="s">
        <v>1644</v>
      </c>
      <c r="F24" s="629"/>
      <c r="G24" s="629"/>
      <c r="H24" s="642">
        <v>0</v>
      </c>
      <c r="I24" s="629">
        <v>30</v>
      </c>
      <c r="J24" s="629">
        <v>12412.785914941942</v>
      </c>
      <c r="K24" s="642">
        <v>1</v>
      </c>
      <c r="L24" s="629">
        <v>30</v>
      </c>
      <c r="M24" s="630">
        <v>12412.785914941942</v>
      </c>
    </row>
    <row r="25" spans="1:13" ht="14.4" customHeight="1" x14ac:dyDescent="0.3">
      <c r="A25" s="625" t="s">
        <v>559</v>
      </c>
      <c r="B25" s="626" t="s">
        <v>2560</v>
      </c>
      <c r="C25" s="626" t="s">
        <v>1490</v>
      </c>
      <c r="D25" s="626" t="s">
        <v>1491</v>
      </c>
      <c r="E25" s="626" t="s">
        <v>1492</v>
      </c>
      <c r="F25" s="629"/>
      <c r="G25" s="629"/>
      <c r="H25" s="642">
        <v>0</v>
      </c>
      <c r="I25" s="629">
        <v>1</v>
      </c>
      <c r="J25" s="629">
        <v>492.2</v>
      </c>
      <c r="K25" s="642">
        <v>1</v>
      </c>
      <c r="L25" s="629">
        <v>1</v>
      </c>
      <c r="M25" s="630">
        <v>492.2</v>
      </c>
    </row>
    <row r="26" spans="1:13" ht="14.4" customHeight="1" x14ac:dyDescent="0.3">
      <c r="A26" s="625" t="s">
        <v>559</v>
      </c>
      <c r="B26" s="626" t="s">
        <v>2560</v>
      </c>
      <c r="C26" s="626" t="s">
        <v>1524</v>
      </c>
      <c r="D26" s="626" t="s">
        <v>1525</v>
      </c>
      <c r="E26" s="626" t="s">
        <v>2561</v>
      </c>
      <c r="F26" s="629"/>
      <c r="G26" s="629"/>
      <c r="H26" s="642">
        <v>0</v>
      </c>
      <c r="I26" s="629">
        <v>45</v>
      </c>
      <c r="J26" s="629">
        <v>155249.93573733285</v>
      </c>
      <c r="K26" s="642">
        <v>1</v>
      </c>
      <c r="L26" s="629">
        <v>45</v>
      </c>
      <c r="M26" s="630">
        <v>155249.93573733285</v>
      </c>
    </row>
    <row r="27" spans="1:13" ht="14.4" customHeight="1" x14ac:dyDescent="0.3">
      <c r="A27" s="625" t="s">
        <v>559</v>
      </c>
      <c r="B27" s="626" t="s">
        <v>2562</v>
      </c>
      <c r="C27" s="626" t="s">
        <v>1585</v>
      </c>
      <c r="D27" s="626" t="s">
        <v>1586</v>
      </c>
      <c r="E27" s="626" t="s">
        <v>1587</v>
      </c>
      <c r="F27" s="629"/>
      <c r="G27" s="629"/>
      <c r="H27" s="642">
        <v>0</v>
      </c>
      <c r="I27" s="629">
        <v>1</v>
      </c>
      <c r="J27" s="629">
        <v>315.64</v>
      </c>
      <c r="K27" s="642">
        <v>1</v>
      </c>
      <c r="L27" s="629">
        <v>1</v>
      </c>
      <c r="M27" s="630">
        <v>315.64</v>
      </c>
    </row>
    <row r="28" spans="1:13" ht="14.4" customHeight="1" x14ac:dyDescent="0.3">
      <c r="A28" s="625" t="s">
        <v>559</v>
      </c>
      <c r="B28" s="626" t="s">
        <v>2563</v>
      </c>
      <c r="C28" s="626" t="s">
        <v>1661</v>
      </c>
      <c r="D28" s="626" t="s">
        <v>1662</v>
      </c>
      <c r="E28" s="626" t="s">
        <v>1663</v>
      </c>
      <c r="F28" s="629"/>
      <c r="G28" s="629"/>
      <c r="H28" s="642">
        <v>0</v>
      </c>
      <c r="I28" s="629">
        <v>1</v>
      </c>
      <c r="J28" s="629">
        <v>174.27</v>
      </c>
      <c r="K28" s="642">
        <v>1</v>
      </c>
      <c r="L28" s="629">
        <v>1</v>
      </c>
      <c r="M28" s="630">
        <v>174.27</v>
      </c>
    </row>
    <row r="29" spans="1:13" ht="14.4" customHeight="1" x14ac:dyDescent="0.3">
      <c r="A29" s="625" t="s">
        <v>559</v>
      </c>
      <c r="B29" s="626" t="s">
        <v>2564</v>
      </c>
      <c r="C29" s="626" t="s">
        <v>591</v>
      </c>
      <c r="D29" s="626" t="s">
        <v>2565</v>
      </c>
      <c r="E29" s="626" t="s">
        <v>2566</v>
      </c>
      <c r="F29" s="629">
        <v>1</v>
      </c>
      <c r="G29" s="629">
        <v>136.41</v>
      </c>
      <c r="H29" s="642">
        <v>1</v>
      </c>
      <c r="I29" s="629"/>
      <c r="J29" s="629"/>
      <c r="K29" s="642">
        <v>0</v>
      </c>
      <c r="L29" s="629">
        <v>1</v>
      </c>
      <c r="M29" s="630">
        <v>136.41</v>
      </c>
    </row>
    <row r="30" spans="1:13" ht="14.4" customHeight="1" x14ac:dyDescent="0.3">
      <c r="A30" s="625" t="s">
        <v>559</v>
      </c>
      <c r="B30" s="626" t="s">
        <v>2567</v>
      </c>
      <c r="C30" s="626" t="s">
        <v>1614</v>
      </c>
      <c r="D30" s="626" t="s">
        <v>1615</v>
      </c>
      <c r="E30" s="626" t="s">
        <v>1591</v>
      </c>
      <c r="F30" s="629"/>
      <c r="G30" s="629"/>
      <c r="H30" s="642">
        <v>0</v>
      </c>
      <c r="I30" s="629">
        <v>1</v>
      </c>
      <c r="J30" s="629">
        <v>216.67</v>
      </c>
      <c r="K30" s="642">
        <v>1</v>
      </c>
      <c r="L30" s="629">
        <v>1</v>
      </c>
      <c r="M30" s="630">
        <v>216.67</v>
      </c>
    </row>
    <row r="31" spans="1:13" ht="14.4" customHeight="1" x14ac:dyDescent="0.3">
      <c r="A31" s="625" t="s">
        <v>559</v>
      </c>
      <c r="B31" s="626" t="s">
        <v>2568</v>
      </c>
      <c r="C31" s="626" t="s">
        <v>599</v>
      </c>
      <c r="D31" s="626" t="s">
        <v>600</v>
      </c>
      <c r="E31" s="626" t="s">
        <v>601</v>
      </c>
      <c r="F31" s="629">
        <v>1</v>
      </c>
      <c r="G31" s="629">
        <v>41.08</v>
      </c>
      <c r="H31" s="642">
        <v>1</v>
      </c>
      <c r="I31" s="629"/>
      <c r="J31" s="629"/>
      <c r="K31" s="642">
        <v>0</v>
      </c>
      <c r="L31" s="629">
        <v>1</v>
      </c>
      <c r="M31" s="630">
        <v>41.08</v>
      </c>
    </row>
    <row r="32" spans="1:13" ht="14.4" customHeight="1" x14ac:dyDescent="0.3">
      <c r="A32" s="625" t="s">
        <v>559</v>
      </c>
      <c r="B32" s="626" t="s">
        <v>2569</v>
      </c>
      <c r="C32" s="626" t="s">
        <v>607</v>
      </c>
      <c r="D32" s="626" t="s">
        <v>608</v>
      </c>
      <c r="E32" s="626" t="s">
        <v>609</v>
      </c>
      <c r="F32" s="629">
        <v>1</v>
      </c>
      <c r="G32" s="629">
        <v>72.190058856556803</v>
      </c>
      <c r="H32" s="642">
        <v>1</v>
      </c>
      <c r="I32" s="629"/>
      <c r="J32" s="629"/>
      <c r="K32" s="642">
        <v>0</v>
      </c>
      <c r="L32" s="629">
        <v>1</v>
      </c>
      <c r="M32" s="630">
        <v>72.190058856556803</v>
      </c>
    </row>
    <row r="33" spans="1:13" ht="14.4" customHeight="1" x14ac:dyDescent="0.3">
      <c r="A33" s="625" t="s">
        <v>559</v>
      </c>
      <c r="B33" s="626" t="s">
        <v>2569</v>
      </c>
      <c r="C33" s="626" t="s">
        <v>615</v>
      </c>
      <c r="D33" s="626" t="s">
        <v>616</v>
      </c>
      <c r="E33" s="626" t="s">
        <v>617</v>
      </c>
      <c r="F33" s="629">
        <v>1</v>
      </c>
      <c r="G33" s="629">
        <v>98.22</v>
      </c>
      <c r="H33" s="642">
        <v>1</v>
      </c>
      <c r="I33" s="629"/>
      <c r="J33" s="629"/>
      <c r="K33" s="642">
        <v>0</v>
      </c>
      <c r="L33" s="629">
        <v>1</v>
      </c>
      <c r="M33" s="630">
        <v>98.22</v>
      </c>
    </row>
    <row r="34" spans="1:13" ht="14.4" customHeight="1" x14ac:dyDescent="0.3">
      <c r="A34" s="625" t="s">
        <v>559</v>
      </c>
      <c r="B34" s="626" t="s">
        <v>2570</v>
      </c>
      <c r="C34" s="626" t="s">
        <v>572</v>
      </c>
      <c r="D34" s="626" t="s">
        <v>573</v>
      </c>
      <c r="E34" s="626" t="s">
        <v>574</v>
      </c>
      <c r="F34" s="629">
        <v>1</v>
      </c>
      <c r="G34" s="629">
        <v>48.239802274711501</v>
      </c>
      <c r="H34" s="642">
        <v>1</v>
      </c>
      <c r="I34" s="629"/>
      <c r="J34" s="629"/>
      <c r="K34" s="642">
        <v>0</v>
      </c>
      <c r="L34" s="629">
        <v>1</v>
      </c>
      <c r="M34" s="630">
        <v>48.239802274711501</v>
      </c>
    </row>
    <row r="35" spans="1:13" ht="14.4" customHeight="1" x14ac:dyDescent="0.3">
      <c r="A35" s="625" t="s">
        <v>559</v>
      </c>
      <c r="B35" s="626" t="s">
        <v>2571</v>
      </c>
      <c r="C35" s="626" t="s">
        <v>1520</v>
      </c>
      <c r="D35" s="626" t="s">
        <v>1521</v>
      </c>
      <c r="E35" s="626" t="s">
        <v>1522</v>
      </c>
      <c r="F35" s="629"/>
      <c r="G35" s="629"/>
      <c r="H35" s="642">
        <v>0</v>
      </c>
      <c r="I35" s="629">
        <v>8</v>
      </c>
      <c r="J35" s="629">
        <v>638.64001907824195</v>
      </c>
      <c r="K35" s="642">
        <v>1</v>
      </c>
      <c r="L35" s="629">
        <v>8</v>
      </c>
      <c r="M35" s="630">
        <v>638.64001907824195</v>
      </c>
    </row>
    <row r="36" spans="1:13" ht="14.4" customHeight="1" x14ac:dyDescent="0.3">
      <c r="A36" s="625" t="s">
        <v>559</v>
      </c>
      <c r="B36" s="626" t="s">
        <v>2572</v>
      </c>
      <c r="C36" s="626" t="s">
        <v>587</v>
      </c>
      <c r="D36" s="626" t="s">
        <v>588</v>
      </c>
      <c r="E36" s="626" t="s">
        <v>589</v>
      </c>
      <c r="F36" s="629">
        <v>1</v>
      </c>
      <c r="G36" s="629">
        <v>33.65</v>
      </c>
      <c r="H36" s="642">
        <v>1</v>
      </c>
      <c r="I36" s="629"/>
      <c r="J36" s="629"/>
      <c r="K36" s="642">
        <v>0</v>
      </c>
      <c r="L36" s="629">
        <v>1</v>
      </c>
      <c r="M36" s="630">
        <v>33.65</v>
      </c>
    </row>
    <row r="37" spans="1:13" ht="14.4" customHeight="1" x14ac:dyDescent="0.3">
      <c r="A37" s="625" t="s">
        <v>559</v>
      </c>
      <c r="B37" s="626" t="s">
        <v>2572</v>
      </c>
      <c r="C37" s="626" t="s">
        <v>1513</v>
      </c>
      <c r="D37" s="626" t="s">
        <v>1514</v>
      </c>
      <c r="E37" s="626" t="s">
        <v>970</v>
      </c>
      <c r="F37" s="629"/>
      <c r="G37" s="629"/>
      <c r="H37" s="642">
        <v>0</v>
      </c>
      <c r="I37" s="629">
        <v>1</v>
      </c>
      <c r="J37" s="629">
        <v>43.38</v>
      </c>
      <c r="K37" s="642">
        <v>1</v>
      </c>
      <c r="L37" s="629">
        <v>1</v>
      </c>
      <c r="M37" s="630">
        <v>43.38</v>
      </c>
    </row>
    <row r="38" spans="1:13" ht="14.4" customHeight="1" x14ac:dyDescent="0.3">
      <c r="A38" s="625" t="s">
        <v>559</v>
      </c>
      <c r="B38" s="626" t="s">
        <v>2572</v>
      </c>
      <c r="C38" s="626" t="s">
        <v>595</v>
      </c>
      <c r="D38" s="626" t="s">
        <v>2573</v>
      </c>
      <c r="E38" s="626" t="s">
        <v>970</v>
      </c>
      <c r="F38" s="629">
        <v>1</v>
      </c>
      <c r="G38" s="629">
        <v>107.7</v>
      </c>
      <c r="H38" s="642">
        <v>1</v>
      </c>
      <c r="I38" s="629"/>
      <c r="J38" s="629"/>
      <c r="K38" s="642">
        <v>0</v>
      </c>
      <c r="L38" s="629">
        <v>1</v>
      </c>
      <c r="M38" s="630">
        <v>107.7</v>
      </c>
    </row>
    <row r="39" spans="1:13" ht="14.4" customHeight="1" x14ac:dyDescent="0.3">
      <c r="A39" s="625" t="s">
        <v>559</v>
      </c>
      <c r="B39" s="626" t="s">
        <v>2574</v>
      </c>
      <c r="C39" s="626" t="s">
        <v>1582</v>
      </c>
      <c r="D39" s="626" t="s">
        <v>1583</v>
      </c>
      <c r="E39" s="626" t="s">
        <v>589</v>
      </c>
      <c r="F39" s="629"/>
      <c r="G39" s="629"/>
      <c r="H39" s="642">
        <v>0</v>
      </c>
      <c r="I39" s="629">
        <v>1</v>
      </c>
      <c r="J39" s="629">
        <v>48.96</v>
      </c>
      <c r="K39" s="642">
        <v>1</v>
      </c>
      <c r="L39" s="629">
        <v>1</v>
      </c>
      <c r="M39" s="630">
        <v>48.96</v>
      </c>
    </row>
    <row r="40" spans="1:13" ht="14.4" customHeight="1" x14ac:dyDescent="0.3">
      <c r="A40" s="625" t="s">
        <v>559</v>
      </c>
      <c r="B40" s="626" t="s">
        <v>2575</v>
      </c>
      <c r="C40" s="626" t="s">
        <v>1677</v>
      </c>
      <c r="D40" s="626" t="s">
        <v>1678</v>
      </c>
      <c r="E40" s="626" t="s">
        <v>1679</v>
      </c>
      <c r="F40" s="629"/>
      <c r="G40" s="629"/>
      <c r="H40" s="642">
        <v>0</v>
      </c>
      <c r="I40" s="629">
        <v>1</v>
      </c>
      <c r="J40" s="629">
        <v>128.71</v>
      </c>
      <c r="K40" s="642">
        <v>1</v>
      </c>
      <c r="L40" s="629">
        <v>1</v>
      </c>
      <c r="M40" s="630">
        <v>128.71</v>
      </c>
    </row>
    <row r="41" spans="1:13" ht="14.4" customHeight="1" x14ac:dyDescent="0.3">
      <c r="A41" s="625" t="s">
        <v>559</v>
      </c>
      <c r="B41" s="626" t="s">
        <v>2576</v>
      </c>
      <c r="C41" s="626" t="s">
        <v>968</v>
      </c>
      <c r="D41" s="626" t="s">
        <v>969</v>
      </c>
      <c r="E41" s="626" t="s">
        <v>970</v>
      </c>
      <c r="F41" s="629">
        <v>2</v>
      </c>
      <c r="G41" s="629">
        <v>241.18002893162901</v>
      </c>
      <c r="H41" s="642">
        <v>1</v>
      </c>
      <c r="I41" s="629"/>
      <c r="J41" s="629"/>
      <c r="K41" s="642">
        <v>0</v>
      </c>
      <c r="L41" s="629">
        <v>2</v>
      </c>
      <c r="M41" s="630">
        <v>241.18002893162901</v>
      </c>
    </row>
    <row r="42" spans="1:13" ht="14.4" customHeight="1" x14ac:dyDescent="0.3">
      <c r="A42" s="625" t="s">
        <v>559</v>
      </c>
      <c r="B42" s="626" t="s">
        <v>2576</v>
      </c>
      <c r="C42" s="626" t="s">
        <v>1589</v>
      </c>
      <c r="D42" s="626" t="s">
        <v>1590</v>
      </c>
      <c r="E42" s="626" t="s">
        <v>1591</v>
      </c>
      <c r="F42" s="629"/>
      <c r="G42" s="629"/>
      <c r="H42" s="642">
        <v>0</v>
      </c>
      <c r="I42" s="629">
        <v>1</v>
      </c>
      <c r="J42" s="629">
        <v>80.010000000000005</v>
      </c>
      <c r="K42" s="642">
        <v>1</v>
      </c>
      <c r="L42" s="629">
        <v>1</v>
      </c>
      <c r="M42" s="630">
        <v>80.010000000000005</v>
      </c>
    </row>
    <row r="43" spans="1:13" ht="14.4" customHeight="1" x14ac:dyDescent="0.3">
      <c r="A43" s="625" t="s">
        <v>559</v>
      </c>
      <c r="B43" s="626" t="s">
        <v>2577</v>
      </c>
      <c r="C43" s="626" t="s">
        <v>1471</v>
      </c>
      <c r="D43" s="626" t="s">
        <v>1472</v>
      </c>
      <c r="E43" s="626" t="s">
        <v>1473</v>
      </c>
      <c r="F43" s="629"/>
      <c r="G43" s="629"/>
      <c r="H43" s="642">
        <v>0</v>
      </c>
      <c r="I43" s="629">
        <v>6</v>
      </c>
      <c r="J43" s="629">
        <v>395.3399999999998</v>
      </c>
      <c r="K43" s="642">
        <v>1</v>
      </c>
      <c r="L43" s="629">
        <v>6</v>
      </c>
      <c r="M43" s="630">
        <v>395.3399999999998</v>
      </c>
    </row>
    <row r="44" spans="1:13" ht="14.4" customHeight="1" x14ac:dyDescent="0.3">
      <c r="A44" s="625" t="s">
        <v>559</v>
      </c>
      <c r="B44" s="626" t="s">
        <v>2577</v>
      </c>
      <c r="C44" s="626" t="s">
        <v>1532</v>
      </c>
      <c r="D44" s="626" t="s">
        <v>2578</v>
      </c>
      <c r="E44" s="626" t="s">
        <v>589</v>
      </c>
      <c r="F44" s="629"/>
      <c r="G44" s="629"/>
      <c r="H44" s="642">
        <v>0</v>
      </c>
      <c r="I44" s="629">
        <v>1</v>
      </c>
      <c r="J44" s="629">
        <v>109.86</v>
      </c>
      <c r="K44" s="642">
        <v>1</v>
      </c>
      <c r="L44" s="629">
        <v>1</v>
      </c>
      <c r="M44" s="630">
        <v>109.86</v>
      </c>
    </row>
    <row r="45" spans="1:13" ht="14.4" customHeight="1" x14ac:dyDescent="0.3">
      <c r="A45" s="625" t="s">
        <v>559</v>
      </c>
      <c r="B45" s="626" t="s">
        <v>2579</v>
      </c>
      <c r="C45" s="626" t="s">
        <v>1005</v>
      </c>
      <c r="D45" s="626" t="s">
        <v>1006</v>
      </c>
      <c r="E45" s="626" t="s">
        <v>1007</v>
      </c>
      <c r="F45" s="629">
        <v>1</v>
      </c>
      <c r="G45" s="629">
        <v>198.39</v>
      </c>
      <c r="H45" s="642">
        <v>1</v>
      </c>
      <c r="I45" s="629"/>
      <c r="J45" s="629"/>
      <c r="K45" s="642">
        <v>0</v>
      </c>
      <c r="L45" s="629">
        <v>1</v>
      </c>
      <c r="M45" s="630">
        <v>198.39</v>
      </c>
    </row>
    <row r="46" spans="1:13" ht="14.4" customHeight="1" x14ac:dyDescent="0.3">
      <c r="A46" s="625" t="s">
        <v>559</v>
      </c>
      <c r="B46" s="626" t="s">
        <v>2580</v>
      </c>
      <c r="C46" s="626" t="s">
        <v>1540</v>
      </c>
      <c r="D46" s="626" t="s">
        <v>1541</v>
      </c>
      <c r="E46" s="626" t="s">
        <v>1007</v>
      </c>
      <c r="F46" s="629"/>
      <c r="G46" s="629"/>
      <c r="H46" s="642">
        <v>0</v>
      </c>
      <c r="I46" s="629">
        <v>2</v>
      </c>
      <c r="J46" s="629">
        <v>226.62</v>
      </c>
      <c r="K46" s="642">
        <v>1</v>
      </c>
      <c r="L46" s="629">
        <v>2</v>
      </c>
      <c r="M46" s="630">
        <v>226.62</v>
      </c>
    </row>
    <row r="47" spans="1:13" ht="14.4" customHeight="1" x14ac:dyDescent="0.3">
      <c r="A47" s="625" t="s">
        <v>559</v>
      </c>
      <c r="B47" s="626" t="s">
        <v>2581</v>
      </c>
      <c r="C47" s="626" t="s">
        <v>1575</v>
      </c>
      <c r="D47" s="626" t="s">
        <v>1576</v>
      </c>
      <c r="E47" s="626" t="s">
        <v>1577</v>
      </c>
      <c r="F47" s="629"/>
      <c r="G47" s="629"/>
      <c r="H47" s="642">
        <v>0</v>
      </c>
      <c r="I47" s="629">
        <v>2</v>
      </c>
      <c r="J47" s="629">
        <v>205.099957358974</v>
      </c>
      <c r="K47" s="642">
        <v>1</v>
      </c>
      <c r="L47" s="629">
        <v>2</v>
      </c>
      <c r="M47" s="630">
        <v>205.099957358974</v>
      </c>
    </row>
    <row r="48" spans="1:13" ht="14.4" customHeight="1" x14ac:dyDescent="0.3">
      <c r="A48" s="625" t="s">
        <v>559</v>
      </c>
      <c r="B48" s="626" t="s">
        <v>2582</v>
      </c>
      <c r="C48" s="626" t="s">
        <v>1483</v>
      </c>
      <c r="D48" s="626" t="s">
        <v>1484</v>
      </c>
      <c r="E48" s="626" t="s">
        <v>1007</v>
      </c>
      <c r="F48" s="629"/>
      <c r="G48" s="629"/>
      <c r="H48" s="642">
        <v>0</v>
      </c>
      <c r="I48" s="629">
        <v>2</v>
      </c>
      <c r="J48" s="629">
        <v>168.86002019669581</v>
      </c>
      <c r="K48" s="642">
        <v>1</v>
      </c>
      <c r="L48" s="629">
        <v>2</v>
      </c>
      <c r="M48" s="630">
        <v>168.86002019669581</v>
      </c>
    </row>
    <row r="49" spans="1:13" ht="14.4" customHeight="1" x14ac:dyDescent="0.3">
      <c r="A49" s="625" t="s">
        <v>559</v>
      </c>
      <c r="B49" s="626" t="s">
        <v>2583</v>
      </c>
      <c r="C49" s="626" t="s">
        <v>1593</v>
      </c>
      <c r="D49" s="626" t="s">
        <v>1594</v>
      </c>
      <c r="E49" s="626" t="s">
        <v>977</v>
      </c>
      <c r="F49" s="629"/>
      <c r="G49" s="629"/>
      <c r="H49" s="642">
        <v>0</v>
      </c>
      <c r="I49" s="629">
        <v>1</v>
      </c>
      <c r="J49" s="629">
        <v>142.750422769192</v>
      </c>
      <c r="K49" s="642">
        <v>1</v>
      </c>
      <c r="L49" s="629">
        <v>1</v>
      </c>
      <c r="M49" s="630">
        <v>142.750422769192</v>
      </c>
    </row>
    <row r="50" spans="1:13" ht="14.4" customHeight="1" x14ac:dyDescent="0.3">
      <c r="A50" s="625" t="s">
        <v>559</v>
      </c>
      <c r="B50" s="626" t="s">
        <v>2584</v>
      </c>
      <c r="C50" s="626" t="s">
        <v>1564</v>
      </c>
      <c r="D50" s="626" t="s">
        <v>2585</v>
      </c>
      <c r="E50" s="626" t="s">
        <v>1627</v>
      </c>
      <c r="F50" s="629"/>
      <c r="G50" s="629"/>
      <c r="H50" s="642">
        <v>0</v>
      </c>
      <c r="I50" s="629">
        <v>1</v>
      </c>
      <c r="J50" s="629">
        <v>48.96</v>
      </c>
      <c r="K50" s="642">
        <v>1</v>
      </c>
      <c r="L50" s="629">
        <v>1</v>
      </c>
      <c r="M50" s="630">
        <v>48.96</v>
      </c>
    </row>
    <row r="51" spans="1:13" ht="14.4" customHeight="1" x14ac:dyDescent="0.3">
      <c r="A51" s="625" t="s">
        <v>559</v>
      </c>
      <c r="B51" s="626" t="s">
        <v>2584</v>
      </c>
      <c r="C51" s="626" t="s">
        <v>1567</v>
      </c>
      <c r="D51" s="626" t="s">
        <v>1568</v>
      </c>
      <c r="E51" s="626" t="s">
        <v>1648</v>
      </c>
      <c r="F51" s="629"/>
      <c r="G51" s="629"/>
      <c r="H51" s="642">
        <v>0</v>
      </c>
      <c r="I51" s="629">
        <v>1</v>
      </c>
      <c r="J51" s="629">
        <v>322.10000000000002</v>
      </c>
      <c r="K51" s="642">
        <v>1</v>
      </c>
      <c r="L51" s="629">
        <v>1</v>
      </c>
      <c r="M51" s="630">
        <v>322.10000000000002</v>
      </c>
    </row>
    <row r="52" spans="1:13" ht="14.4" customHeight="1" x14ac:dyDescent="0.3">
      <c r="A52" s="625" t="s">
        <v>559</v>
      </c>
      <c r="B52" s="626" t="s">
        <v>2586</v>
      </c>
      <c r="C52" s="626" t="s">
        <v>1625</v>
      </c>
      <c r="D52" s="626" t="s">
        <v>1626</v>
      </c>
      <c r="E52" s="626" t="s">
        <v>1627</v>
      </c>
      <c r="F52" s="629"/>
      <c r="G52" s="629"/>
      <c r="H52" s="642">
        <v>0</v>
      </c>
      <c r="I52" s="629">
        <v>2</v>
      </c>
      <c r="J52" s="629">
        <v>358.84</v>
      </c>
      <c r="K52" s="642">
        <v>1</v>
      </c>
      <c r="L52" s="629">
        <v>2</v>
      </c>
      <c r="M52" s="630">
        <v>358.84</v>
      </c>
    </row>
    <row r="53" spans="1:13" ht="14.4" customHeight="1" x14ac:dyDescent="0.3">
      <c r="A53" s="625" t="s">
        <v>559</v>
      </c>
      <c r="B53" s="626" t="s">
        <v>2587</v>
      </c>
      <c r="C53" s="626" t="s">
        <v>1510</v>
      </c>
      <c r="D53" s="626" t="s">
        <v>1511</v>
      </c>
      <c r="E53" s="626" t="s">
        <v>2588</v>
      </c>
      <c r="F53" s="629"/>
      <c r="G53" s="629"/>
      <c r="H53" s="642">
        <v>0</v>
      </c>
      <c r="I53" s="629">
        <v>2</v>
      </c>
      <c r="J53" s="629">
        <v>99.599778426586994</v>
      </c>
      <c r="K53" s="642">
        <v>1</v>
      </c>
      <c r="L53" s="629">
        <v>2</v>
      </c>
      <c r="M53" s="630">
        <v>99.599778426586994</v>
      </c>
    </row>
    <row r="54" spans="1:13" ht="14.4" customHeight="1" x14ac:dyDescent="0.3">
      <c r="A54" s="625" t="s">
        <v>559</v>
      </c>
      <c r="B54" s="626" t="s">
        <v>2587</v>
      </c>
      <c r="C54" s="626" t="s">
        <v>1083</v>
      </c>
      <c r="D54" s="626" t="s">
        <v>2589</v>
      </c>
      <c r="E54" s="626" t="s">
        <v>2590</v>
      </c>
      <c r="F54" s="629">
        <v>1</v>
      </c>
      <c r="G54" s="629">
        <v>67.999799952450601</v>
      </c>
      <c r="H54" s="642">
        <v>1</v>
      </c>
      <c r="I54" s="629"/>
      <c r="J54" s="629"/>
      <c r="K54" s="642">
        <v>0</v>
      </c>
      <c r="L54" s="629">
        <v>1</v>
      </c>
      <c r="M54" s="630">
        <v>67.999799952450601</v>
      </c>
    </row>
    <row r="55" spans="1:13" ht="14.4" customHeight="1" x14ac:dyDescent="0.3">
      <c r="A55" s="625" t="s">
        <v>559</v>
      </c>
      <c r="B55" s="626" t="s">
        <v>2587</v>
      </c>
      <c r="C55" s="626" t="s">
        <v>1371</v>
      </c>
      <c r="D55" s="626" t="s">
        <v>2591</v>
      </c>
      <c r="E55" s="626" t="s">
        <v>2592</v>
      </c>
      <c r="F55" s="629">
        <v>1</v>
      </c>
      <c r="G55" s="629">
        <v>107.569809371978</v>
      </c>
      <c r="H55" s="642">
        <v>1</v>
      </c>
      <c r="I55" s="629"/>
      <c r="J55" s="629"/>
      <c r="K55" s="642">
        <v>0</v>
      </c>
      <c r="L55" s="629">
        <v>1</v>
      </c>
      <c r="M55" s="630">
        <v>107.569809371978</v>
      </c>
    </row>
    <row r="56" spans="1:13" ht="14.4" customHeight="1" x14ac:dyDescent="0.3">
      <c r="A56" s="625" t="s">
        <v>559</v>
      </c>
      <c r="B56" s="626" t="s">
        <v>2593</v>
      </c>
      <c r="C56" s="626" t="s">
        <v>1778</v>
      </c>
      <c r="D56" s="626" t="s">
        <v>1779</v>
      </c>
      <c r="E56" s="626" t="s">
        <v>2594</v>
      </c>
      <c r="F56" s="629">
        <v>1</v>
      </c>
      <c r="G56" s="629">
        <v>60.399822310706099</v>
      </c>
      <c r="H56" s="642">
        <v>1</v>
      </c>
      <c r="I56" s="629"/>
      <c r="J56" s="629"/>
      <c r="K56" s="642">
        <v>0</v>
      </c>
      <c r="L56" s="629">
        <v>1</v>
      </c>
      <c r="M56" s="630">
        <v>60.399822310706099</v>
      </c>
    </row>
    <row r="57" spans="1:13" ht="14.4" customHeight="1" x14ac:dyDescent="0.3">
      <c r="A57" s="625" t="s">
        <v>559</v>
      </c>
      <c r="B57" s="626" t="s">
        <v>2593</v>
      </c>
      <c r="C57" s="626" t="s">
        <v>1716</v>
      </c>
      <c r="D57" s="626" t="s">
        <v>1717</v>
      </c>
      <c r="E57" s="626" t="s">
        <v>2594</v>
      </c>
      <c r="F57" s="629">
        <v>1</v>
      </c>
      <c r="G57" s="629">
        <v>59.99</v>
      </c>
      <c r="H57" s="642">
        <v>1</v>
      </c>
      <c r="I57" s="629"/>
      <c r="J57" s="629"/>
      <c r="K57" s="642">
        <v>0</v>
      </c>
      <c r="L57" s="629">
        <v>1</v>
      </c>
      <c r="M57" s="630">
        <v>59.99</v>
      </c>
    </row>
    <row r="58" spans="1:13" ht="14.4" customHeight="1" x14ac:dyDescent="0.3">
      <c r="A58" s="625" t="s">
        <v>559</v>
      </c>
      <c r="B58" s="626" t="s">
        <v>2593</v>
      </c>
      <c r="C58" s="626" t="s">
        <v>1697</v>
      </c>
      <c r="D58" s="626" t="s">
        <v>2595</v>
      </c>
      <c r="E58" s="626" t="s">
        <v>2596</v>
      </c>
      <c r="F58" s="629">
        <v>2</v>
      </c>
      <c r="G58" s="629">
        <v>62.280027202279797</v>
      </c>
      <c r="H58" s="642">
        <v>1</v>
      </c>
      <c r="I58" s="629"/>
      <c r="J58" s="629"/>
      <c r="K58" s="642">
        <v>0</v>
      </c>
      <c r="L58" s="629">
        <v>2</v>
      </c>
      <c r="M58" s="630">
        <v>62.280027202279797</v>
      </c>
    </row>
    <row r="59" spans="1:13" ht="14.4" customHeight="1" x14ac:dyDescent="0.3">
      <c r="A59" s="625" t="s">
        <v>559</v>
      </c>
      <c r="B59" s="626" t="s">
        <v>2597</v>
      </c>
      <c r="C59" s="626" t="s">
        <v>1842</v>
      </c>
      <c r="D59" s="626" t="s">
        <v>1843</v>
      </c>
      <c r="E59" s="626" t="s">
        <v>1844</v>
      </c>
      <c r="F59" s="629"/>
      <c r="G59" s="629"/>
      <c r="H59" s="642">
        <v>0</v>
      </c>
      <c r="I59" s="629">
        <v>1.7</v>
      </c>
      <c r="J59" s="629">
        <v>21407.238586402829</v>
      </c>
      <c r="K59" s="642">
        <v>1</v>
      </c>
      <c r="L59" s="629">
        <v>1.7</v>
      </c>
      <c r="M59" s="630">
        <v>21407.238586402829</v>
      </c>
    </row>
    <row r="60" spans="1:13" ht="14.4" customHeight="1" x14ac:dyDescent="0.3">
      <c r="A60" s="625" t="s">
        <v>559</v>
      </c>
      <c r="B60" s="626" t="s">
        <v>2598</v>
      </c>
      <c r="C60" s="626" t="s">
        <v>1798</v>
      </c>
      <c r="D60" s="626" t="s">
        <v>1725</v>
      </c>
      <c r="E60" s="626" t="s">
        <v>1799</v>
      </c>
      <c r="F60" s="629"/>
      <c r="G60" s="629"/>
      <c r="H60" s="642">
        <v>0</v>
      </c>
      <c r="I60" s="629">
        <v>1303</v>
      </c>
      <c r="J60" s="629">
        <v>63440.455180781653</v>
      </c>
      <c r="K60" s="642">
        <v>1</v>
      </c>
      <c r="L60" s="629">
        <v>1303</v>
      </c>
      <c r="M60" s="630">
        <v>63440.455180781653</v>
      </c>
    </row>
    <row r="61" spans="1:13" ht="14.4" customHeight="1" x14ac:dyDescent="0.3">
      <c r="A61" s="625" t="s">
        <v>559</v>
      </c>
      <c r="B61" s="626" t="s">
        <v>2599</v>
      </c>
      <c r="C61" s="626" t="s">
        <v>1790</v>
      </c>
      <c r="D61" s="626" t="s">
        <v>2600</v>
      </c>
      <c r="E61" s="626" t="s">
        <v>2601</v>
      </c>
      <c r="F61" s="629"/>
      <c r="G61" s="629"/>
      <c r="H61" s="642">
        <v>0</v>
      </c>
      <c r="I61" s="629">
        <v>16</v>
      </c>
      <c r="J61" s="629">
        <v>4242.4438923911021</v>
      </c>
      <c r="K61" s="642">
        <v>1</v>
      </c>
      <c r="L61" s="629">
        <v>16</v>
      </c>
      <c r="M61" s="630">
        <v>4242.4438923911021</v>
      </c>
    </row>
    <row r="62" spans="1:13" ht="14.4" customHeight="1" x14ac:dyDescent="0.3">
      <c r="A62" s="625" t="s">
        <v>559</v>
      </c>
      <c r="B62" s="626" t="s">
        <v>2599</v>
      </c>
      <c r="C62" s="626" t="s">
        <v>1819</v>
      </c>
      <c r="D62" s="626" t="s">
        <v>2602</v>
      </c>
      <c r="E62" s="626" t="s">
        <v>2603</v>
      </c>
      <c r="F62" s="629"/>
      <c r="G62" s="629"/>
      <c r="H62" s="642">
        <v>0</v>
      </c>
      <c r="I62" s="629">
        <v>103.8</v>
      </c>
      <c r="J62" s="629">
        <v>23545.774926605158</v>
      </c>
      <c r="K62" s="642">
        <v>1</v>
      </c>
      <c r="L62" s="629">
        <v>103.8</v>
      </c>
      <c r="M62" s="630">
        <v>23545.774926605158</v>
      </c>
    </row>
    <row r="63" spans="1:13" ht="14.4" customHeight="1" x14ac:dyDescent="0.3">
      <c r="A63" s="625" t="s">
        <v>559</v>
      </c>
      <c r="B63" s="626" t="s">
        <v>2599</v>
      </c>
      <c r="C63" s="626" t="s">
        <v>1827</v>
      </c>
      <c r="D63" s="626" t="s">
        <v>2604</v>
      </c>
      <c r="E63" s="626" t="s">
        <v>2605</v>
      </c>
      <c r="F63" s="629"/>
      <c r="G63" s="629"/>
      <c r="H63" s="642">
        <v>0</v>
      </c>
      <c r="I63" s="629">
        <v>23</v>
      </c>
      <c r="J63" s="629">
        <v>6364.3190712355399</v>
      </c>
      <c r="K63" s="642">
        <v>1</v>
      </c>
      <c r="L63" s="629">
        <v>23</v>
      </c>
      <c r="M63" s="630">
        <v>6364.3190712355399</v>
      </c>
    </row>
    <row r="64" spans="1:13" ht="14.4" customHeight="1" x14ac:dyDescent="0.3">
      <c r="A64" s="625" t="s">
        <v>559</v>
      </c>
      <c r="B64" s="626" t="s">
        <v>2606</v>
      </c>
      <c r="C64" s="626" t="s">
        <v>1801</v>
      </c>
      <c r="D64" s="626" t="s">
        <v>2607</v>
      </c>
      <c r="E64" s="626" t="s">
        <v>2608</v>
      </c>
      <c r="F64" s="629"/>
      <c r="G64" s="629"/>
      <c r="H64" s="642">
        <v>0</v>
      </c>
      <c r="I64" s="629">
        <v>15.83333333333333</v>
      </c>
      <c r="J64" s="629">
        <v>59655.007249813178</v>
      </c>
      <c r="K64" s="642">
        <v>1</v>
      </c>
      <c r="L64" s="629">
        <v>15.83333333333333</v>
      </c>
      <c r="M64" s="630">
        <v>59655.007249813178</v>
      </c>
    </row>
    <row r="65" spans="1:13" ht="14.4" customHeight="1" x14ac:dyDescent="0.3">
      <c r="A65" s="625" t="s">
        <v>559</v>
      </c>
      <c r="B65" s="626" t="s">
        <v>2609</v>
      </c>
      <c r="C65" s="626" t="s">
        <v>1689</v>
      </c>
      <c r="D65" s="626" t="s">
        <v>1690</v>
      </c>
      <c r="E65" s="626" t="s">
        <v>2610</v>
      </c>
      <c r="F65" s="629">
        <v>4.4400000000000022</v>
      </c>
      <c r="G65" s="629">
        <v>3412.1388404785616</v>
      </c>
      <c r="H65" s="642">
        <v>1</v>
      </c>
      <c r="I65" s="629"/>
      <c r="J65" s="629"/>
      <c r="K65" s="642">
        <v>0</v>
      </c>
      <c r="L65" s="629">
        <v>4.4400000000000022</v>
      </c>
      <c r="M65" s="630">
        <v>3412.1388404785616</v>
      </c>
    </row>
    <row r="66" spans="1:13" ht="14.4" customHeight="1" x14ac:dyDescent="0.3">
      <c r="A66" s="625" t="s">
        <v>559</v>
      </c>
      <c r="B66" s="626" t="s">
        <v>2609</v>
      </c>
      <c r="C66" s="626" t="s">
        <v>1816</v>
      </c>
      <c r="D66" s="626" t="s">
        <v>1817</v>
      </c>
      <c r="E66" s="626" t="s">
        <v>2611</v>
      </c>
      <c r="F66" s="629"/>
      <c r="G66" s="629"/>
      <c r="H66" s="642">
        <v>0</v>
      </c>
      <c r="I66" s="629">
        <v>120.80000000000007</v>
      </c>
      <c r="J66" s="629">
        <v>37129.984340452611</v>
      </c>
      <c r="K66" s="642">
        <v>1</v>
      </c>
      <c r="L66" s="629">
        <v>120.80000000000007</v>
      </c>
      <c r="M66" s="630">
        <v>37129.984340452611</v>
      </c>
    </row>
    <row r="67" spans="1:13" ht="14.4" customHeight="1" x14ac:dyDescent="0.3">
      <c r="A67" s="625" t="s">
        <v>559</v>
      </c>
      <c r="B67" s="626" t="s">
        <v>2609</v>
      </c>
      <c r="C67" s="626" t="s">
        <v>1701</v>
      </c>
      <c r="D67" s="626" t="s">
        <v>2612</v>
      </c>
      <c r="E67" s="626" t="s">
        <v>2611</v>
      </c>
      <c r="F67" s="629">
        <v>3</v>
      </c>
      <c r="G67" s="629">
        <v>828</v>
      </c>
      <c r="H67" s="642">
        <v>1</v>
      </c>
      <c r="I67" s="629"/>
      <c r="J67" s="629"/>
      <c r="K67" s="642">
        <v>0</v>
      </c>
      <c r="L67" s="629">
        <v>3</v>
      </c>
      <c r="M67" s="630">
        <v>828</v>
      </c>
    </row>
    <row r="68" spans="1:13" ht="14.4" customHeight="1" x14ac:dyDescent="0.3">
      <c r="A68" s="625" t="s">
        <v>559</v>
      </c>
      <c r="B68" s="626" t="s">
        <v>2613</v>
      </c>
      <c r="C68" s="626" t="s">
        <v>1805</v>
      </c>
      <c r="D68" s="626" t="s">
        <v>1806</v>
      </c>
      <c r="E68" s="626" t="s">
        <v>2614</v>
      </c>
      <c r="F68" s="629"/>
      <c r="G68" s="629"/>
      <c r="H68" s="642">
        <v>0</v>
      </c>
      <c r="I68" s="629">
        <v>25</v>
      </c>
      <c r="J68" s="629">
        <v>3858.8300859502142</v>
      </c>
      <c r="K68" s="642">
        <v>1</v>
      </c>
      <c r="L68" s="629">
        <v>25</v>
      </c>
      <c r="M68" s="630">
        <v>3858.8300859502142</v>
      </c>
    </row>
    <row r="69" spans="1:13" ht="14.4" customHeight="1" x14ac:dyDescent="0.3">
      <c r="A69" s="625" t="s">
        <v>559</v>
      </c>
      <c r="B69" s="626" t="s">
        <v>2613</v>
      </c>
      <c r="C69" s="626" t="s">
        <v>1823</v>
      </c>
      <c r="D69" s="626" t="s">
        <v>2615</v>
      </c>
      <c r="E69" s="626" t="s">
        <v>1799</v>
      </c>
      <c r="F69" s="629"/>
      <c r="G69" s="629"/>
      <c r="H69" s="642">
        <v>0</v>
      </c>
      <c r="I69" s="629">
        <v>87</v>
      </c>
      <c r="J69" s="629">
        <v>6551.1028006148808</v>
      </c>
      <c r="K69" s="642">
        <v>1</v>
      </c>
      <c r="L69" s="629">
        <v>87</v>
      </c>
      <c r="M69" s="630">
        <v>6551.1028006148808</v>
      </c>
    </row>
    <row r="70" spans="1:13" ht="14.4" customHeight="1" x14ac:dyDescent="0.3">
      <c r="A70" s="625" t="s">
        <v>559</v>
      </c>
      <c r="B70" s="626" t="s">
        <v>2616</v>
      </c>
      <c r="C70" s="626" t="s">
        <v>1147</v>
      </c>
      <c r="D70" s="626" t="s">
        <v>1148</v>
      </c>
      <c r="E70" s="626" t="s">
        <v>1149</v>
      </c>
      <c r="F70" s="629"/>
      <c r="G70" s="629"/>
      <c r="H70" s="642">
        <v>0</v>
      </c>
      <c r="I70" s="629">
        <v>2</v>
      </c>
      <c r="J70" s="629">
        <v>1613.32</v>
      </c>
      <c r="K70" s="642">
        <v>1</v>
      </c>
      <c r="L70" s="629">
        <v>2</v>
      </c>
      <c r="M70" s="630">
        <v>1613.32</v>
      </c>
    </row>
    <row r="71" spans="1:13" ht="14.4" customHeight="1" x14ac:dyDescent="0.3">
      <c r="A71" s="625" t="s">
        <v>559</v>
      </c>
      <c r="B71" s="626" t="s">
        <v>2617</v>
      </c>
      <c r="C71" s="626" t="s">
        <v>1846</v>
      </c>
      <c r="D71" s="626" t="s">
        <v>1847</v>
      </c>
      <c r="E71" s="626" t="s">
        <v>2618</v>
      </c>
      <c r="F71" s="629"/>
      <c r="G71" s="629"/>
      <c r="H71" s="642">
        <v>0</v>
      </c>
      <c r="I71" s="629">
        <v>26</v>
      </c>
      <c r="J71" s="629">
        <v>5160.7383702731404</v>
      </c>
      <c r="K71" s="642">
        <v>1</v>
      </c>
      <c r="L71" s="629">
        <v>26</v>
      </c>
      <c r="M71" s="630">
        <v>5160.7383702731404</v>
      </c>
    </row>
    <row r="72" spans="1:13" ht="14.4" customHeight="1" x14ac:dyDescent="0.3">
      <c r="A72" s="625" t="s">
        <v>559</v>
      </c>
      <c r="B72" s="626" t="s">
        <v>2619</v>
      </c>
      <c r="C72" s="626" t="s">
        <v>1728</v>
      </c>
      <c r="D72" s="626" t="s">
        <v>2620</v>
      </c>
      <c r="E72" s="626" t="s">
        <v>2621</v>
      </c>
      <c r="F72" s="629"/>
      <c r="G72" s="629"/>
      <c r="H72" s="642">
        <v>0</v>
      </c>
      <c r="I72" s="629">
        <v>1.8</v>
      </c>
      <c r="J72" s="629">
        <v>7660.659219193295</v>
      </c>
      <c r="K72" s="642">
        <v>1</v>
      </c>
      <c r="L72" s="629">
        <v>1.8</v>
      </c>
      <c r="M72" s="630">
        <v>7660.659219193295</v>
      </c>
    </row>
    <row r="73" spans="1:13" ht="14.4" customHeight="1" x14ac:dyDescent="0.3">
      <c r="A73" s="625" t="s">
        <v>559</v>
      </c>
      <c r="B73" s="626" t="s">
        <v>2622</v>
      </c>
      <c r="C73" s="626" t="s">
        <v>1639</v>
      </c>
      <c r="D73" s="626" t="s">
        <v>1640</v>
      </c>
      <c r="E73" s="626" t="s">
        <v>1641</v>
      </c>
      <c r="F73" s="629"/>
      <c r="G73" s="629"/>
      <c r="H73" s="642">
        <v>0</v>
      </c>
      <c r="I73" s="629">
        <v>4.4000000000000004</v>
      </c>
      <c r="J73" s="629">
        <v>9497.0137413211232</v>
      </c>
      <c r="K73" s="642">
        <v>1</v>
      </c>
      <c r="L73" s="629">
        <v>4.4000000000000004</v>
      </c>
      <c r="M73" s="630">
        <v>9497.0137413211232</v>
      </c>
    </row>
    <row r="74" spans="1:13" ht="14.4" customHeight="1" x14ac:dyDescent="0.3">
      <c r="A74" s="625" t="s">
        <v>559</v>
      </c>
      <c r="B74" s="626" t="s">
        <v>2623</v>
      </c>
      <c r="C74" s="626" t="s">
        <v>1835</v>
      </c>
      <c r="D74" s="626" t="s">
        <v>1836</v>
      </c>
      <c r="E74" s="626" t="s">
        <v>1837</v>
      </c>
      <c r="F74" s="629"/>
      <c r="G74" s="629"/>
      <c r="H74" s="642">
        <v>0</v>
      </c>
      <c r="I74" s="629">
        <v>9</v>
      </c>
      <c r="J74" s="629">
        <v>1501.0903091167143</v>
      </c>
      <c r="K74" s="642">
        <v>1</v>
      </c>
      <c r="L74" s="629">
        <v>9</v>
      </c>
      <c r="M74" s="630">
        <v>1501.0903091167143</v>
      </c>
    </row>
    <row r="75" spans="1:13" ht="14.4" customHeight="1" x14ac:dyDescent="0.3">
      <c r="A75" s="625" t="s">
        <v>559</v>
      </c>
      <c r="B75" s="626" t="s">
        <v>2624</v>
      </c>
      <c r="C75" s="626" t="s">
        <v>1831</v>
      </c>
      <c r="D75" s="626" t="s">
        <v>1832</v>
      </c>
      <c r="E75" s="626" t="s">
        <v>1833</v>
      </c>
      <c r="F75" s="629"/>
      <c r="G75" s="629"/>
      <c r="H75" s="642">
        <v>0</v>
      </c>
      <c r="I75" s="629">
        <v>39</v>
      </c>
      <c r="J75" s="629">
        <v>4452.040976908781</v>
      </c>
      <c r="K75" s="642">
        <v>1</v>
      </c>
      <c r="L75" s="629">
        <v>39</v>
      </c>
      <c r="M75" s="630">
        <v>4452.040976908781</v>
      </c>
    </row>
    <row r="76" spans="1:13" ht="14.4" customHeight="1" x14ac:dyDescent="0.3">
      <c r="A76" s="625" t="s">
        <v>559</v>
      </c>
      <c r="B76" s="626" t="s">
        <v>2624</v>
      </c>
      <c r="C76" s="626" t="s">
        <v>1839</v>
      </c>
      <c r="D76" s="626" t="s">
        <v>2625</v>
      </c>
      <c r="E76" s="626" t="s">
        <v>2626</v>
      </c>
      <c r="F76" s="629"/>
      <c r="G76" s="629"/>
      <c r="H76" s="642">
        <v>0</v>
      </c>
      <c r="I76" s="629">
        <v>120</v>
      </c>
      <c r="J76" s="629">
        <v>8880.0144012564469</v>
      </c>
      <c r="K76" s="642">
        <v>1</v>
      </c>
      <c r="L76" s="629">
        <v>120</v>
      </c>
      <c r="M76" s="630">
        <v>8880.0144012564469</v>
      </c>
    </row>
    <row r="77" spans="1:13" ht="14.4" customHeight="1" x14ac:dyDescent="0.3">
      <c r="A77" s="625" t="s">
        <v>559</v>
      </c>
      <c r="B77" s="626" t="s">
        <v>2624</v>
      </c>
      <c r="C77" s="626" t="s">
        <v>1794</v>
      </c>
      <c r="D77" s="626" t="s">
        <v>2625</v>
      </c>
      <c r="E77" s="626" t="s">
        <v>2627</v>
      </c>
      <c r="F77" s="629"/>
      <c r="G77" s="629"/>
      <c r="H77" s="642">
        <v>0</v>
      </c>
      <c r="I77" s="629">
        <v>753</v>
      </c>
      <c r="J77" s="629">
        <v>67373.006978243895</v>
      </c>
      <c r="K77" s="642">
        <v>1</v>
      </c>
      <c r="L77" s="629">
        <v>753</v>
      </c>
      <c r="M77" s="630">
        <v>67373.006978243895</v>
      </c>
    </row>
    <row r="78" spans="1:13" ht="14.4" customHeight="1" x14ac:dyDescent="0.3">
      <c r="A78" s="625" t="s">
        <v>559</v>
      </c>
      <c r="B78" s="626" t="s">
        <v>2628</v>
      </c>
      <c r="C78" s="626" t="s">
        <v>1809</v>
      </c>
      <c r="D78" s="626" t="s">
        <v>1810</v>
      </c>
      <c r="E78" s="626" t="s">
        <v>2614</v>
      </c>
      <c r="F78" s="629"/>
      <c r="G78" s="629"/>
      <c r="H78" s="642">
        <v>0</v>
      </c>
      <c r="I78" s="629">
        <v>12</v>
      </c>
      <c r="J78" s="629">
        <v>688.44016598427027</v>
      </c>
      <c r="K78" s="642">
        <v>1</v>
      </c>
      <c r="L78" s="629">
        <v>12</v>
      </c>
      <c r="M78" s="630">
        <v>688.44016598427027</v>
      </c>
    </row>
    <row r="79" spans="1:13" ht="14.4" customHeight="1" x14ac:dyDescent="0.3">
      <c r="A79" s="625" t="s">
        <v>559</v>
      </c>
      <c r="B79" s="626" t="s">
        <v>2628</v>
      </c>
      <c r="C79" s="626" t="s">
        <v>1812</v>
      </c>
      <c r="D79" s="626" t="s">
        <v>2629</v>
      </c>
      <c r="E79" s="626" t="s">
        <v>2630</v>
      </c>
      <c r="F79" s="629"/>
      <c r="G79" s="629"/>
      <c r="H79" s="642">
        <v>0</v>
      </c>
      <c r="I79" s="629">
        <v>10</v>
      </c>
      <c r="J79" s="629">
        <v>747</v>
      </c>
      <c r="K79" s="642">
        <v>1</v>
      </c>
      <c r="L79" s="629">
        <v>10</v>
      </c>
      <c r="M79" s="630">
        <v>747</v>
      </c>
    </row>
    <row r="80" spans="1:13" ht="14.4" customHeight="1" x14ac:dyDescent="0.3">
      <c r="A80" s="625" t="s">
        <v>559</v>
      </c>
      <c r="B80" s="626" t="s">
        <v>2628</v>
      </c>
      <c r="C80" s="626" t="s">
        <v>1693</v>
      </c>
      <c r="D80" s="626" t="s">
        <v>1694</v>
      </c>
      <c r="E80" s="626" t="s">
        <v>2631</v>
      </c>
      <c r="F80" s="629">
        <v>2</v>
      </c>
      <c r="G80" s="629">
        <v>128.3000729371779</v>
      </c>
      <c r="H80" s="642">
        <v>1</v>
      </c>
      <c r="I80" s="629"/>
      <c r="J80" s="629"/>
      <c r="K80" s="642">
        <v>0</v>
      </c>
      <c r="L80" s="629">
        <v>2</v>
      </c>
      <c r="M80" s="630">
        <v>128.3000729371779</v>
      </c>
    </row>
    <row r="81" spans="1:13" ht="14.4" customHeight="1" x14ac:dyDescent="0.3">
      <c r="A81" s="625" t="s">
        <v>559</v>
      </c>
      <c r="B81" s="626" t="s">
        <v>2632</v>
      </c>
      <c r="C81" s="626" t="s">
        <v>1869</v>
      </c>
      <c r="D81" s="626" t="s">
        <v>2633</v>
      </c>
      <c r="E81" s="626" t="s">
        <v>2634</v>
      </c>
      <c r="F81" s="629"/>
      <c r="G81" s="629"/>
      <c r="H81" s="642">
        <v>0</v>
      </c>
      <c r="I81" s="629">
        <v>6</v>
      </c>
      <c r="J81" s="629">
        <v>550.26</v>
      </c>
      <c r="K81" s="642">
        <v>1</v>
      </c>
      <c r="L81" s="629">
        <v>6</v>
      </c>
      <c r="M81" s="630">
        <v>550.26</v>
      </c>
    </row>
    <row r="82" spans="1:13" ht="14.4" customHeight="1" x14ac:dyDescent="0.3">
      <c r="A82" s="625" t="s">
        <v>559</v>
      </c>
      <c r="B82" s="626" t="s">
        <v>2632</v>
      </c>
      <c r="C82" s="626" t="s">
        <v>1872</v>
      </c>
      <c r="D82" s="626" t="s">
        <v>1873</v>
      </c>
      <c r="E82" s="626" t="s">
        <v>2635</v>
      </c>
      <c r="F82" s="629"/>
      <c r="G82" s="629"/>
      <c r="H82" s="642">
        <v>0</v>
      </c>
      <c r="I82" s="629">
        <v>2</v>
      </c>
      <c r="J82" s="629">
        <v>917.34</v>
      </c>
      <c r="K82" s="642">
        <v>1</v>
      </c>
      <c r="L82" s="629">
        <v>2</v>
      </c>
      <c r="M82" s="630">
        <v>917.34</v>
      </c>
    </row>
    <row r="83" spans="1:13" ht="14.4" customHeight="1" x14ac:dyDescent="0.3">
      <c r="A83" s="625" t="s">
        <v>559</v>
      </c>
      <c r="B83" s="626" t="s">
        <v>2636</v>
      </c>
      <c r="C83" s="626" t="s">
        <v>1673</v>
      </c>
      <c r="D83" s="626" t="s">
        <v>1674</v>
      </c>
      <c r="E83" s="626" t="s">
        <v>1675</v>
      </c>
      <c r="F83" s="629"/>
      <c r="G83" s="629"/>
      <c r="H83" s="642">
        <v>0</v>
      </c>
      <c r="I83" s="629">
        <v>1</v>
      </c>
      <c r="J83" s="629">
        <v>182.11</v>
      </c>
      <c r="K83" s="642">
        <v>1</v>
      </c>
      <c r="L83" s="629">
        <v>1</v>
      </c>
      <c r="M83" s="630">
        <v>182.11</v>
      </c>
    </row>
    <row r="84" spans="1:13" ht="14.4" customHeight="1" x14ac:dyDescent="0.3">
      <c r="A84" s="625" t="s">
        <v>559</v>
      </c>
      <c r="B84" s="626" t="s">
        <v>2637</v>
      </c>
      <c r="C84" s="626" t="s">
        <v>1596</v>
      </c>
      <c r="D84" s="626" t="s">
        <v>1480</v>
      </c>
      <c r="E84" s="626" t="s">
        <v>2638</v>
      </c>
      <c r="F84" s="629"/>
      <c r="G84" s="629"/>
      <c r="H84" s="642">
        <v>0</v>
      </c>
      <c r="I84" s="629">
        <v>15</v>
      </c>
      <c r="J84" s="629">
        <v>1112.7</v>
      </c>
      <c r="K84" s="642">
        <v>1</v>
      </c>
      <c r="L84" s="629">
        <v>15</v>
      </c>
      <c r="M84" s="630">
        <v>1112.7</v>
      </c>
    </row>
    <row r="85" spans="1:13" ht="14.4" customHeight="1" x14ac:dyDescent="0.3">
      <c r="A85" s="625" t="s">
        <v>559</v>
      </c>
      <c r="B85" s="626" t="s">
        <v>2637</v>
      </c>
      <c r="C85" s="626" t="s">
        <v>1479</v>
      </c>
      <c r="D85" s="626" t="s">
        <v>1480</v>
      </c>
      <c r="E85" s="626" t="s">
        <v>2639</v>
      </c>
      <c r="F85" s="629"/>
      <c r="G85" s="629"/>
      <c r="H85" s="642">
        <v>0</v>
      </c>
      <c r="I85" s="629">
        <v>168</v>
      </c>
      <c r="J85" s="629">
        <v>22164.966331286807</v>
      </c>
      <c r="K85" s="642">
        <v>1</v>
      </c>
      <c r="L85" s="629">
        <v>168</v>
      </c>
      <c r="M85" s="630">
        <v>22164.966331286807</v>
      </c>
    </row>
    <row r="86" spans="1:13" ht="14.4" customHeight="1" x14ac:dyDescent="0.3">
      <c r="A86" s="625" t="s">
        <v>559</v>
      </c>
      <c r="B86" s="626" t="s">
        <v>2637</v>
      </c>
      <c r="C86" s="626" t="s">
        <v>576</v>
      </c>
      <c r="D86" s="626" t="s">
        <v>577</v>
      </c>
      <c r="E86" s="626" t="s">
        <v>2640</v>
      </c>
      <c r="F86" s="629">
        <v>200</v>
      </c>
      <c r="G86" s="629">
        <v>24085.28819457288</v>
      </c>
      <c r="H86" s="642">
        <v>1</v>
      </c>
      <c r="I86" s="629"/>
      <c r="J86" s="629"/>
      <c r="K86" s="642">
        <v>0</v>
      </c>
      <c r="L86" s="629">
        <v>200</v>
      </c>
      <c r="M86" s="630">
        <v>24085.28819457288</v>
      </c>
    </row>
    <row r="87" spans="1:13" ht="14.4" customHeight="1" x14ac:dyDescent="0.3">
      <c r="A87" s="625" t="s">
        <v>559</v>
      </c>
      <c r="B87" s="626" t="s">
        <v>2641</v>
      </c>
      <c r="C87" s="626" t="s">
        <v>568</v>
      </c>
      <c r="D87" s="626" t="s">
        <v>2642</v>
      </c>
      <c r="E87" s="626" t="s">
        <v>2643</v>
      </c>
      <c r="F87" s="629">
        <v>2</v>
      </c>
      <c r="G87" s="629">
        <v>123.88</v>
      </c>
      <c r="H87" s="642">
        <v>1</v>
      </c>
      <c r="I87" s="629"/>
      <c r="J87" s="629"/>
      <c r="K87" s="642">
        <v>0</v>
      </c>
      <c r="L87" s="629">
        <v>2</v>
      </c>
      <c r="M87" s="630">
        <v>123.88</v>
      </c>
    </row>
    <row r="88" spans="1:13" ht="14.4" customHeight="1" x14ac:dyDescent="0.3">
      <c r="A88" s="625" t="s">
        <v>559</v>
      </c>
      <c r="B88" s="626" t="s">
        <v>2644</v>
      </c>
      <c r="C88" s="626" t="s">
        <v>1669</v>
      </c>
      <c r="D88" s="626" t="s">
        <v>2645</v>
      </c>
      <c r="E88" s="626" t="s">
        <v>1671</v>
      </c>
      <c r="F88" s="629"/>
      <c r="G88" s="629"/>
      <c r="H88" s="642">
        <v>0</v>
      </c>
      <c r="I88" s="629">
        <v>4</v>
      </c>
      <c r="J88" s="629">
        <v>335.52</v>
      </c>
      <c r="K88" s="642">
        <v>1</v>
      </c>
      <c r="L88" s="629">
        <v>4</v>
      </c>
      <c r="M88" s="630">
        <v>335.52</v>
      </c>
    </row>
    <row r="89" spans="1:13" ht="14.4" customHeight="1" x14ac:dyDescent="0.3">
      <c r="A89" s="625" t="s">
        <v>559</v>
      </c>
      <c r="B89" s="626" t="s">
        <v>2646</v>
      </c>
      <c r="C89" s="626" t="s">
        <v>1494</v>
      </c>
      <c r="D89" s="626" t="s">
        <v>1495</v>
      </c>
      <c r="E89" s="626" t="s">
        <v>1496</v>
      </c>
      <c r="F89" s="629"/>
      <c r="G89" s="629"/>
      <c r="H89" s="642">
        <v>0</v>
      </c>
      <c r="I89" s="629">
        <v>22</v>
      </c>
      <c r="J89" s="629">
        <v>889.8197461880311</v>
      </c>
      <c r="K89" s="642">
        <v>1</v>
      </c>
      <c r="L89" s="629">
        <v>22</v>
      </c>
      <c r="M89" s="630">
        <v>889.8197461880311</v>
      </c>
    </row>
    <row r="90" spans="1:13" ht="14.4" customHeight="1" x14ac:dyDescent="0.3">
      <c r="A90" s="625" t="s">
        <v>559</v>
      </c>
      <c r="B90" s="626" t="s">
        <v>2646</v>
      </c>
      <c r="C90" s="626" t="s">
        <v>1498</v>
      </c>
      <c r="D90" s="626" t="s">
        <v>1499</v>
      </c>
      <c r="E90" s="626" t="s">
        <v>1500</v>
      </c>
      <c r="F90" s="629"/>
      <c r="G90" s="629"/>
      <c r="H90" s="642">
        <v>0</v>
      </c>
      <c r="I90" s="629">
        <v>8</v>
      </c>
      <c r="J90" s="629">
        <v>491.76</v>
      </c>
      <c r="K90" s="642">
        <v>1</v>
      </c>
      <c r="L90" s="629">
        <v>8</v>
      </c>
      <c r="M90" s="630">
        <v>491.76</v>
      </c>
    </row>
    <row r="91" spans="1:13" ht="14.4" customHeight="1" x14ac:dyDescent="0.3">
      <c r="A91" s="625" t="s">
        <v>559</v>
      </c>
      <c r="B91" s="626" t="s">
        <v>2646</v>
      </c>
      <c r="C91" s="626" t="s">
        <v>1502</v>
      </c>
      <c r="D91" s="626" t="s">
        <v>1503</v>
      </c>
      <c r="E91" s="626" t="s">
        <v>1504</v>
      </c>
      <c r="F91" s="629"/>
      <c r="G91" s="629"/>
      <c r="H91" s="642">
        <v>0</v>
      </c>
      <c r="I91" s="629">
        <v>5</v>
      </c>
      <c r="J91" s="629">
        <v>295.37870957861332</v>
      </c>
      <c r="K91" s="642">
        <v>1</v>
      </c>
      <c r="L91" s="629">
        <v>5</v>
      </c>
      <c r="M91" s="630">
        <v>295.37870957861332</v>
      </c>
    </row>
    <row r="92" spans="1:13" ht="14.4" customHeight="1" x14ac:dyDescent="0.3">
      <c r="A92" s="625" t="s">
        <v>559</v>
      </c>
      <c r="B92" s="626" t="s">
        <v>2646</v>
      </c>
      <c r="C92" s="626" t="s">
        <v>1536</v>
      </c>
      <c r="D92" s="626" t="s">
        <v>1537</v>
      </c>
      <c r="E92" s="626" t="s">
        <v>2647</v>
      </c>
      <c r="F92" s="629"/>
      <c r="G92" s="629"/>
      <c r="H92" s="642">
        <v>0</v>
      </c>
      <c r="I92" s="629">
        <v>49</v>
      </c>
      <c r="J92" s="629">
        <v>1686.6294777579299</v>
      </c>
      <c r="K92" s="642">
        <v>1</v>
      </c>
      <c r="L92" s="629">
        <v>49</v>
      </c>
      <c r="M92" s="630">
        <v>1686.6294777579299</v>
      </c>
    </row>
    <row r="93" spans="1:13" ht="14.4" customHeight="1" x14ac:dyDescent="0.3">
      <c r="A93" s="625" t="s">
        <v>559</v>
      </c>
      <c r="B93" s="626" t="s">
        <v>2648</v>
      </c>
      <c r="C93" s="626" t="s">
        <v>1658</v>
      </c>
      <c r="D93" s="626" t="s">
        <v>2649</v>
      </c>
      <c r="E93" s="626" t="s">
        <v>2650</v>
      </c>
      <c r="F93" s="629"/>
      <c r="G93" s="629"/>
      <c r="H93" s="642">
        <v>0</v>
      </c>
      <c r="I93" s="629">
        <v>2</v>
      </c>
      <c r="J93" s="629">
        <v>748.57955125407602</v>
      </c>
      <c r="K93" s="642">
        <v>1</v>
      </c>
      <c r="L93" s="629">
        <v>2</v>
      </c>
      <c r="M93" s="630">
        <v>748.57955125407602</v>
      </c>
    </row>
    <row r="94" spans="1:13" ht="14.4" customHeight="1" x14ac:dyDescent="0.3">
      <c r="A94" s="625" t="s">
        <v>559</v>
      </c>
      <c r="B94" s="626" t="s">
        <v>2651</v>
      </c>
      <c r="C94" s="626" t="s">
        <v>1650</v>
      </c>
      <c r="D94" s="626" t="s">
        <v>1651</v>
      </c>
      <c r="E94" s="626" t="s">
        <v>1652</v>
      </c>
      <c r="F94" s="629"/>
      <c r="G94" s="629"/>
      <c r="H94" s="642">
        <v>0</v>
      </c>
      <c r="I94" s="629">
        <v>1</v>
      </c>
      <c r="J94" s="629">
        <v>136.80018163833</v>
      </c>
      <c r="K94" s="642">
        <v>1</v>
      </c>
      <c r="L94" s="629">
        <v>1</v>
      </c>
      <c r="M94" s="630">
        <v>136.80018163833</v>
      </c>
    </row>
    <row r="95" spans="1:13" ht="14.4" customHeight="1" x14ac:dyDescent="0.3">
      <c r="A95" s="625" t="s">
        <v>559</v>
      </c>
      <c r="B95" s="626" t="s">
        <v>2652</v>
      </c>
      <c r="C95" s="626" t="s">
        <v>1654</v>
      </c>
      <c r="D95" s="626" t="s">
        <v>2653</v>
      </c>
      <c r="E95" s="626" t="s">
        <v>2654</v>
      </c>
      <c r="F95" s="629"/>
      <c r="G95" s="629"/>
      <c r="H95" s="642">
        <v>0</v>
      </c>
      <c r="I95" s="629">
        <v>1</v>
      </c>
      <c r="J95" s="629">
        <v>84.35</v>
      </c>
      <c r="K95" s="642">
        <v>1</v>
      </c>
      <c r="L95" s="629">
        <v>1</v>
      </c>
      <c r="M95" s="630">
        <v>84.35</v>
      </c>
    </row>
    <row r="96" spans="1:13" ht="14.4" customHeight="1" x14ac:dyDescent="0.3">
      <c r="A96" s="625" t="s">
        <v>559</v>
      </c>
      <c r="B96" s="626" t="s">
        <v>2652</v>
      </c>
      <c r="C96" s="626" t="s">
        <v>1553</v>
      </c>
      <c r="D96" s="626" t="s">
        <v>1558</v>
      </c>
      <c r="E96" s="626" t="s">
        <v>2655</v>
      </c>
      <c r="F96" s="629"/>
      <c r="G96" s="629"/>
      <c r="H96" s="642">
        <v>0</v>
      </c>
      <c r="I96" s="629">
        <v>1</v>
      </c>
      <c r="J96" s="629">
        <v>337.80297852556498</v>
      </c>
      <c r="K96" s="642">
        <v>1</v>
      </c>
      <c r="L96" s="629">
        <v>1</v>
      </c>
      <c r="M96" s="630">
        <v>337.80297852556498</v>
      </c>
    </row>
    <row r="97" spans="1:13" ht="14.4" customHeight="1" x14ac:dyDescent="0.3">
      <c r="A97" s="625" t="s">
        <v>559</v>
      </c>
      <c r="B97" s="626" t="s">
        <v>2652</v>
      </c>
      <c r="C97" s="626" t="s">
        <v>1557</v>
      </c>
      <c r="D97" s="626" t="s">
        <v>1558</v>
      </c>
      <c r="E97" s="626" t="s">
        <v>1559</v>
      </c>
      <c r="F97" s="629"/>
      <c r="G97" s="629"/>
      <c r="H97" s="642">
        <v>0</v>
      </c>
      <c r="I97" s="629">
        <v>1</v>
      </c>
      <c r="J97" s="629">
        <v>713.12873184881698</v>
      </c>
      <c r="K97" s="642">
        <v>1</v>
      </c>
      <c r="L97" s="629">
        <v>1</v>
      </c>
      <c r="M97" s="630">
        <v>713.12873184881698</v>
      </c>
    </row>
    <row r="98" spans="1:13" ht="14.4" customHeight="1" x14ac:dyDescent="0.3">
      <c r="A98" s="625" t="s">
        <v>559</v>
      </c>
      <c r="B98" s="626" t="s">
        <v>2656</v>
      </c>
      <c r="C98" s="626" t="s">
        <v>1607</v>
      </c>
      <c r="D98" s="626" t="s">
        <v>1608</v>
      </c>
      <c r="E98" s="626" t="s">
        <v>2657</v>
      </c>
      <c r="F98" s="629"/>
      <c r="G98" s="629"/>
      <c r="H98" s="642">
        <v>0</v>
      </c>
      <c r="I98" s="629">
        <v>1</v>
      </c>
      <c r="J98" s="629">
        <v>249.629151245922</v>
      </c>
      <c r="K98" s="642">
        <v>1</v>
      </c>
      <c r="L98" s="629">
        <v>1</v>
      </c>
      <c r="M98" s="630">
        <v>249.629151245922</v>
      </c>
    </row>
    <row r="99" spans="1:13" ht="14.4" customHeight="1" x14ac:dyDescent="0.3">
      <c r="A99" s="625" t="s">
        <v>559</v>
      </c>
      <c r="B99" s="626" t="s">
        <v>2658</v>
      </c>
      <c r="C99" s="626" t="s">
        <v>1561</v>
      </c>
      <c r="D99" s="626" t="s">
        <v>2659</v>
      </c>
      <c r="E99" s="626" t="s">
        <v>2660</v>
      </c>
      <c r="F99" s="629"/>
      <c r="G99" s="629"/>
      <c r="H99" s="642">
        <v>0</v>
      </c>
      <c r="I99" s="629">
        <v>5</v>
      </c>
      <c r="J99" s="629">
        <v>215.47823258104012</v>
      </c>
      <c r="K99" s="642">
        <v>1</v>
      </c>
      <c r="L99" s="629">
        <v>5</v>
      </c>
      <c r="M99" s="630">
        <v>215.47823258104012</v>
      </c>
    </row>
    <row r="100" spans="1:13" ht="14.4" customHeight="1" x14ac:dyDescent="0.3">
      <c r="A100" s="625" t="s">
        <v>559</v>
      </c>
      <c r="B100" s="626" t="s">
        <v>2661</v>
      </c>
      <c r="C100" s="626" t="s">
        <v>580</v>
      </c>
      <c r="D100" s="626" t="s">
        <v>581</v>
      </c>
      <c r="E100" s="626" t="s">
        <v>2662</v>
      </c>
      <c r="F100" s="629">
        <v>3</v>
      </c>
      <c r="G100" s="629">
        <v>453.691150085907</v>
      </c>
      <c r="H100" s="642">
        <v>1</v>
      </c>
      <c r="I100" s="629"/>
      <c r="J100" s="629"/>
      <c r="K100" s="642">
        <v>0</v>
      </c>
      <c r="L100" s="629">
        <v>3</v>
      </c>
      <c r="M100" s="630">
        <v>453.691150085907</v>
      </c>
    </row>
    <row r="101" spans="1:13" ht="14.4" customHeight="1" x14ac:dyDescent="0.3">
      <c r="A101" s="625" t="s">
        <v>559</v>
      </c>
      <c r="B101" s="626" t="s">
        <v>2663</v>
      </c>
      <c r="C101" s="626" t="s">
        <v>1475</v>
      </c>
      <c r="D101" s="626" t="s">
        <v>1476</v>
      </c>
      <c r="E101" s="626" t="s">
        <v>2664</v>
      </c>
      <c r="F101" s="629"/>
      <c r="G101" s="629"/>
      <c r="H101" s="642">
        <v>0</v>
      </c>
      <c r="I101" s="629">
        <v>1</v>
      </c>
      <c r="J101" s="629">
        <v>106.84</v>
      </c>
      <c r="K101" s="642">
        <v>1</v>
      </c>
      <c r="L101" s="629">
        <v>1</v>
      </c>
      <c r="M101" s="630">
        <v>106.84</v>
      </c>
    </row>
    <row r="102" spans="1:13" ht="14.4" customHeight="1" x14ac:dyDescent="0.3">
      <c r="A102" s="625" t="s">
        <v>559</v>
      </c>
      <c r="B102" s="626" t="s">
        <v>2665</v>
      </c>
      <c r="C102" s="626" t="s">
        <v>1549</v>
      </c>
      <c r="D102" s="626" t="s">
        <v>1550</v>
      </c>
      <c r="E102" s="626" t="s">
        <v>1551</v>
      </c>
      <c r="F102" s="629"/>
      <c r="G102" s="629"/>
      <c r="H102" s="642">
        <v>0</v>
      </c>
      <c r="I102" s="629">
        <v>1</v>
      </c>
      <c r="J102" s="629">
        <v>122.03</v>
      </c>
      <c r="K102" s="642">
        <v>1</v>
      </c>
      <c r="L102" s="629">
        <v>1</v>
      </c>
      <c r="M102" s="630">
        <v>122.03</v>
      </c>
    </row>
    <row r="103" spans="1:13" ht="14.4" customHeight="1" x14ac:dyDescent="0.3">
      <c r="A103" s="625" t="s">
        <v>559</v>
      </c>
      <c r="B103" s="626" t="s">
        <v>2666</v>
      </c>
      <c r="C103" s="626" t="s">
        <v>1543</v>
      </c>
      <c r="D103" s="626" t="s">
        <v>1544</v>
      </c>
      <c r="E103" s="626" t="s">
        <v>923</v>
      </c>
      <c r="F103" s="629"/>
      <c r="G103" s="629"/>
      <c r="H103" s="642">
        <v>0</v>
      </c>
      <c r="I103" s="629">
        <v>6</v>
      </c>
      <c r="J103" s="629">
        <v>347.87974203159672</v>
      </c>
      <c r="K103" s="642">
        <v>1</v>
      </c>
      <c r="L103" s="629">
        <v>6</v>
      </c>
      <c r="M103" s="630">
        <v>347.87974203159672</v>
      </c>
    </row>
    <row r="104" spans="1:13" ht="14.4" customHeight="1" x14ac:dyDescent="0.3">
      <c r="A104" s="625" t="s">
        <v>559</v>
      </c>
      <c r="B104" s="626" t="s">
        <v>2666</v>
      </c>
      <c r="C104" s="626" t="s">
        <v>1547</v>
      </c>
      <c r="D104" s="626" t="s">
        <v>1544</v>
      </c>
      <c r="E104" s="626" t="s">
        <v>1627</v>
      </c>
      <c r="F104" s="629"/>
      <c r="G104" s="629"/>
      <c r="H104" s="642">
        <v>0</v>
      </c>
      <c r="I104" s="629">
        <v>2</v>
      </c>
      <c r="J104" s="629">
        <v>218.78</v>
      </c>
      <c r="K104" s="642">
        <v>1</v>
      </c>
      <c r="L104" s="629">
        <v>2</v>
      </c>
      <c r="M104" s="630">
        <v>218.78</v>
      </c>
    </row>
    <row r="105" spans="1:13" ht="14.4" customHeight="1" x14ac:dyDescent="0.3">
      <c r="A105" s="625" t="s">
        <v>559</v>
      </c>
      <c r="B105" s="626" t="s">
        <v>2666</v>
      </c>
      <c r="C105" s="626" t="s">
        <v>1633</v>
      </c>
      <c r="D105" s="626" t="s">
        <v>1544</v>
      </c>
      <c r="E105" s="626" t="s">
        <v>1634</v>
      </c>
      <c r="F105" s="629"/>
      <c r="G105" s="629"/>
      <c r="H105" s="642">
        <v>0</v>
      </c>
      <c r="I105" s="629">
        <v>1</v>
      </c>
      <c r="J105" s="629">
        <v>313.74</v>
      </c>
      <c r="K105" s="642">
        <v>1</v>
      </c>
      <c r="L105" s="629">
        <v>1</v>
      </c>
      <c r="M105" s="630">
        <v>313.74</v>
      </c>
    </row>
    <row r="106" spans="1:13" ht="14.4" customHeight="1" x14ac:dyDescent="0.3">
      <c r="A106" s="625" t="s">
        <v>559</v>
      </c>
      <c r="B106" s="626" t="s">
        <v>2667</v>
      </c>
      <c r="C106" s="626" t="s">
        <v>1579</v>
      </c>
      <c r="D106" s="626" t="s">
        <v>1580</v>
      </c>
      <c r="E106" s="626" t="s">
        <v>970</v>
      </c>
      <c r="F106" s="629"/>
      <c r="G106" s="629"/>
      <c r="H106" s="642">
        <v>0</v>
      </c>
      <c r="I106" s="629">
        <v>1</v>
      </c>
      <c r="J106" s="629">
        <v>103.47</v>
      </c>
      <c r="K106" s="642">
        <v>1</v>
      </c>
      <c r="L106" s="629">
        <v>1</v>
      </c>
      <c r="M106" s="630">
        <v>103.47</v>
      </c>
    </row>
    <row r="107" spans="1:13" ht="14.4" customHeight="1" x14ac:dyDescent="0.3">
      <c r="A107" s="625" t="s">
        <v>559</v>
      </c>
      <c r="B107" s="626" t="s">
        <v>2667</v>
      </c>
      <c r="C107" s="626" t="s">
        <v>611</v>
      </c>
      <c r="D107" s="626" t="s">
        <v>612</v>
      </c>
      <c r="E107" s="626" t="s">
        <v>613</v>
      </c>
      <c r="F107" s="629">
        <v>2</v>
      </c>
      <c r="G107" s="629">
        <v>343.84</v>
      </c>
      <c r="H107" s="642">
        <v>1</v>
      </c>
      <c r="I107" s="629"/>
      <c r="J107" s="629"/>
      <c r="K107" s="642">
        <v>0</v>
      </c>
      <c r="L107" s="629">
        <v>2</v>
      </c>
      <c r="M107" s="630">
        <v>343.84</v>
      </c>
    </row>
    <row r="108" spans="1:13" ht="14.4" customHeight="1" x14ac:dyDescent="0.3">
      <c r="A108" s="625" t="s">
        <v>559</v>
      </c>
      <c r="B108" s="626" t="s">
        <v>2668</v>
      </c>
      <c r="C108" s="626" t="s">
        <v>1665</v>
      </c>
      <c r="D108" s="626" t="s">
        <v>2669</v>
      </c>
      <c r="E108" s="626" t="s">
        <v>2670</v>
      </c>
      <c r="F108" s="629"/>
      <c r="G108" s="629"/>
      <c r="H108" s="642">
        <v>0</v>
      </c>
      <c r="I108" s="629">
        <v>1</v>
      </c>
      <c r="J108" s="629">
        <v>57.21</v>
      </c>
      <c r="K108" s="642">
        <v>1</v>
      </c>
      <c r="L108" s="629">
        <v>1</v>
      </c>
      <c r="M108" s="630">
        <v>57.21</v>
      </c>
    </row>
    <row r="109" spans="1:13" ht="14.4" customHeight="1" x14ac:dyDescent="0.3">
      <c r="A109" s="625" t="s">
        <v>559</v>
      </c>
      <c r="B109" s="626" t="s">
        <v>2671</v>
      </c>
      <c r="C109" s="626" t="s">
        <v>1685</v>
      </c>
      <c r="D109" s="626" t="s">
        <v>1686</v>
      </c>
      <c r="E109" s="626" t="s">
        <v>1687</v>
      </c>
      <c r="F109" s="629"/>
      <c r="G109" s="629"/>
      <c r="H109" s="642">
        <v>0</v>
      </c>
      <c r="I109" s="629">
        <v>1</v>
      </c>
      <c r="J109" s="629">
        <v>202.86</v>
      </c>
      <c r="K109" s="642">
        <v>1</v>
      </c>
      <c r="L109" s="629">
        <v>1</v>
      </c>
      <c r="M109" s="630">
        <v>202.86</v>
      </c>
    </row>
    <row r="110" spans="1:13" ht="14.4" customHeight="1" x14ac:dyDescent="0.3">
      <c r="A110" s="625" t="s">
        <v>563</v>
      </c>
      <c r="B110" s="626" t="s">
        <v>2646</v>
      </c>
      <c r="C110" s="626" t="s">
        <v>1502</v>
      </c>
      <c r="D110" s="626" t="s">
        <v>1503</v>
      </c>
      <c r="E110" s="626" t="s">
        <v>1504</v>
      </c>
      <c r="F110" s="629"/>
      <c r="G110" s="629"/>
      <c r="H110" s="642">
        <v>0</v>
      </c>
      <c r="I110" s="629">
        <v>2</v>
      </c>
      <c r="J110" s="629">
        <v>117.54</v>
      </c>
      <c r="K110" s="642">
        <v>1</v>
      </c>
      <c r="L110" s="629">
        <v>2</v>
      </c>
      <c r="M110" s="630">
        <v>117.54</v>
      </c>
    </row>
    <row r="111" spans="1:13" ht="14.4" customHeight="1" x14ac:dyDescent="0.3">
      <c r="A111" s="625" t="s">
        <v>565</v>
      </c>
      <c r="B111" s="626" t="s">
        <v>2532</v>
      </c>
      <c r="C111" s="626" t="s">
        <v>1646</v>
      </c>
      <c r="D111" s="626" t="s">
        <v>1647</v>
      </c>
      <c r="E111" s="626" t="s">
        <v>1648</v>
      </c>
      <c r="F111" s="629"/>
      <c r="G111" s="629"/>
      <c r="H111" s="642">
        <v>0</v>
      </c>
      <c r="I111" s="629">
        <v>3</v>
      </c>
      <c r="J111" s="629">
        <v>394.53</v>
      </c>
      <c r="K111" s="642">
        <v>1</v>
      </c>
      <c r="L111" s="629">
        <v>3</v>
      </c>
      <c r="M111" s="630">
        <v>394.53</v>
      </c>
    </row>
    <row r="112" spans="1:13" ht="14.4" customHeight="1" x14ac:dyDescent="0.3">
      <c r="A112" s="625" t="s">
        <v>565</v>
      </c>
      <c r="B112" s="626" t="s">
        <v>2532</v>
      </c>
      <c r="C112" s="626" t="s">
        <v>2316</v>
      </c>
      <c r="D112" s="626" t="s">
        <v>2317</v>
      </c>
      <c r="E112" s="626" t="s">
        <v>2318</v>
      </c>
      <c r="F112" s="629"/>
      <c r="G112" s="629"/>
      <c r="H112" s="642">
        <v>0</v>
      </c>
      <c r="I112" s="629">
        <v>170</v>
      </c>
      <c r="J112" s="629">
        <v>28467.875615646808</v>
      </c>
      <c r="K112" s="642">
        <v>1</v>
      </c>
      <c r="L112" s="629">
        <v>170</v>
      </c>
      <c r="M112" s="630">
        <v>28467.875615646808</v>
      </c>
    </row>
    <row r="113" spans="1:13" ht="14.4" customHeight="1" x14ac:dyDescent="0.3">
      <c r="A113" s="625" t="s">
        <v>565</v>
      </c>
      <c r="B113" s="626" t="s">
        <v>2532</v>
      </c>
      <c r="C113" s="626" t="s">
        <v>603</v>
      </c>
      <c r="D113" s="626" t="s">
        <v>2533</v>
      </c>
      <c r="E113" s="626" t="s">
        <v>2534</v>
      </c>
      <c r="F113" s="629">
        <v>22</v>
      </c>
      <c r="G113" s="629">
        <v>864.4995495386537</v>
      </c>
      <c r="H113" s="642">
        <v>1</v>
      </c>
      <c r="I113" s="629"/>
      <c r="J113" s="629"/>
      <c r="K113" s="642">
        <v>0</v>
      </c>
      <c r="L113" s="629">
        <v>22</v>
      </c>
      <c r="M113" s="630">
        <v>864.4995495386537</v>
      </c>
    </row>
    <row r="114" spans="1:13" ht="14.4" customHeight="1" x14ac:dyDescent="0.3">
      <c r="A114" s="625" t="s">
        <v>565</v>
      </c>
      <c r="B114" s="626" t="s">
        <v>2535</v>
      </c>
      <c r="C114" s="626" t="s">
        <v>2242</v>
      </c>
      <c r="D114" s="626" t="s">
        <v>754</v>
      </c>
      <c r="E114" s="626" t="s">
        <v>2243</v>
      </c>
      <c r="F114" s="629"/>
      <c r="G114" s="629"/>
      <c r="H114" s="642">
        <v>0</v>
      </c>
      <c r="I114" s="629">
        <v>1</v>
      </c>
      <c r="J114" s="629">
        <v>66.39</v>
      </c>
      <c r="K114" s="642">
        <v>1</v>
      </c>
      <c r="L114" s="629">
        <v>1</v>
      </c>
      <c r="M114" s="630">
        <v>66.39</v>
      </c>
    </row>
    <row r="115" spans="1:13" ht="14.4" customHeight="1" x14ac:dyDescent="0.3">
      <c r="A115" s="625" t="s">
        <v>565</v>
      </c>
      <c r="B115" s="626" t="s">
        <v>2535</v>
      </c>
      <c r="C115" s="626" t="s">
        <v>753</v>
      </c>
      <c r="D115" s="626" t="s">
        <v>754</v>
      </c>
      <c r="E115" s="626" t="s">
        <v>755</v>
      </c>
      <c r="F115" s="629"/>
      <c r="G115" s="629"/>
      <c r="H115" s="642">
        <v>0</v>
      </c>
      <c r="I115" s="629">
        <v>1</v>
      </c>
      <c r="J115" s="629">
        <v>143.069842254637</v>
      </c>
      <c r="K115" s="642">
        <v>1</v>
      </c>
      <c r="L115" s="629">
        <v>1</v>
      </c>
      <c r="M115" s="630">
        <v>143.069842254637</v>
      </c>
    </row>
    <row r="116" spans="1:13" ht="14.4" customHeight="1" x14ac:dyDescent="0.3">
      <c r="A116" s="625" t="s">
        <v>565</v>
      </c>
      <c r="B116" s="626" t="s">
        <v>2535</v>
      </c>
      <c r="C116" s="626" t="s">
        <v>1988</v>
      </c>
      <c r="D116" s="626" t="s">
        <v>754</v>
      </c>
      <c r="E116" s="626" t="s">
        <v>1989</v>
      </c>
      <c r="F116" s="629"/>
      <c r="G116" s="629"/>
      <c r="H116" s="642">
        <v>0</v>
      </c>
      <c r="I116" s="629">
        <v>3</v>
      </c>
      <c r="J116" s="629">
        <v>714.40960774863402</v>
      </c>
      <c r="K116" s="642">
        <v>1</v>
      </c>
      <c r="L116" s="629">
        <v>3</v>
      </c>
      <c r="M116" s="630">
        <v>714.40960774863402</v>
      </c>
    </row>
    <row r="117" spans="1:13" ht="14.4" customHeight="1" x14ac:dyDescent="0.3">
      <c r="A117" s="625" t="s">
        <v>565</v>
      </c>
      <c r="B117" s="626" t="s">
        <v>2535</v>
      </c>
      <c r="C117" s="626" t="s">
        <v>584</v>
      </c>
      <c r="D117" s="626" t="s">
        <v>2536</v>
      </c>
      <c r="E117" s="626" t="s">
        <v>2537</v>
      </c>
      <c r="F117" s="629"/>
      <c r="G117" s="629"/>
      <c r="H117" s="642">
        <v>0</v>
      </c>
      <c r="I117" s="629">
        <v>328</v>
      </c>
      <c r="J117" s="629">
        <v>25280.671312428178</v>
      </c>
      <c r="K117" s="642">
        <v>1</v>
      </c>
      <c r="L117" s="629">
        <v>328</v>
      </c>
      <c r="M117" s="630">
        <v>25280.671312428178</v>
      </c>
    </row>
    <row r="118" spans="1:13" ht="14.4" customHeight="1" x14ac:dyDescent="0.3">
      <c r="A118" s="625" t="s">
        <v>565</v>
      </c>
      <c r="B118" s="626" t="s">
        <v>2538</v>
      </c>
      <c r="C118" s="626" t="s">
        <v>1918</v>
      </c>
      <c r="D118" s="626" t="s">
        <v>1919</v>
      </c>
      <c r="E118" s="626" t="s">
        <v>1920</v>
      </c>
      <c r="F118" s="629">
        <v>1</v>
      </c>
      <c r="G118" s="629">
        <v>70.209999999999994</v>
      </c>
      <c r="H118" s="642">
        <v>1</v>
      </c>
      <c r="I118" s="629"/>
      <c r="J118" s="629"/>
      <c r="K118" s="642">
        <v>0</v>
      </c>
      <c r="L118" s="629">
        <v>1</v>
      </c>
      <c r="M118" s="630">
        <v>70.209999999999994</v>
      </c>
    </row>
    <row r="119" spans="1:13" ht="14.4" customHeight="1" x14ac:dyDescent="0.3">
      <c r="A119" s="625" t="s">
        <v>565</v>
      </c>
      <c r="B119" s="626" t="s">
        <v>2538</v>
      </c>
      <c r="C119" s="626" t="s">
        <v>1618</v>
      </c>
      <c r="D119" s="626" t="s">
        <v>1619</v>
      </c>
      <c r="E119" s="626" t="s">
        <v>1620</v>
      </c>
      <c r="F119" s="629"/>
      <c r="G119" s="629"/>
      <c r="H119" s="642">
        <v>0</v>
      </c>
      <c r="I119" s="629">
        <v>192</v>
      </c>
      <c r="J119" s="629">
        <v>13638.783343271096</v>
      </c>
      <c r="K119" s="642">
        <v>1</v>
      </c>
      <c r="L119" s="629">
        <v>192</v>
      </c>
      <c r="M119" s="630">
        <v>13638.783343271096</v>
      </c>
    </row>
    <row r="120" spans="1:13" ht="14.4" customHeight="1" x14ac:dyDescent="0.3">
      <c r="A120" s="625" t="s">
        <v>565</v>
      </c>
      <c r="B120" s="626" t="s">
        <v>2543</v>
      </c>
      <c r="C120" s="626" t="s">
        <v>1506</v>
      </c>
      <c r="D120" s="626" t="s">
        <v>1507</v>
      </c>
      <c r="E120" s="626" t="s">
        <v>1508</v>
      </c>
      <c r="F120" s="629"/>
      <c r="G120" s="629"/>
      <c r="H120" s="642">
        <v>0</v>
      </c>
      <c r="I120" s="629">
        <v>8</v>
      </c>
      <c r="J120" s="629">
        <v>1002</v>
      </c>
      <c r="K120" s="642">
        <v>1</v>
      </c>
      <c r="L120" s="629">
        <v>8</v>
      </c>
      <c r="M120" s="630">
        <v>1002</v>
      </c>
    </row>
    <row r="121" spans="1:13" ht="14.4" customHeight="1" x14ac:dyDescent="0.3">
      <c r="A121" s="625" t="s">
        <v>565</v>
      </c>
      <c r="B121" s="626" t="s">
        <v>2544</v>
      </c>
      <c r="C121" s="626" t="s">
        <v>780</v>
      </c>
      <c r="D121" s="626" t="s">
        <v>781</v>
      </c>
      <c r="E121" s="626" t="s">
        <v>2545</v>
      </c>
      <c r="F121" s="629">
        <v>2</v>
      </c>
      <c r="G121" s="629">
        <v>689.18</v>
      </c>
      <c r="H121" s="642">
        <v>1</v>
      </c>
      <c r="I121" s="629"/>
      <c r="J121" s="629"/>
      <c r="K121" s="642">
        <v>0</v>
      </c>
      <c r="L121" s="629">
        <v>2</v>
      </c>
      <c r="M121" s="630">
        <v>689.18</v>
      </c>
    </row>
    <row r="122" spans="1:13" ht="14.4" customHeight="1" x14ac:dyDescent="0.3">
      <c r="A122" s="625" t="s">
        <v>565</v>
      </c>
      <c r="B122" s="626" t="s">
        <v>2546</v>
      </c>
      <c r="C122" s="626" t="s">
        <v>1599</v>
      </c>
      <c r="D122" s="626" t="s">
        <v>1600</v>
      </c>
      <c r="E122" s="626" t="s">
        <v>1601</v>
      </c>
      <c r="F122" s="629"/>
      <c r="G122" s="629"/>
      <c r="H122" s="642">
        <v>0</v>
      </c>
      <c r="I122" s="629">
        <v>8</v>
      </c>
      <c r="J122" s="629">
        <v>3782.5961588354626</v>
      </c>
      <c r="K122" s="642">
        <v>1</v>
      </c>
      <c r="L122" s="629">
        <v>8</v>
      </c>
      <c r="M122" s="630">
        <v>3782.5961588354626</v>
      </c>
    </row>
    <row r="123" spans="1:13" ht="14.4" customHeight="1" x14ac:dyDescent="0.3">
      <c r="A123" s="625" t="s">
        <v>565</v>
      </c>
      <c r="B123" s="626" t="s">
        <v>2549</v>
      </c>
      <c r="C123" s="626" t="s">
        <v>1528</v>
      </c>
      <c r="D123" s="626" t="s">
        <v>1529</v>
      </c>
      <c r="E123" s="626" t="s">
        <v>2550</v>
      </c>
      <c r="F123" s="629"/>
      <c r="G123" s="629"/>
      <c r="H123" s="642">
        <v>0</v>
      </c>
      <c r="I123" s="629">
        <v>1</v>
      </c>
      <c r="J123" s="629">
        <v>76.490006672322096</v>
      </c>
      <c r="K123" s="642">
        <v>1</v>
      </c>
      <c r="L123" s="629">
        <v>1</v>
      </c>
      <c r="M123" s="630">
        <v>76.490006672322096</v>
      </c>
    </row>
    <row r="124" spans="1:13" ht="14.4" customHeight="1" x14ac:dyDescent="0.3">
      <c r="A124" s="625" t="s">
        <v>565</v>
      </c>
      <c r="B124" s="626" t="s">
        <v>2551</v>
      </c>
      <c r="C124" s="626" t="s">
        <v>1636</v>
      </c>
      <c r="D124" s="626" t="s">
        <v>2552</v>
      </c>
      <c r="E124" s="626" t="s">
        <v>2553</v>
      </c>
      <c r="F124" s="629"/>
      <c r="G124" s="629"/>
      <c r="H124" s="642">
        <v>0</v>
      </c>
      <c r="I124" s="629">
        <v>3</v>
      </c>
      <c r="J124" s="629">
        <v>917.75</v>
      </c>
      <c r="K124" s="642">
        <v>1</v>
      </c>
      <c r="L124" s="629">
        <v>3</v>
      </c>
      <c r="M124" s="630">
        <v>917.75</v>
      </c>
    </row>
    <row r="125" spans="1:13" ht="14.4" customHeight="1" x14ac:dyDescent="0.3">
      <c r="A125" s="625" t="s">
        <v>565</v>
      </c>
      <c r="B125" s="626" t="s">
        <v>2551</v>
      </c>
      <c r="C125" s="626" t="s">
        <v>1629</v>
      </c>
      <c r="D125" s="626" t="s">
        <v>2554</v>
      </c>
      <c r="E125" s="626" t="s">
        <v>2555</v>
      </c>
      <c r="F125" s="629"/>
      <c r="G125" s="629"/>
      <c r="H125" s="642">
        <v>0</v>
      </c>
      <c r="I125" s="629">
        <v>26</v>
      </c>
      <c r="J125" s="629">
        <v>10123.806567792675</v>
      </c>
      <c r="K125" s="642">
        <v>1</v>
      </c>
      <c r="L125" s="629">
        <v>26</v>
      </c>
      <c r="M125" s="630">
        <v>10123.806567792675</v>
      </c>
    </row>
    <row r="126" spans="1:13" ht="14.4" customHeight="1" x14ac:dyDescent="0.3">
      <c r="A126" s="625" t="s">
        <v>565</v>
      </c>
      <c r="B126" s="626" t="s">
        <v>2560</v>
      </c>
      <c r="C126" s="626" t="s">
        <v>1524</v>
      </c>
      <c r="D126" s="626" t="s">
        <v>1525</v>
      </c>
      <c r="E126" s="626" t="s">
        <v>2561</v>
      </c>
      <c r="F126" s="629"/>
      <c r="G126" s="629"/>
      <c r="H126" s="642">
        <v>0</v>
      </c>
      <c r="I126" s="629">
        <v>18</v>
      </c>
      <c r="J126" s="629">
        <v>62069.960246035604</v>
      </c>
      <c r="K126" s="642">
        <v>1</v>
      </c>
      <c r="L126" s="629">
        <v>18</v>
      </c>
      <c r="M126" s="630">
        <v>62069.960246035604</v>
      </c>
    </row>
    <row r="127" spans="1:13" ht="14.4" customHeight="1" x14ac:dyDescent="0.3">
      <c r="A127" s="625" t="s">
        <v>565</v>
      </c>
      <c r="B127" s="626" t="s">
        <v>2562</v>
      </c>
      <c r="C127" s="626" t="s">
        <v>1585</v>
      </c>
      <c r="D127" s="626" t="s">
        <v>1586</v>
      </c>
      <c r="E127" s="626" t="s">
        <v>1587</v>
      </c>
      <c r="F127" s="629"/>
      <c r="G127" s="629"/>
      <c r="H127" s="642">
        <v>0</v>
      </c>
      <c r="I127" s="629">
        <v>1</v>
      </c>
      <c r="J127" s="629">
        <v>315.63948042208602</v>
      </c>
      <c r="K127" s="642">
        <v>1</v>
      </c>
      <c r="L127" s="629">
        <v>1</v>
      </c>
      <c r="M127" s="630">
        <v>315.63948042208602</v>
      </c>
    </row>
    <row r="128" spans="1:13" ht="14.4" customHeight="1" x14ac:dyDescent="0.3">
      <c r="A128" s="625" t="s">
        <v>565</v>
      </c>
      <c r="B128" s="626" t="s">
        <v>2672</v>
      </c>
      <c r="C128" s="626" t="s">
        <v>2334</v>
      </c>
      <c r="D128" s="626" t="s">
        <v>2335</v>
      </c>
      <c r="E128" s="626" t="s">
        <v>2336</v>
      </c>
      <c r="F128" s="629"/>
      <c r="G128" s="629"/>
      <c r="H128" s="642">
        <v>0</v>
      </c>
      <c r="I128" s="629">
        <v>3</v>
      </c>
      <c r="J128" s="629">
        <v>405.35</v>
      </c>
      <c r="K128" s="642">
        <v>1</v>
      </c>
      <c r="L128" s="629">
        <v>3</v>
      </c>
      <c r="M128" s="630">
        <v>405.35</v>
      </c>
    </row>
    <row r="129" spans="1:13" ht="14.4" customHeight="1" x14ac:dyDescent="0.3">
      <c r="A129" s="625" t="s">
        <v>565</v>
      </c>
      <c r="B129" s="626" t="s">
        <v>2567</v>
      </c>
      <c r="C129" s="626" t="s">
        <v>1915</v>
      </c>
      <c r="D129" s="626" t="s">
        <v>1916</v>
      </c>
      <c r="E129" s="626" t="s">
        <v>1591</v>
      </c>
      <c r="F129" s="629">
        <v>1</v>
      </c>
      <c r="G129" s="629">
        <v>202.829810068922</v>
      </c>
      <c r="H129" s="642">
        <v>1</v>
      </c>
      <c r="I129" s="629"/>
      <c r="J129" s="629"/>
      <c r="K129" s="642">
        <v>0</v>
      </c>
      <c r="L129" s="629">
        <v>1</v>
      </c>
      <c r="M129" s="630">
        <v>202.829810068922</v>
      </c>
    </row>
    <row r="130" spans="1:13" ht="14.4" customHeight="1" x14ac:dyDescent="0.3">
      <c r="A130" s="625" t="s">
        <v>565</v>
      </c>
      <c r="B130" s="626" t="s">
        <v>2568</v>
      </c>
      <c r="C130" s="626" t="s">
        <v>599</v>
      </c>
      <c r="D130" s="626" t="s">
        <v>600</v>
      </c>
      <c r="E130" s="626" t="s">
        <v>601</v>
      </c>
      <c r="F130" s="629">
        <v>1</v>
      </c>
      <c r="G130" s="629">
        <v>41.08</v>
      </c>
      <c r="H130" s="642">
        <v>1</v>
      </c>
      <c r="I130" s="629"/>
      <c r="J130" s="629"/>
      <c r="K130" s="642">
        <v>0</v>
      </c>
      <c r="L130" s="629">
        <v>1</v>
      </c>
      <c r="M130" s="630">
        <v>41.08</v>
      </c>
    </row>
    <row r="131" spans="1:13" ht="14.4" customHeight="1" x14ac:dyDescent="0.3">
      <c r="A131" s="625" t="s">
        <v>565</v>
      </c>
      <c r="B131" s="626" t="s">
        <v>2569</v>
      </c>
      <c r="C131" s="626" t="s">
        <v>2346</v>
      </c>
      <c r="D131" s="626" t="s">
        <v>2347</v>
      </c>
      <c r="E131" s="626" t="s">
        <v>2348</v>
      </c>
      <c r="F131" s="629"/>
      <c r="G131" s="629"/>
      <c r="H131" s="642">
        <v>0</v>
      </c>
      <c r="I131" s="629">
        <v>1</v>
      </c>
      <c r="J131" s="629">
        <v>105.62</v>
      </c>
      <c r="K131" s="642">
        <v>1</v>
      </c>
      <c r="L131" s="629">
        <v>1</v>
      </c>
      <c r="M131" s="630">
        <v>105.62</v>
      </c>
    </row>
    <row r="132" spans="1:13" ht="14.4" customHeight="1" x14ac:dyDescent="0.3">
      <c r="A132" s="625" t="s">
        <v>565</v>
      </c>
      <c r="B132" s="626" t="s">
        <v>2571</v>
      </c>
      <c r="C132" s="626" t="s">
        <v>1520</v>
      </c>
      <c r="D132" s="626" t="s">
        <v>1521</v>
      </c>
      <c r="E132" s="626" t="s">
        <v>1522</v>
      </c>
      <c r="F132" s="629"/>
      <c r="G132" s="629"/>
      <c r="H132" s="642">
        <v>0</v>
      </c>
      <c r="I132" s="629">
        <v>2</v>
      </c>
      <c r="J132" s="629">
        <v>159.65997644411769</v>
      </c>
      <c r="K132" s="642">
        <v>1</v>
      </c>
      <c r="L132" s="629">
        <v>2</v>
      </c>
      <c r="M132" s="630">
        <v>159.65997644411769</v>
      </c>
    </row>
    <row r="133" spans="1:13" ht="14.4" customHeight="1" x14ac:dyDescent="0.3">
      <c r="A133" s="625" t="s">
        <v>565</v>
      </c>
      <c r="B133" s="626" t="s">
        <v>2572</v>
      </c>
      <c r="C133" s="626" t="s">
        <v>2303</v>
      </c>
      <c r="D133" s="626" t="s">
        <v>2304</v>
      </c>
      <c r="E133" s="626" t="s">
        <v>1627</v>
      </c>
      <c r="F133" s="629"/>
      <c r="G133" s="629"/>
      <c r="H133" s="642">
        <v>0</v>
      </c>
      <c r="I133" s="629">
        <v>1</v>
      </c>
      <c r="J133" s="629">
        <v>55.139900393440499</v>
      </c>
      <c r="K133" s="642">
        <v>1</v>
      </c>
      <c r="L133" s="629">
        <v>1</v>
      </c>
      <c r="M133" s="630">
        <v>55.139900393440499</v>
      </c>
    </row>
    <row r="134" spans="1:13" ht="14.4" customHeight="1" x14ac:dyDescent="0.3">
      <c r="A134" s="625" t="s">
        <v>565</v>
      </c>
      <c r="B134" s="626" t="s">
        <v>2572</v>
      </c>
      <c r="C134" s="626" t="s">
        <v>595</v>
      </c>
      <c r="D134" s="626" t="s">
        <v>2573</v>
      </c>
      <c r="E134" s="626" t="s">
        <v>970</v>
      </c>
      <c r="F134" s="629">
        <v>1</v>
      </c>
      <c r="G134" s="629">
        <v>107.899877830362</v>
      </c>
      <c r="H134" s="642">
        <v>1</v>
      </c>
      <c r="I134" s="629"/>
      <c r="J134" s="629"/>
      <c r="K134" s="642">
        <v>0</v>
      </c>
      <c r="L134" s="629">
        <v>1</v>
      </c>
      <c r="M134" s="630">
        <v>107.899877830362</v>
      </c>
    </row>
    <row r="135" spans="1:13" ht="14.4" customHeight="1" x14ac:dyDescent="0.3">
      <c r="A135" s="625" t="s">
        <v>565</v>
      </c>
      <c r="B135" s="626" t="s">
        <v>2574</v>
      </c>
      <c r="C135" s="626" t="s">
        <v>2344</v>
      </c>
      <c r="D135" s="626" t="s">
        <v>2342</v>
      </c>
      <c r="E135" s="626" t="s">
        <v>2345</v>
      </c>
      <c r="F135" s="629"/>
      <c r="G135" s="629"/>
      <c r="H135" s="642">
        <v>0</v>
      </c>
      <c r="I135" s="629">
        <v>1</v>
      </c>
      <c r="J135" s="629">
        <v>64.650000000000006</v>
      </c>
      <c r="K135" s="642">
        <v>1</v>
      </c>
      <c r="L135" s="629">
        <v>1</v>
      </c>
      <c r="M135" s="630">
        <v>64.650000000000006</v>
      </c>
    </row>
    <row r="136" spans="1:13" ht="14.4" customHeight="1" x14ac:dyDescent="0.3">
      <c r="A136" s="625" t="s">
        <v>565</v>
      </c>
      <c r="B136" s="626" t="s">
        <v>2574</v>
      </c>
      <c r="C136" s="626" t="s">
        <v>2341</v>
      </c>
      <c r="D136" s="626" t="s">
        <v>2342</v>
      </c>
      <c r="E136" s="626" t="s">
        <v>1679</v>
      </c>
      <c r="F136" s="629"/>
      <c r="G136" s="629"/>
      <c r="H136" s="642">
        <v>0</v>
      </c>
      <c r="I136" s="629">
        <v>1</v>
      </c>
      <c r="J136" s="629">
        <v>214.47995738014501</v>
      </c>
      <c r="K136" s="642">
        <v>1</v>
      </c>
      <c r="L136" s="629">
        <v>1</v>
      </c>
      <c r="M136" s="630">
        <v>214.47995738014501</v>
      </c>
    </row>
    <row r="137" spans="1:13" ht="14.4" customHeight="1" x14ac:dyDescent="0.3">
      <c r="A137" s="625" t="s">
        <v>565</v>
      </c>
      <c r="B137" s="626" t="s">
        <v>2574</v>
      </c>
      <c r="C137" s="626" t="s">
        <v>1582</v>
      </c>
      <c r="D137" s="626" t="s">
        <v>1583</v>
      </c>
      <c r="E137" s="626" t="s">
        <v>589</v>
      </c>
      <c r="F137" s="629"/>
      <c r="G137" s="629"/>
      <c r="H137" s="642">
        <v>0</v>
      </c>
      <c r="I137" s="629">
        <v>2</v>
      </c>
      <c r="J137" s="629">
        <v>85.270124086281598</v>
      </c>
      <c r="K137" s="642">
        <v>1</v>
      </c>
      <c r="L137" s="629">
        <v>2</v>
      </c>
      <c r="M137" s="630">
        <v>85.270124086281598</v>
      </c>
    </row>
    <row r="138" spans="1:13" ht="14.4" customHeight="1" x14ac:dyDescent="0.3">
      <c r="A138" s="625" t="s">
        <v>565</v>
      </c>
      <c r="B138" s="626" t="s">
        <v>2574</v>
      </c>
      <c r="C138" s="626" t="s">
        <v>2338</v>
      </c>
      <c r="D138" s="626" t="s">
        <v>1583</v>
      </c>
      <c r="E138" s="626" t="s">
        <v>2339</v>
      </c>
      <c r="F138" s="629"/>
      <c r="G138" s="629"/>
      <c r="H138" s="642">
        <v>0</v>
      </c>
      <c r="I138" s="629">
        <v>1</v>
      </c>
      <c r="J138" s="629">
        <v>149.709970250753</v>
      </c>
      <c r="K138" s="642">
        <v>1</v>
      </c>
      <c r="L138" s="629">
        <v>1</v>
      </c>
      <c r="M138" s="630">
        <v>149.709970250753</v>
      </c>
    </row>
    <row r="139" spans="1:13" ht="14.4" customHeight="1" x14ac:dyDescent="0.3">
      <c r="A139" s="625" t="s">
        <v>565</v>
      </c>
      <c r="B139" s="626" t="s">
        <v>2673</v>
      </c>
      <c r="C139" s="626" t="s">
        <v>2378</v>
      </c>
      <c r="D139" s="626" t="s">
        <v>2379</v>
      </c>
      <c r="E139" s="626" t="s">
        <v>2345</v>
      </c>
      <c r="F139" s="629"/>
      <c r="G139" s="629"/>
      <c r="H139" s="642">
        <v>0</v>
      </c>
      <c r="I139" s="629">
        <v>1</v>
      </c>
      <c r="J139" s="629">
        <v>40.25</v>
      </c>
      <c r="K139" s="642">
        <v>1</v>
      </c>
      <c r="L139" s="629">
        <v>1</v>
      </c>
      <c r="M139" s="630">
        <v>40.25</v>
      </c>
    </row>
    <row r="140" spans="1:13" ht="14.4" customHeight="1" x14ac:dyDescent="0.3">
      <c r="A140" s="625" t="s">
        <v>565</v>
      </c>
      <c r="B140" s="626" t="s">
        <v>2575</v>
      </c>
      <c r="C140" s="626" t="s">
        <v>2357</v>
      </c>
      <c r="D140" s="626" t="s">
        <v>2358</v>
      </c>
      <c r="E140" s="626" t="s">
        <v>2339</v>
      </c>
      <c r="F140" s="629"/>
      <c r="G140" s="629"/>
      <c r="H140" s="642">
        <v>0</v>
      </c>
      <c r="I140" s="629">
        <v>1</v>
      </c>
      <c r="J140" s="629">
        <v>95.940067094550102</v>
      </c>
      <c r="K140" s="642">
        <v>1</v>
      </c>
      <c r="L140" s="629">
        <v>1</v>
      </c>
      <c r="M140" s="630">
        <v>95.940067094550102</v>
      </c>
    </row>
    <row r="141" spans="1:13" ht="14.4" customHeight="1" x14ac:dyDescent="0.3">
      <c r="A141" s="625" t="s">
        <v>565</v>
      </c>
      <c r="B141" s="626" t="s">
        <v>2575</v>
      </c>
      <c r="C141" s="626" t="s">
        <v>1912</v>
      </c>
      <c r="D141" s="626" t="s">
        <v>2674</v>
      </c>
      <c r="E141" s="626" t="s">
        <v>589</v>
      </c>
      <c r="F141" s="629">
        <v>1</v>
      </c>
      <c r="G141" s="629">
        <v>40.849931289877702</v>
      </c>
      <c r="H141" s="642">
        <v>1</v>
      </c>
      <c r="I141" s="629"/>
      <c r="J141" s="629"/>
      <c r="K141" s="642">
        <v>0</v>
      </c>
      <c r="L141" s="629">
        <v>1</v>
      </c>
      <c r="M141" s="630">
        <v>40.849931289877702</v>
      </c>
    </row>
    <row r="142" spans="1:13" ht="14.4" customHeight="1" x14ac:dyDescent="0.3">
      <c r="A142" s="625" t="s">
        <v>565</v>
      </c>
      <c r="B142" s="626" t="s">
        <v>2575</v>
      </c>
      <c r="C142" s="626" t="s">
        <v>2364</v>
      </c>
      <c r="D142" s="626" t="s">
        <v>2365</v>
      </c>
      <c r="E142" s="626" t="s">
        <v>2675</v>
      </c>
      <c r="F142" s="629"/>
      <c r="G142" s="629"/>
      <c r="H142" s="642">
        <v>0</v>
      </c>
      <c r="I142" s="629">
        <v>2</v>
      </c>
      <c r="J142" s="629">
        <v>164.52</v>
      </c>
      <c r="K142" s="642">
        <v>1</v>
      </c>
      <c r="L142" s="629">
        <v>2</v>
      </c>
      <c r="M142" s="630">
        <v>164.52</v>
      </c>
    </row>
    <row r="143" spans="1:13" ht="14.4" customHeight="1" x14ac:dyDescent="0.3">
      <c r="A143" s="625" t="s">
        <v>565</v>
      </c>
      <c r="B143" s="626" t="s">
        <v>2576</v>
      </c>
      <c r="C143" s="626" t="s">
        <v>968</v>
      </c>
      <c r="D143" s="626" t="s">
        <v>969</v>
      </c>
      <c r="E143" s="626" t="s">
        <v>970</v>
      </c>
      <c r="F143" s="629">
        <v>1</v>
      </c>
      <c r="G143" s="629">
        <v>121.2</v>
      </c>
      <c r="H143" s="642">
        <v>1</v>
      </c>
      <c r="I143" s="629"/>
      <c r="J143" s="629"/>
      <c r="K143" s="642">
        <v>0</v>
      </c>
      <c r="L143" s="629">
        <v>1</v>
      </c>
      <c r="M143" s="630">
        <v>121.2</v>
      </c>
    </row>
    <row r="144" spans="1:13" ht="14.4" customHeight="1" x14ac:dyDescent="0.3">
      <c r="A144" s="625" t="s">
        <v>565</v>
      </c>
      <c r="B144" s="626" t="s">
        <v>2577</v>
      </c>
      <c r="C144" s="626" t="s">
        <v>1532</v>
      </c>
      <c r="D144" s="626" t="s">
        <v>2578</v>
      </c>
      <c r="E144" s="626" t="s">
        <v>589</v>
      </c>
      <c r="F144" s="629"/>
      <c r="G144" s="629"/>
      <c r="H144" s="642">
        <v>0</v>
      </c>
      <c r="I144" s="629">
        <v>3</v>
      </c>
      <c r="J144" s="629">
        <v>297.70988123560687</v>
      </c>
      <c r="K144" s="642">
        <v>1</v>
      </c>
      <c r="L144" s="629">
        <v>3</v>
      </c>
      <c r="M144" s="630">
        <v>297.70988123560687</v>
      </c>
    </row>
    <row r="145" spans="1:13" ht="14.4" customHeight="1" x14ac:dyDescent="0.3">
      <c r="A145" s="625" t="s">
        <v>565</v>
      </c>
      <c r="B145" s="626" t="s">
        <v>2579</v>
      </c>
      <c r="C145" s="626" t="s">
        <v>2324</v>
      </c>
      <c r="D145" s="626" t="s">
        <v>2325</v>
      </c>
      <c r="E145" s="626" t="s">
        <v>601</v>
      </c>
      <c r="F145" s="629"/>
      <c r="G145" s="629"/>
      <c r="H145" s="642">
        <v>0</v>
      </c>
      <c r="I145" s="629">
        <v>1</v>
      </c>
      <c r="J145" s="629">
        <v>83.080001303412203</v>
      </c>
      <c r="K145" s="642">
        <v>1</v>
      </c>
      <c r="L145" s="629">
        <v>1</v>
      </c>
      <c r="M145" s="630">
        <v>83.080001303412203</v>
      </c>
    </row>
    <row r="146" spans="1:13" ht="14.4" customHeight="1" x14ac:dyDescent="0.3">
      <c r="A146" s="625" t="s">
        <v>565</v>
      </c>
      <c r="B146" s="626" t="s">
        <v>2579</v>
      </c>
      <c r="C146" s="626" t="s">
        <v>1005</v>
      </c>
      <c r="D146" s="626" t="s">
        <v>1006</v>
      </c>
      <c r="E146" s="626" t="s">
        <v>1007</v>
      </c>
      <c r="F146" s="629">
        <v>2</v>
      </c>
      <c r="G146" s="629">
        <v>397.56977493159798</v>
      </c>
      <c r="H146" s="642">
        <v>1</v>
      </c>
      <c r="I146" s="629"/>
      <c r="J146" s="629"/>
      <c r="K146" s="642">
        <v>0</v>
      </c>
      <c r="L146" s="629">
        <v>2</v>
      </c>
      <c r="M146" s="630">
        <v>397.56977493159798</v>
      </c>
    </row>
    <row r="147" spans="1:13" ht="14.4" customHeight="1" x14ac:dyDescent="0.3">
      <c r="A147" s="625" t="s">
        <v>565</v>
      </c>
      <c r="B147" s="626" t="s">
        <v>2676</v>
      </c>
      <c r="C147" s="626" t="s">
        <v>2331</v>
      </c>
      <c r="D147" s="626" t="s">
        <v>2332</v>
      </c>
      <c r="E147" s="626" t="s">
        <v>601</v>
      </c>
      <c r="F147" s="629"/>
      <c r="G147" s="629"/>
      <c r="H147" s="642">
        <v>0</v>
      </c>
      <c r="I147" s="629">
        <v>2</v>
      </c>
      <c r="J147" s="629">
        <v>164.20024619862619</v>
      </c>
      <c r="K147" s="642">
        <v>1</v>
      </c>
      <c r="L147" s="629">
        <v>2</v>
      </c>
      <c r="M147" s="630">
        <v>164.20024619862619</v>
      </c>
    </row>
    <row r="148" spans="1:13" ht="14.4" customHeight="1" x14ac:dyDescent="0.3">
      <c r="A148" s="625" t="s">
        <v>565</v>
      </c>
      <c r="B148" s="626" t="s">
        <v>2677</v>
      </c>
      <c r="C148" s="626" t="s">
        <v>1111</v>
      </c>
      <c r="D148" s="626" t="s">
        <v>1112</v>
      </c>
      <c r="E148" s="626" t="s">
        <v>601</v>
      </c>
      <c r="F148" s="629">
        <v>1</v>
      </c>
      <c r="G148" s="629">
        <v>237.65</v>
      </c>
      <c r="H148" s="642">
        <v>1</v>
      </c>
      <c r="I148" s="629"/>
      <c r="J148" s="629"/>
      <c r="K148" s="642">
        <v>0</v>
      </c>
      <c r="L148" s="629">
        <v>1</v>
      </c>
      <c r="M148" s="630">
        <v>237.65</v>
      </c>
    </row>
    <row r="149" spans="1:13" ht="14.4" customHeight="1" x14ac:dyDescent="0.3">
      <c r="A149" s="625" t="s">
        <v>565</v>
      </c>
      <c r="B149" s="626" t="s">
        <v>2581</v>
      </c>
      <c r="C149" s="626" t="s">
        <v>1575</v>
      </c>
      <c r="D149" s="626" t="s">
        <v>1576</v>
      </c>
      <c r="E149" s="626" t="s">
        <v>1577</v>
      </c>
      <c r="F149" s="629"/>
      <c r="G149" s="629"/>
      <c r="H149" s="642">
        <v>0</v>
      </c>
      <c r="I149" s="629">
        <v>3</v>
      </c>
      <c r="J149" s="629">
        <v>307.64999999999998</v>
      </c>
      <c r="K149" s="642">
        <v>1</v>
      </c>
      <c r="L149" s="629">
        <v>3</v>
      </c>
      <c r="M149" s="630">
        <v>307.64999999999998</v>
      </c>
    </row>
    <row r="150" spans="1:13" ht="14.4" customHeight="1" x14ac:dyDescent="0.3">
      <c r="A150" s="625" t="s">
        <v>565</v>
      </c>
      <c r="B150" s="626" t="s">
        <v>2678</v>
      </c>
      <c r="C150" s="626" t="s">
        <v>1908</v>
      </c>
      <c r="D150" s="626" t="s">
        <v>1909</v>
      </c>
      <c r="E150" s="626" t="s">
        <v>1910</v>
      </c>
      <c r="F150" s="629">
        <v>1</v>
      </c>
      <c r="G150" s="629">
        <v>195.19</v>
      </c>
      <c r="H150" s="642">
        <v>1</v>
      </c>
      <c r="I150" s="629"/>
      <c r="J150" s="629"/>
      <c r="K150" s="642">
        <v>0</v>
      </c>
      <c r="L150" s="629">
        <v>1</v>
      </c>
      <c r="M150" s="630">
        <v>195.19</v>
      </c>
    </row>
    <row r="151" spans="1:13" ht="14.4" customHeight="1" x14ac:dyDescent="0.3">
      <c r="A151" s="625" t="s">
        <v>565</v>
      </c>
      <c r="B151" s="626" t="s">
        <v>2584</v>
      </c>
      <c r="C151" s="626" t="s">
        <v>2320</v>
      </c>
      <c r="D151" s="626" t="s">
        <v>1568</v>
      </c>
      <c r="E151" s="626" t="s">
        <v>977</v>
      </c>
      <c r="F151" s="629"/>
      <c r="G151" s="629"/>
      <c r="H151" s="642">
        <v>0</v>
      </c>
      <c r="I151" s="629">
        <v>1</v>
      </c>
      <c r="J151" s="629">
        <v>179.42</v>
      </c>
      <c r="K151" s="642">
        <v>1</v>
      </c>
      <c r="L151" s="629">
        <v>1</v>
      </c>
      <c r="M151" s="630">
        <v>179.42</v>
      </c>
    </row>
    <row r="152" spans="1:13" ht="14.4" customHeight="1" x14ac:dyDescent="0.3">
      <c r="A152" s="625" t="s">
        <v>565</v>
      </c>
      <c r="B152" s="626" t="s">
        <v>2679</v>
      </c>
      <c r="C152" s="626" t="s">
        <v>2374</v>
      </c>
      <c r="D152" s="626" t="s">
        <v>2375</v>
      </c>
      <c r="E152" s="626" t="s">
        <v>2376</v>
      </c>
      <c r="F152" s="629"/>
      <c r="G152" s="629"/>
      <c r="H152" s="642">
        <v>0</v>
      </c>
      <c r="I152" s="629">
        <v>1</v>
      </c>
      <c r="J152" s="629">
        <v>550.61521187208996</v>
      </c>
      <c r="K152" s="642">
        <v>1</v>
      </c>
      <c r="L152" s="629">
        <v>1</v>
      </c>
      <c r="M152" s="630">
        <v>550.61521187208996</v>
      </c>
    </row>
    <row r="153" spans="1:13" ht="14.4" customHeight="1" x14ac:dyDescent="0.3">
      <c r="A153" s="625" t="s">
        <v>565</v>
      </c>
      <c r="B153" s="626" t="s">
        <v>2587</v>
      </c>
      <c r="C153" s="626" t="s">
        <v>2368</v>
      </c>
      <c r="D153" s="626" t="s">
        <v>2369</v>
      </c>
      <c r="E153" s="626" t="s">
        <v>2592</v>
      </c>
      <c r="F153" s="629"/>
      <c r="G153" s="629"/>
      <c r="H153" s="642">
        <v>0</v>
      </c>
      <c r="I153" s="629">
        <v>1</v>
      </c>
      <c r="J153" s="629">
        <v>91.53</v>
      </c>
      <c r="K153" s="642">
        <v>1</v>
      </c>
      <c r="L153" s="629">
        <v>1</v>
      </c>
      <c r="M153" s="630">
        <v>91.53</v>
      </c>
    </row>
    <row r="154" spans="1:13" ht="14.4" customHeight="1" x14ac:dyDescent="0.3">
      <c r="A154" s="625" t="s">
        <v>565</v>
      </c>
      <c r="B154" s="626" t="s">
        <v>2587</v>
      </c>
      <c r="C154" s="626" t="s">
        <v>1510</v>
      </c>
      <c r="D154" s="626" t="s">
        <v>1511</v>
      </c>
      <c r="E154" s="626" t="s">
        <v>2588</v>
      </c>
      <c r="F154" s="629"/>
      <c r="G154" s="629"/>
      <c r="H154" s="642">
        <v>0</v>
      </c>
      <c r="I154" s="629">
        <v>3</v>
      </c>
      <c r="J154" s="629">
        <v>162.50978904422232</v>
      </c>
      <c r="K154" s="642">
        <v>1</v>
      </c>
      <c r="L154" s="629">
        <v>3</v>
      </c>
      <c r="M154" s="630">
        <v>162.50978904422232</v>
      </c>
    </row>
    <row r="155" spans="1:13" ht="14.4" customHeight="1" x14ac:dyDescent="0.3">
      <c r="A155" s="625" t="s">
        <v>565</v>
      </c>
      <c r="B155" s="626" t="s">
        <v>2587</v>
      </c>
      <c r="C155" s="626" t="s">
        <v>2299</v>
      </c>
      <c r="D155" s="626" t="s">
        <v>2300</v>
      </c>
      <c r="E155" s="626" t="s">
        <v>2680</v>
      </c>
      <c r="F155" s="629"/>
      <c r="G155" s="629"/>
      <c r="H155" s="642">
        <v>0</v>
      </c>
      <c r="I155" s="629">
        <v>2</v>
      </c>
      <c r="J155" s="629">
        <v>123.98863584094281</v>
      </c>
      <c r="K155" s="642">
        <v>1</v>
      </c>
      <c r="L155" s="629">
        <v>2</v>
      </c>
      <c r="M155" s="630">
        <v>123.98863584094281</v>
      </c>
    </row>
    <row r="156" spans="1:13" ht="14.4" customHeight="1" x14ac:dyDescent="0.3">
      <c r="A156" s="625" t="s">
        <v>565</v>
      </c>
      <c r="B156" s="626" t="s">
        <v>2597</v>
      </c>
      <c r="C156" s="626" t="s">
        <v>1842</v>
      </c>
      <c r="D156" s="626" t="s">
        <v>1843</v>
      </c>
      <c r="E156" s="626" t="s">
        <v>1844</v>
      </c>
      <c r="F156" s="629"/>
      <c r="G156" s="629"/>
      <c r="H156" s="642">
        <v>0</v>
      </c>
      <c r="I156" s="629">
        <v>1.5</v>
      </c>
      <c r="J156" s="629">
        <v>18888.793569680616</v>
      </c>
      <c r="K156" s="642">
        <v>1</v>
      </c>
      <c r="L156" s="629">
        <v>1.5</v>
      </c>
      <c r="M156" s="630">
        <v>18888.793569680616</v>
      </c>
    </row>
    <row r="157" spans="1:13" ht="14.4" customHeight="1" x14ac:dyDescent="0.3">
      <c r="A157" s="625" t="s">
        <v>565</v>
      </c>
      <c r="B157" s="626" t="s">
        <v>2598</v>
      </c>
      <c r="C157" s="626" t="s">
        <v>1798</v>
      </c>
      <c r="D157" s="626" t="s">
        <v>1725</v>
      </c>
      <c r="E157" s="626" t="s">
        <v>1799</v>
      </c>
      <c r="F157" s="629"/>
      <c r="G157" s="629"/>
      <c r="H157" s="642">
        <v>0</v>
      </c>
      <c r="I157" s="629">
        <v>1454</v>
      </c>
      <c r="J157" s="629">
        <v>73753.053826705669</v>
      </c>
      <c r="K157" s="642">
        <v>1</v>
      </c>
      <c r="L157" s="629">
        <v>1454</v>
      </c>
      <c r="M157" s="630">
        <v>73753.053826705669</v>
      </c>
    </row>
    <row r="158" spans="1:13" ht="14.4" customHeight="1" x14ac:dyDescent="0.3">
      <c r="A158" s="625" t="s">
        <v>565</v>
      </c>
      <c r="B158" s="626" t="s">
        <v>2599</v>
      </c>
      <c r="C158" s="626" t="s">
        <v>1819</v>
      </c>
      <c r="D158" s="626" t="s">
        <v>2602</v>
      </c>
      <c r="E158" s="626" t="s">
        <v>2603</v>
      </c>
      <c r="F158" s="629"/>
      <c r="G158" s="629"/>
      <c r="H158" s="642">
        <v>0</v>
      </c>
      <c r="I158" s="629">
        <v>45.39999999999997</v>
      </c>
      <c r="J158" s="629">
        <v>10281.979194670512</v>
      </c>
      <c r="K158" s="642">
        <v>1</v>
      </c>
      <c r="L158" s="629">
        <v>45.39999999999997</v>
      </c>
      <c r="M158" s="630">
        <v>10281.979194670512</v>
      </c>
    </row>
    <row r="159" spans="1:13" ht="14.4" customHeight="1" x14ac:dyDescent="0.3">
      <c r="A159" s="625" t="s">
        <v>565</v>
      </c>
      <c r="B159" s="626" t="s">
        <v>2599</v>
      </c>
      <c r="C159" s="626" t="s">
        <v>1827</v>
      </c>
      <c r="D159" s="626" t="s">
        <v>2604</v>
      </c>
      <c r="E159" s="626" t="s">
        <v>2605</v>
      </c>
      <c r="F159" s="629"/>
      <c r="G159" s="629"/>
      <c r="H159" s="642">
        <v>0</v>
      </c>
      <c r="I159" s="629">
        <v>4</v>
      </c>
      <c r="J159" s="629">
        <v>1195.1194974489508</v>
      </c>
      <c r="K159" s="642">
        <v>1</v>
      </c>
      <c r="L159" s="629">
        <v>4</v>
      </c>
      <c r="M159" s="630">
        <v>1195.1194974489508</v>
      </c>
    </row>
    <row r="160" spans="1:13" ht="14.4" customHeight="1" x14ac:dyDescent="0.3">
      <c r="A160" s="625" t="s">
        <v>565</v>
      </c>
      <c r="B160" s="626" t="s">
        <v>2606</v>
      </c>
      <c r="C160" s="626" t="s">
        <v>1801</v>
      </c>
      <c r="D160" s="626" t="s">
        <v>2607</v>
      </c>
      <c r="E160" s="626" t="s">
        <v>2608</v>
      </c>
      <c r="F160" s="629"/>
      <c r="G160" s="629"/>
      <c r="H160" s="642">
        <v>0</v>
      </c>
      <c r="I160" s="629">
        <v>11.250000000000004</v>
      </c>
      <c r="J160" s="629">
        <v>42695.135793996378</v>
      </c>
      <c r="K160" s="642">
        <v>1</v>
      </c>
      <c r="L160" s="629">
        <v>11.250000000000004</v>
      </c>
      <c r="M160" s="630">
        <v>42695.135793996378</v>
      </c>
    </row>
    <row r="161" spans="1:13" ht="14.4" customHeight="1" x14ac:dyDescent="0.3">
      <c r="A161" s="625" t="s">
        <v>565</v>
      </c>
      <c r="B161" s="626" t="s">
        <v>2609</v>
      </c>
      <c r="C161" s="626" t="s">
        <v>1689</v>
      </c>
      <c r="D161" s="626" t="s">
        <v>1690</v>
      </c>
      <c r="E161" s="626" t="s">
        <v>2610</v>
      </c>
      <c r="F161" s="629">
        <v>1.44</v>
      </c>
      <c r="G161" s="629">
        <v>1106.6393640352296</v>
      </c>
      <c r="H161" s="642">
        <v>1</v>
      </c>
      <c r="I161" s="629"/>
      <c r="J161" s="629"/>
      <c r="K161" s="642">
        <v>0</v>
      </c>
      <c r="L161" s="629">
        <v>1.44</v>
      </c>
      <c r="M161" s="630">
        <v>1106.6393640352296</v>
      </c>
    </row>
    <row r="162" spans="1:13" ht="14.4" customHeight="1" x14ac:dyDescent="0.3">
      <c r="A162" s="625" t="s">
        <v>565</v>
      </c>
      <c r="B162" s="626" t="s">
        <v>2609</v>
      </c>
      <c r="C162" s="626" t="s">
        <v>1816</v>
      </c>
      <c r="D162" s="626" t="s">
        <v>1817</v>
      </c>
      <c r="E162" s="626" t="s">
        <v>2611</v>
      </c>
      <c r="F162" s="629"/>
      <c r="G162" s="629"/>
      <c r="H162" s="642">
        <v>0</v>
      </c>
      <c r="I162" s="629">
        <v>23.700000000000003</v>
      </c>
      <c r="J162" s="629">
        <v>7285.3723960532989</v>
      </c>
      <c r="K162" s="642">
        <v>1</v>
      </c>
      <c r="L162" s="629">
        <v>23.700000000000003</v>
      </c>
      <c r="M162" s="630">
        <v>7285.3723960532989</v>
      </c>
    </row>
    <row r="163" spans="1:13" ht="14.4" customHeight="1" x14ac:dyDescent="0.3">
      <c r="A163" s="625" t="s">
        <v>565</v>
      </c>
      <c r="B163" s="626" t="s">
        <v>2613</v>
      </c>
      <c r="C163" s="626" t="s">
        <v>2405</v>
      </c>
      <c r="D163" s="626" t="s">
        <v>2681</v>
      </c>
      <c r="E163" s="626" t="s">
        <v>2614</v>
      </c>
      <c r="F163" s="629">
        <v>1</v>
      </c>
      <c r="G163" s="629">
        <v>133.88999999999999</v>
      </c>
      <c r="H163" s="642">
        <v>1</v>
      </c>
      <c r="I163" s="629"/>
      <c r="J163" s="629"/>
      <c r="K163" s="642">
        <v>0</v>
      </c>
      <c r="L163" s="629">
        <v>1</v>
      </c>
      <c r="M163" s="630">
        <v>133.88999999999999</v>
      </c>
    </row>
    <row r="164" spans="1:13" ht="14.4" customHeight="1" x14ac:dyDescent="0.3">
      <c r="A164" s="625" t="s">
        <v>565</v>
      </c>
      <c r="B164" s="626" t="s">
        <v>2613</v>
      </c>
      <c r="C164" s="626" t="s">
        <v>2428</v>
      </c>
      <c r="D164" s="626" t="s">
        <v>2429</v>
      </c>
      <c r="E164" s="626" t="s">
        <v>2631</v>
      </c>
      <c r="F164" s="629"/>
      <c r="G164" s="629"/>
      <c r="H164" s="642">
        <v>0</v>
      </c>
      <c r="I164" s="629">
        <v>2</v>
      </c>
      <c r="J164" s="629">
        <v>328.96</v>
      </c>
      <c r="K164" s="642">
        <v>1</v>
      </c>
      <c r="L164" s="629">
        <v>2</v>
      </c>
      <c r="M164" s="630">
        <v>328.96</v>
      </c>
    </row>
    <row r="165" spans="1:13" ht="14.4" customHeight="1" x14ac:dyDescent="0.3">
      <c r="A165" s="625" t="s">
        <v>565</v>
      </c>
      <c r="B165" s="626" t="s">
        <v>2613</v>
      </c>
      <c r="C165" s="626" t="s">
        <v>1805</v>
      </c>
      <c r="D165" s="626" t="s">
        <v>1806</v>
      </c>
      <c r="E165" s="626" t="s">
        <v>2614</v>
      </c>
      <c r="F165" s="629"/>
      <c r="G165" s="629"/>
      <c r="H165" s="642">
        <v>0</v>
      </c>
      <c r="I165" s="629">
        <v>2</v>
      </c>
      <c r="J165" s="629">
        <v>274.58</v>
      </c>
      <c r="K165" s="642">
        <v>1</v>
      </c>
      <c r="L165" s="629">
        <v>2</v>
      </c>
      <c r="M165" s="630">
        <v>274.58</v>
      </c>
    </row>
    <row r="166" spans="1:13" ht="14.4" customHeight="1" x14ac:dyDescent="0.3">
      <c r="A166" s="625" t="s">
        <v>565</v>
      </c>
      <c r="B166" s="626" t="s">
        <v>2613</v>
      </c>
      <c r="C166" s="626" t="s">
        <v>1823</v>
      </c>
      <c r="D166" s="626" t="s">
        <v>2615</v>
      </c>
      <c r="E166" s="626" t="s">
        <v>1799</v>
      </c>
      <c r="F166" s="629"/>
      <c r="G166" s="629"/>
      <c r="H166" s="642">
        <v>0</v>
      </c>
      <c r="I166" s="629">
        <v>45</v>
      </c>
      <c r="J166" s="629">
        <v>3388.5</v>
      </c>
      <c r="K166" s="642">
        <v>1</v>
      </c>
      <c r="L166" s="629">
        <v>45</v>
      </c>
      <c r="M166" s="630">
        <v>3388.5</v>
      </c>
    </row>
    <row r="167" spans="1:13" ht="14.4" customHeight="1" x14ac:dyDescent="0.3">
      <c r="A167" s="625" t="s">
        <v>565</v>
      </c>
      <c r="B167" s="626" t="s">
        <v>2682</v>
      </c>
      <c r="C167" s="626" t="s">
        <v>2401</v>
      </c>
      <c r="D167" s="626" t="s">
        <v>2402</v>
      </c>
      <c r="E167" s="626" t="s">
        <v>2403</v>
      </c>
      <c r="F167" s="629">
        <v>20</v>
      </c>
      <c r="G167" s="629">
        <v>648.40000000000009</v>
      </c>
      <c r="H167" s="642">
        <v>1</v>
      </c>
      <c r="I167" s="629"/>
      <c r="J167" s="629"/>
      <c r="K167" s="642">
        <v>0</v>
      </c>
      <c r="L167" s="629">
        <v>20</v>
      </c>
      <c r="M167" s="630">
        <v>648.40000000000009</v>
      </c>
    </row>
    <row r="168" spans="1:13" ht="14.4" customHeight="1" x14ac:dyDescent="0.3">
      <c r="A168" s="625" t="s">
        <v>565</v>
      </c>
      <c r="B168" s="626" t="s">
        <v>2619</v>
      </c>
      <c r="C168" s="626" t="s">
        <v>1728</v>
      </c>
      <c r="D168" s="626" t="s">
        <v>2620</v>
      </c>
      <c r="E168" s="626" t="s">
        <v>2621</v>
      </c>
      <c r="F168" s="629"/>
      <c r="G168" s="629"/>
      <c r="H168" s="642">
        <v>0</v>
      </c>
      <c r="I168" s="629">
        <v>2.7</v>
      </c>
      <c r="J168" s="629">
        <v>11490.996718353257</v>
      </c>
      <c r="K168" s="642">
        <v>1</v>
      </c>
      <c r="L168" s="629">
        <v>2.7</v>
      </c>
      <c r="M168" s="630">
        <v>11490.996718353257</v>
      </c>
    </row>
    <row r="169" spans="1:13" ht="14.4" customHeight="1" x14ac:dyDescent="0.3">
      <c r="A169" s="625" t="s">
        <v>565</v>
      </c>
      <c r="B169" s="626" t="s">
        <v>2683</v>
      </c>
      <c r="C169" s="626" t="s">
        <v>2420</v>
      </c>
      <c r="D169" s="626" t="s">
        <v>2421</v>
      </c>
      <c r="E169" s="626" t="s">
        <v>2684</v>
      </c>
      <c r="F169" s="629"/>
      <c r="G169" s="629"/>
      <c r="H169" s="642">
        <v>0</v>
      </c>
      <c r="I169" s="629">
        <v>1</v>
      </c>
      <c r="J169" s="629">
        <v>153.59002000226801</v>
      </c>
      <c r="K169" s="642">
        <v>1</v>
      </c>
      <c r="L169" s="629">
        <v>1</v>
      </c>
      <c r="M169" s="630">
        <v>153.59002000226801</v>
      </c>
    </row>
    <row r="170" spans="1:13" ht="14.4" customHeight="1" x14ac:dyDescent="0.3">
      <c r="A170" s="625" t="s">
        <v>565</v>
      </c>
      <c r="B170" s="626" t="s">
        <v>2624</v>
      </c>
      <c r="C170" s="626" t="s">
        <v>1831</v>
      </c>
      <c r="D170" s="626" t="s">
        <v>1832</v>
      </c>
      <c r="E170" s="626" t="s">
        <v>1833</v>
      </c>
      <c r="F170" s="629"/>
      <c r="G170" s="629"/>
      <c r="H170" s="642">
        <v>0</v>
      </c>
      <c r="I170" s="629">
        <v>2</v>
      </c>
      <c r="J170" s="629">
        <v>208.84</v>
      </c>
      <c r="K170" s="642">
        <v>1</v>
      </c>
      <c r="L170" s="629">
        <v>2</v>
      </c>
      <c r="M170" s="630">
        <v>208.84</v>
      </c>
    </row>
    <row r="171" spans="1:13" ht="14.4" customHeight="1" x14ac:dyDescent="0.3">
      <c r="A171" s="625" t="s">
        <v>565</v>
      </c>
      <c r="B171" s="626" t="s">
        <v>2624</v>
      </c>
      <c r="C171" s="626" t="s">
        <v>1839</v>
      </c>
      <c r="D171" s="626" t="s">
        <v>2625</v>
      </c>
      <c r="E171" s="626" t="s">
        <v>2626</v>
      </c>
      <c r="F171" s="629"/>
      <c r="G171" s="629"/>
      <c r="H171" s="642">
        <v>0</v>
      </c>
      <c r="I171" s="629">
        <v>99</v>
      </c>
      <c r="J171" s="629">
        <v>7326.0097890813213</v>
      </c>
      <c r="K171" s="642">
        <v>1</v>
      </c>
      <c r="L171" s="629">
        <v>99</v>
      </c>
      <c r="M171" s="630">
        <v>7326.0097890813213</v>
      </c>
    </row>
    <row r="172" spans="1:13" ht="14.4" customHeight="1" x14ac:dyDescent="0.3">
      <c r="A172" s="625" t="s">
        <v>565</v>
      </c>
      <c r="B172" s="626" t="s">
        <v>2624</v>
      </c>
      <c r="C172" s="626" t="s">
        <v>1794</v>
      </c>
      <c r="D172" s="626" t="s">
        <v>2625</v>
      </c>
      <c r="E172" s="626" t="s">
        <v>2627</v>
      </c>
      <c r="F172" s="629"/>
      <c r="G172" s="629"/>
      <c r="H172" s="642">
        <v>0</v>
      </c>
      <c r="I172" s="629">
        <v>179</v>
      </c>
      <c r="J172" s="629">
        <v>15844.781361082958</v>
      </c>
      <c r="K172" s="642">
        <v>1</v>
      </c>
      <c r="L172" s="629">
        <v>179</v>
      </c>
      <c r="M172" s="630">
        <v>15844.781361082958</v>
      </c>
    </row>
    <row r="173" spans="1:13" ht="14.4" customHeight="1" x14ac:dyDescent="0.3">
      <c r="A173" s="625" t="s">
        <v>565</v>
      </c>
      <c r="B173" s="626" t="s">
        <v>2685</v>
      </c>
      <c r="C173" s="626" t="s">
        <v>2431</v>
      </c>
      <c r="D173" s="626" t="s">
        <v>2432</v>
      </c>
      <c r="E173" s="626" t="s">
        <v>2630</v>
      </c>
      <c r="F173" s="629"/>
      <c r="G173" s="629"/>
      <c r="H173" s="642">
        <v>0</v>
      </c>
      <c r="I173" s="629">
        <v>20</v>
      </c>
      <c r="J173" s="629">
        <v>1088.5973042813139</v>
      </c>
      <c r="K173" s="642">
        <v>1</v>
      </c>
      <c r="L173" s="629">
        <v>20</v>
      </c>
      <c r="M173" s="630">
        <v>1088.5973042813139</v>
      </c>
    </row>
    <row r="174" spans="1:13" ht="14.4" customHeight="1" x14ac:dyDescent="0.3">
      <c r="A174" s="625" t="s">
        <v>565</v>
      </c>
      <c r="B174" s="626" t="s">
        <v>2628</v>
      </c>
      <c r="C174" s="626" t="s">
        <v>1809</v>
      </c>
      <c r="D174" s="626" t="s">
        <v>1810</v>
      </c>
      <c r="E174" s="626" t="s">
        <v>2614</v>
      </c>
      <c r="F174" s="629"/>
      <c r="G174" s="629"/>
      <c r="H174" s="642">
        <v>0</v>
      </c>
      <c r="I174" s="629">
        <v>4</v>
      </c>
      <c r="J174" s="629">
        <v>229.48004483083619</v>
      </c>
      <c r="K174" s="642">
        <v>1</v>
      </c>
      <c r="L174" s="629">
        <v>4</v>
      </c>
      <c r="M174" s="630">
        <v>229.48004483083619</v>
      </c>
    </row>
    <row r="175" spans="1:13" ht="14.4" customHeight="1" x14ac:dyDescent="0.3">
      <c r="A175" s="625" t="s">
        <v>565</v>
      </c>
      <c r="B175" s="626" t="s">
        <v>2628</v>
      </c>
      <c r="C175" s="626" t="s">
        <v>1812</v>
      </c>
      <c r="D175" s="626" t="s">
        <v>2629</v>
      </c>
      <c r="E175" s="626" t="s">
        <v>2630</v>
      </c>
      <c r="F175" s="629"/>
      <c r="G175" s="629"/>
      <c r="H175" s="642">
        <v>0</v>
      </c>
      <c r="I175" s="629">
        <v>20</v>
      </c>
      <c r="J175" s="629">
        <v>1910.4019897102942</v>
      </c>
      <c r="K175" s="642">
        <v>1</v>
      </c>
      <c r="L175" s="629">
        <v>20</v>
      </c>
      <c r="M175" s="630">
        <v>1910.4019897102942</v>
      </c>
    </row>
    <row r="176" spans="1:13" ht="14.4" customHeight="1" x14ac:dyDescent="0.3">
      <c r="A176" s="625" t="s">
        <v>565</v>
      </c>
      <c r="B176" s="626" t="s">
        <v>2686</v>
      </c>
      <c r="C176" s="626" t="s">
        <v>2424</v>
      </c>
      <c r="D176" s="626" t="s">
        <v>2687</v>
      </c>
      <c r="E176" s="626" t="s">
        <v>2403</v>
      </c>
      <c r="F176" s="629"/>
      <c r="G176" s="629"/>
      <c r="H176" s="642">
        <v>0</v>
      </c>
      <c r="I176" s="629">
        <v>42</v>
      </c>
      <c r="J176" s="629">
        <v>13602.101117832581</v>
      </c>
      <c r="K176" s="642">
        <v>1</v>
      </c>
      <c r="L176" s="629">
        <v>42</v>
      </c>
      <c r="M176" s="630">
        <v>13602.101117832581</v>
      </c>
    </row>
    <row r="177" spans="1:13" ht="14.4" customHeight="1" x14ac:dyDescent="0.3">
      <c r="A177" s="625" t="s">
        <v>565</v>
      </c>
      <c r="B177" s="626" t="s">
        <v>2688</v>
      </c>
      <c r="C177" s="626" t="s">
        <v>2434</v>
      </c>
      <c r="D177" s="626" t="s">
        <v>2435</v>
      </c>
      <c r="E177" s="626" t="s">
        <v>2689</v>
      </c>
      <c r="F177" s="629"/>
      <c r="G177" s="629"/>
      <c r="H177" s="642">
        <v>0</v>
      </c>
      <c r="I177" s="629">
        <v>1</v>
      </c>
      <c r="J177" s="629">
        <v>15921.14</v>
      </c>
      <c r="K177" s="642">
        <v>1</v>
      </c>
      <c r="L177" s="629">
        <v>1</v>
      </c>
      <c r="M177" s="630">
        <v>15921.14</v>
      </c>
    </row>
    <row r="178" spans="1:13" ht="14.4" customHeight="1" x14ac:dyDescent="0.3">
      <c r="A178" s="625" t="s">
        <v>565</v>
      </c>
      <c r="B178" s="626" t="s">
        <v>2637</v>
      </c>
      <c r="C178" s="626" t="s">
        <v>1596</v>
      </c>
      <c r="D178" s="626" t="s">
        <v>1480</v>
      </c>
      <c r="E178" s="626" t="s">
        <v>2638</v>
      </c>
      <c r="F178" s="629"/>
      <c r="G178" s="629"/>
      <c r="H178" s="642">
        <v>0</v>
      </c>
      <c r="I178" s="629">
        <v>2</v>
      </c>
      <c r="J178" s="629">
        <v>148.22</v>
      </c>
      <c r="K178" s="642">
        <v>1</v>
      </c>
      <c r="L178" s="629">
        <v>2</v>
      </c>
      <c r="M178" s="630">
        <v>148.22</v>
      </c>
    </row>
    <row r="179" spans="1:13" ht="14.4" customHeight="1" x14ac:dyDescent="0.3">
      <c r="A179" s="625" t="s">
        <v>565</v>
      </c>
      <c r="B179" s="626" t="s">
        <v>2637</v>
      </c>
      <c r="C179" s="626" t="s">
        <v>1479</v>
      </c>
      <c r="D179" s="626" t="s">
        <v>1480</v>
      </c>
      <c r="E179" s="626" t="s">
        <v>2639</v>
      </c>
      <c r="F179" s="629"/>
      <c r="G179" s="629"/>
      <c r="H179" s="642">
        <v>0</v>
      </c>
      <c r="I179" s="629">
        <v>1</v>
      </c>
      <c r="J179" s="629">
        <v>129.96</v>
      </c>
      <c r="K179" s="642">
        <v>1</v>
      </c>
      <c r="L179" s="629">
        <v>1</v>
      </c>
      <c r="M179" s="630">
        <v>129.96</v>
      </c>
    </row>
    <row r="180" spans="1:13" ht="14.4" customHeight="1" x14ac:dyDescent="0.3">
      <c r="A180" s="625" t="s">
        <v>565</v>
      </c>
      <c r="B180" s="626" t="s">
        <v>2637</v>
      </c>
      <c r="C180" s="626" t="s">
        <v>576</v>
      </c>
      <c r="D180" s="626" t="s">
        <v>577</v>
      </c>
      <c r="E180" s="626" t="s">
        <v>2640</v>
      </c>
      <c r="F180" s="629">
        <v>3</v>
      </c>
      <c r="G180" s="629">
        <v>362.51</v>
      </c>
      <c r="H180" s="642">
        <v>1</v>
      </c>
      <c r="I180" s="629"/>
      <c r="J180" s="629"/>
      <c r="K180" s="642">
        <v>0</v>
      </c>
      <c r="L180" s="629">
        <v>3</v>
      </c>
      <c r="M180" s="630">
        <v>362.51</v>
      </c>
    </row>
    <row r="181" spans="1:13" ht="14.4" customHeight="1" x14ac:dyDescent="0.3">
      <c r="A181" s="625" t="s">
        <v>565</v>
      </c>
      <c r="B181" s="626" t="s">
        <v>2641</v>
      </c>
      <c r="C181" s="626" t="s">
        <v>2327</v>
      </c>
      <c r="D181" s="626" t="s">
        <v>2328</v>
      </c>
      <c r="E181" s="626" t="s">
        <v>2329</v>
      </c>
      <c r="F181" s="629"/>
      <c r="G181" s="629"/>
      <c r="H181" s="642">
        <v>0</v>
      </c>
      <c r="I181" s="629">
        <v>1</v>
      </c>
      <c r="J181" s="629">
        <v>71.81</v>
      </c>
      <c r="K181" s="642">
        <v>1</v>
      </c>
      <c r="L181" s="629">
        <v>1</v>
      </c>
      <c r="M181" s="630">
        <v>71.81</v>
      </c>
    </row>
    <row r="182" spans="1:13" ht="14.4" customHeight="1" x14ac:dyDescent="0.3">
      <c r="A182" s="625" t="s">
        <v>565</v>
      </c>
      <c r="B182" s="626" t="s">
        <v>2644</v>
      </c>
      <c r="C182" s="626" t="s">
        <v>1669</v>
      </c>
      <c r="D182" s="626" t="s">
        <v>2645</v>
      </c>
      <c r="E182" s="626" t="s">
        <v>1671</v>
      </c>
      <c r="F182" s="629"/>
      <c r="G182" s="629"/>
      <c r="H182" s="642">
        <v>0</v>
      </c>
      <c r="I182" s="629">
        <v>4</v>
      </c>
      <c r="J182" s="629">
        <v>330.36</v>
      </c>
      <c r="K182" s="642">
        <v>1</v>
      </c>
      <c r="L182" s="629">
        <v>4</v>
      </c>
      <c r="M182" s="630">
        <v>330.36</v>
      </c>
    </row>
    <row r="183" spans="1:13" ht="14.4" customHeight="1" x14ac:dyDescent="0.3">
      <c r="A183" s="625" t="s">
        <v>565</v>
      </c>
      <c r="B183" s="626" t="s">
        <v>2644</v>
      </c>
      <c r="C183" s="626" t="s">
        <v>1929</v>
      </c>
      <c r="D183" s="626" t="s">
        <v>2690</v>
      </c>
      <c r="E183" s="626" t="s">
        <v>2691</v>
      </c>
      <c r="F183" s="629">
        <v>4</v>
      </c>
      <c r="G183" s="629">
        <v>1042.92</v>
      </c>
      <c r="H183" s="642">
        <v>1</v>
      </c>
      <c r="I183" s="629"/>
      <c r="J183" s="629"/>
      <c r="K183" s="642">
        <v>0</v>
      </c>
      <c r="L183" s="629">
        <v>4</v>
      </c>
      <c r="M183" s="630">
        <v>1042.92</v>
      </c>
    </row>
    <row r="184" spans="1:13" ht="14.4" customHeight="1" x14ac:dyDescent="0.3">
      <c r="A184" s="625" t="s">
        <v>565</v>
      </c>
      <c r="B184" s="626" t="s">
        <v>2692</v>
      </c>
      <c r="C184" s="626" t="s">
        <v>2360</v>
      </c>
      <c r="D184" s="626" t="s">
        <v>2361</v>
      </c>
      <c r="E184" s="626" t="s">
        <v>2362</v>
      </c>
      <c r="F184" s="629"/>
      <c r="G184" s="629"/>
      <c r="H184" s="642">
        <v>0</v>
      </c>
      <c r="I184" s="629">
        <v>23</v>
      </c>
      <c r="J184" s="629">
        <v>5031.0493410357476</v>
      </c>
      <c r="K184" s="642">
        <v>1</v>
      </c>
      <c r="L184" s="629">
        <v>23</v>
      </c>
      <c r="M184" s="630">
        <v>5031.0493410357476</v>
      </c>
    </row>
    <row r="185" spans="1:13" ht="14.4" customHeight="1" x14ac:dyDescent="0.3">
      <c r="A185" s="625" t="s">
        <v>565</v>
      </c>
      <c r="B185" s="626" t="s">
        <v>2646</v>
      </c>
      <c r="C185" s="626" t="s">
        <v>1494</v>
      </c>
      <c r="D185" s="626" t="s">
        <v>1495</v>
      </c>
      <c r="E185" s="626" t="s">
        <v>1496</v>
      </c>
      <c r="F185" s="629"/>
      <c r="G185" s="629"/>
      <c r="H185" s="642">
        <v>0</v>
      </c>
      <c r="I185" s="629">
        <v>4</v>
      </c>
      <c r="J185" s="629">
        <v>161.779316552252</v>
      </c>
      <c r="K185" s="642">
        <v>1</v>
      </c>
      <c r="L185" s="629">
        <v>4</v>
      </c>
      <c r="M185" s="630">
        <v>161.779316552252</v>
      </c>
    </row>
    <row r="186" spans="1:13" ht="14.4" customHeight="1" x14ac:dyDescent="0.3">
      <c r="A186" s="625" t="s">
        <v>565</v>
      </c>
      <c r="B186" s="626" t="s">
        <v>2646</v>
      </c>
      <c r="C186" s="626" t="s">
        <v>1498</v>
      </c>
      <c r="D186" s="626" t="s">
        <v>1499</v>
      </c>
      <c r="E186" s="626" t="s">
        <v>1500</v>
      </c>
      <c r="F186" s="629"/>
      <c r="G186" s="629"/>
      <c r="H186" s="642">
        <v>0</v>
      </c>
      <c r="I186" s="629">
        <v>15</v>
      </c>
      <c r="J186" s="629">
        <v>919.69995114057315</v>
      </c>
      <c r="K186" s="642">
        <v>1</v>
      </c>
      <c r="L186" s="629">
        <v>15</v>
      </c>
      <c r="M186" s="630">
        <v>919.69995114057315</v>
      </c>
    </row>
    <row r="187" spans="1:13" ht="14.4" customHeight="1" x14ac:dyDescent="0.3">
      <c r="A187" s="625" t="s">
        <v>565</v>
      </c>
      <c r="B187" s="626" t="s">
        <v>2646</v>
      </c>
      <c r="C187" s="626" t="s">
        <v>1502</v>
      </c>
      <c r="D187" s="626" t="s">
        <v>1503</v>
      </c>
      <c r="E187" s="626" t="s">
        <v>1504</v>
      </c>
      <c r="F187" s="629"/>
      <c r="G187" s="629"/>
      <c r="H187" s="642">
        <v>0</v>
      </c>
      <c r="I187" s="629">
        <v>7</v>
      </c>
      <c r="J187" s="629">
        <v>412.16029689565522</v>
      </c>
      <c r="K187" s="642">
        <v>1</v>
      </c>
      <c r="L187" s="629">
        <v>7</v>
      </c>
      <c r="M187" s="630">
        <v>412.16029689565522</v>
      </c>
    </row>
    <row r="188" spans="1:13" ht="14.4" customHeight="1" x14ac:dyDescent="0.3">
      <c r="A188" s="625" t="s">
        <v>565</v>
      </c>
      <c r="B188" s="626" t="s">
        <v>2646</v>
      </c>
      <c r="C188" s="626" t="s">
        <v>2310</v>
      </c>
      <c r="D188" s="626" t="s">
        <v>1537</v>
      </c>
      <c r="E188" s="626" t="s">
        <v>2693</v>
      </c>
      <c r="F188" s="629"/>
      <c r="G188" s="629"/>
      <c r="H188" s="642">
        <v>0</v>
      </c>
      <c r="I188" s="629">
        <v>2</v>
      </c>
      <c r="J188" s="629">
        <v>198.81848638034421</v>
      </c>
      <c r="K188" s="642">
        <v>1</v>
      </c>
      <c r="L188" s="629">
        <v>2</v>
      </c>
      <c r="M188" s="630">
        <v>198.81848638034421</v>
      </c>
    </row>
    <row r="189" spans="1:13" ht="14.4" customHeight="1" x14ac:dyDescent="0.3">
      <c r="A189" s="625" t="s">
        <v>565</v>
      </c>
      <c r="B189" s="626" t="s">
        <v>2646</v>
      </c>
      <c r="C189" s="626" t="s">
        <v>2313</v>
      </c>
      <c r="D189" s="626" t="s">
        <v>1537</v>
      </c>
      <c r="E189" s="626" t="s">
        <v>2694</v>
      </c>
      <c r="F189" s="629"/>
      <c r="G189" s="629"/>
      <c r="H189" s="642">
        <v>0</v>
      </c>
      <c r="I189" s="629">
        <v>2</v>
      </c>
      <c r="J189" s="629">
        <v>245.48021536681799</v>
      </c>
      <c r="K189" s="642">
        <v>1</v>
      </c>
      <c r="L189" s="629">
        <v>2</v>
      </c>
      <c r="M189" s="630">
        <v>245.48021536681799</v>
      </c>
    </row>
    <row r="190" spans="1:13" ht="14.4" customHeight="1" x14ac:dyDescent="0.3">
      <c r="A190" s="625" t="s">
        <v>565</v>
      </c>
      <c r="B190" s="626" t="s">
        <v>2695</v>
      </c>
      <c r="C190" s="626" t="s">
        <v>1937</v>
      </c>
      <c r="D190" s="626" t="s">
        <v>1938</v>
      </c>
      <c r="E190" s="626" t="s">
        <v>2696</v>
      </c>
      <c r="F190" s="629">
        <v>1</v>
      </c>
      <c r="G190" s="629">
        <v>470.55</v>
      </c>
      <c r="H190" s="642">
        <v>1</v>
      </c>
      <c r="I190" s="629"/>
      <c r="J190" s="629"/>
      <c r="K190" s="642">
        <v>0</v>
      </c>
      <c r="L190" s="629">
        <v>1</v>
      </c>
      <c r="M190" s="630">
        <v>470.55</v>
      </c>
    </row>
    <row r="191" spans="1:13" ht="14.4" customHeight="1" x14ac:dyDescent="0.3">
      <c r="A191" s="625" t="s">
        <v>565</v>
      </c>
      <c r="B191" s="626" t="s">
        <v>2658</v>
      </c>
      <c r="C191" s="626" t="s">
        <v>1561</v>
      </c>
      <c r="D191" s="626" t="s">
        <v>2659</v>
      </c>
      <c r="E191" s="626" t="s">
        <v>2660</v>
      </c>
      <c r="F191" s="629"/>
      <c r="G191" s="629"/>
      <c r="H191" s="642">
        <v>0</v>
      </c>
      <c r="I191" s="629">
        <v>1</v>
      </c>
      <c r="J191" s="629">
        <v>43.44</v>
      </c>
      <c r="K191" s="642">
        <v>1</v>
      </c>
      <c r="L191" s="629">
        <v>1</v>
      </c>
      <c r="M191" s="630">
        <v>43.44</v>
      </c>
    </row>
    <row r="192" spans="1:13" ht="14.4" customHeight="1" x14ac:dyDescent="0.3">
      <c r="A192" s="625" t="s">
        <v>565</v>
      </c>
      <c r="B192" s="626" t="s">
        <v>2697</v>
      </c>
      <c r="C192" s="626" t="s">
        <v>1925</v>
      </c>
      <c r="D192" s="626" t="s">
        <v>2698</v>
      </c>
      <c r="E192" s="626" t="s">
        <v>2699</v>
      </c>
      <c r="F192" s="629">
        <v>1</v>
      </c>
      <c r="G192" s="629">
        <v>108.27</v>
      </c>
      <c r="H192" s="642">
        <v>1</v>
      </c>
      <c r="I192" s="629"/>
      <c r="J192" s="629"/>
      <c r="K192" s="642">
        <v>0</v>
      </c>
      <c r="L192" s="629">
        <v>1</v>
      </c>
      <c r="M192" s="630">
        <v>108.27</v>
      </c>
    </row>
    <row r="193" spans="1:13" ht="14.4" customHeight="1" x14ac:dyDescent="0.3">
      <c r="A193" s="625" t="s">
        <v>565</v>
      </c>
      <c r="B193" s="626" t="s">
        <v>2700</v>
      </c>
      <c r="C193" s="626" t="s">
        <v>1922</v>
      </c>
      <c r="D193" s="626" t="s">
        <v>1923</v>
      </c>
      <c r="E193" s="626" t="s">
        <v>977</v>
      </c>
      <c r="F193" s="629">
        <v>1</v>
      </c>
      <c r="G193" s="629">
        <v>163.44999999999999</v>
      </c>
      <c r="H193" s="642">
        <v>1</v>
      </c>
      <c r="I193" s="629"/>
      <c r="J193" s="629"/>
      <c r="K193" s="642">
        <v>0</v>
      </c>
      <c r="L193" s="629">
        <v>1</v>
      </c>
      <c r="M193" s="630">
        <v>163.44999999999999</v>
      </c>
    </row>
    <row r="194" spans="1:13" ht="14.4" customHeight="1" x14ac:dyDescent="0.3">
      <c r="A194" s="625" t="s">
        <v>565</v>
      </c>
      <c r="B194" s="626" t="s">
        <v>2700</v>
      </c>
      <c r="C194" s="626" t="s">
        <v>1933</v>
      </c>
      <c r="D194" s="626" t="s">
        <v>2701</v>
      </c>
      <c r="E194" s="626" t="s">
        <v>1522</v>
      </c>
      <c r="F194" s="629">
        <v>1</v>
      </c>
      <c r="G194" s="629">
        <v>151.54</v>
      </c>
      <c r="H194" s="642">
        <v>1</v>
      </c>
      <c r="I194" s="629"/>
      <c r="J194" s="629"/>
      <c r="K194" s="642">
        <v>0</v>
      </c>
      <c r="L194" s="629">
        <v>1</v>
      </c>
      <c r="M194" s="630">
        <v>151.54</v>
      </c>
    </row>
    <row r="195" spans="1:13" ht="14.4" customHeight="1" x14ac:dyDescent="0.3">
      <c r="A195" s="625" t="s">
        <v>565</v>
      </c>
      <c r="B195" s="626" t="s">
        <v>2702</v>
      </c>
      <c r="C195" s="626" t="s">
        <v>2371</v>
      </c>
      <c r="D195" s="626" t="s">
        <v>2703</v>
      </c>
      <c r="E195" s="626" t="s">
        <v>2704</v>
      </c>
      <c r="F195" s="629"/>
      <c r="G195" s="629"/>
      <c r="H195" s="642">
        <v>0</v>
      </c>
      <c r="I195" s="629">
        <v>1</v>
      </c>
      <c r="J195" s="629">
        <v>151.24933900008699</v>
      </c>
      <c r="K195" s="642">
        <v>1</v>
      </c>
      <c r="L195" s="629">
        <v>1</v>
      </c>
      <c r="M195" s="630">
        <v>151.24933900008699</v>
      </c>
    </row>
    <row r="196" spans="1:13" ht="14.4" customHeight="1" x14ac:dyDescent="0.3">
      <c r="A196" s="625" t="s">
        <v>565</v>
      </c>
      <c r="B196" s="626" t="s">
        <v>2661</v>
      </c>
      <c r="C196" s="626" t="s">
        <v>2354</v>
      </c>
      <c r="D196" s="626" t="s">
        <v>2355</v>
      </c>
      <c r="E196" s="626" t="s">
        <v>1627</v>
      </c>
      <c r="F196" s="629"/>
      <c r="G196" s="629"/>
      <c r="H196" s="642">
        <v>0</v>
      </c>
      <c r="I196" s="629">
        <v>1</v>
      </c>
      <c r="J196" s="629">
        <v>174.24</v>
      </c>
      <c r="K196" s="642">
        <v>1</v>
      </c>
      <c r="L196" s="629">
        <v>1</v>
      </c>
      <c r="M196" s="630">
        <v>174.24</v>
      </c>
    </row>
    <row r="197" spans="1:13" ht="14.4" customHeight="1" x14ac:dyDescent="0.3">
      <c r="A197" s="625" t="s">
        <v>565</v>
      </c>
      <c r="B197" s="626" t="s">
        <v>2705</v>
      </c>
      <c r="C197" s="626" t="s">
        <v>2350</v>
      </c>
      <c r="D197" s="626" t="s">
        <v>2351</v>
      </c>
      <c r="E197" s="626" t="s">
        <v>2706</v>
      </c>
      <c r="F197" s="629"/>
      <c r="G197" s="629"/>
      <c r="H197" s="642">
        <v>0</v>
      </c>
      <c r="I197" s="629">
        <v>1</v>
      </c>
      <c r="J197" s="629">
        <v>52.810063872082701</v>
      </c>
      <c r="K197" s="642">
        <v>1</v>
      </c>
      <c r="L197" s="629">
        <v>1</v>
      </c>
      <c r="M197" s="630">
        <v>52.810063872082701</v>
      </c>
    </row>
    <row r="198" spans="1:13" ht="14.4" customHeight="1" x14ac:dyDescent="0.3">
      <c r="A198" s="625" t="s">
        <v>565</v>
      </c>
      <c r="B198" s="626" t="s">
        <v>2705</v>
      </c>
      <c r="C198" s="626" t="s">
        <v>2306</v>
      </c>
      <c r="D198" s="626" t="s">
        <v>2307</v>
      </c>
      <c r="E198" s="626" t="s">
        <v>2308</v>
      </c>
      <c r="F198" s="629"/>
      <c r="G198" s="629"/>
      <c r="H198" s="642">
        <v>0</v>
      </c>
      <c r="I198" s="629">
        <v>2</v>
      </c>
      <c r="J198" s="629">
        <v>170.96</v>
      </c>
      <c r="K198" s="642">
        <v>1</v>
      </c>
      <c r="L198" s="629">
        <v>2</v>
      </c>
      <c r="M198" s="630">
        <v>170.96</v>
      </c>
    </row>
    <row r="199" spans="1:13" ht="14.4" customHeight="1" x14ac:dyDescent="0.3">
      <c r="A199" s="625" t="s">
        <v>565</v>
      </c>
      <c r="B199" s="626" t="s">
        <v>2666</v>
      </c>
      <c r="C199" s="626" t="s">
        <v>1547</v>
      </c>
      <c r="D199" s="626" t="s">
        <v>1544</v>
      </c>
      <c r="E199" s="626" t="s">
        <v>1627</v>
      </c>
      <c r="F199" s="629"/>
      <c r="G199" s="629"/>
      <c r="H199" s="642">
        <v>0</v>
      </c>
      <c r="I199" s="629">
        <v>1</v>
      </c>
      <c r="J199" s="629">
        <v>109.859061452235</v>
      </c>
      <c r="K199" s="642">
        <v>1</v>
      </c>
      <c r="L199" s="629">
        <v>1</v>
      </c>
      <c r="M199" s="630">
        <v>109.859061452235</v>
      </c>
    </row>
    <row r="200" spans="1:13" ht="14.4" customHeight="1" x14ac:dyDescent="0.3">
      <c r="A200" s="625" t="s">
        <v>565</v>
      </c>
      <c r="B200" s="626" t="s">
        <v>2671</v>
      </c>
      <c r="C200" s="626" t="s">
        <v>2394</v>
      </c>
      <c r="D200" s="626" t="s">
        <v>2707</v>
      </c>
      <c r="E200" s="626" t="s">
        <v>2396</v>
      </c>
      <c r="F200" s="629"/>
      <c r="G200" s="629"/>
      <c r="H200" s="642">
        <v>0</v>
      </c>
      <c r="I200" s="629">
        <v>5</v>
      </c>
      <c r="J200" s="629">
        <v>270.59999999999997</v>
      </c>
      <c r="K200" s="642">
        <v>1</v>
      </c>
      <c r="L200" s="629">
        <v>5</v>
      </c>
      <c r="M200" s="630">
        <v>270.59999999999997</v>
      </c>
    </row>
    <row r="201" spans="1:13" ht="14.4" customHeight="1" thickBot="1" x14ac:dyDescent="0.35">
      <c r="A201" s="631" t="s">
        <v>565</v>
      </c>
      <c r="B201" s="632" t="s">
        <v>2671</v>
      </c>
      <c r="C201" s="632" t="s">
        <v>2397</v>
      </c>
      <c r="D201" s="632" t="s">
        <v>2398</v>
      </c>
      <c r="E201" s="632" t="s">
        <v>2399</v>
      </c>
      <c r="F201" s="635"/>
      <c r="G201" s="635"/>
      <c r="H201" s="643">
        <v>0</v>
      </c>
      <c r="I201" s="635">
        <v>5</v>
      </c>
      <c r="J201" s="635">
        <v>359.7</v>
      </c>
      <c r="K201" s="643">
        <v>1</v>
      </c>
      <c r="L201" s="635">
        <v>5</v>
      </c>
      <c r="M201" s="636">
        <v>359.7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31</v>
      </c>
      <c r="B5" s="611" t="s">
        <v>547</v>
      </c>
      <c r="C5" s="612">
        <v>3080664.33</v>
      </c>
      <c r="D5" s="612">
        <v>5921</v>
      </c>
      <c r="E5" s="612">
        <v>2407976.3600000003</v>
      </c>
      <c r="F5" s="613">
        <v>0.78164191293116325</v>
      </c>
      <c r="G5" s="612">
        <v>4532</v>
      </c>
      <c r="H5" s="613">
        <v>0.76541124809998307</v>
      </c>
      <c r="I5" s="612">
        <v>672687.97</v>
      </c>
      <c r="J5" s="613">
        <v>0.21835808706883686</v>
      </c>
      <c r="K5" s="612">
        <v>1389</v>
      </c>
      <c r="L5" s="613">
        <v>0.23458875190001688</v>
      </c>
      <c r="M5" s="612" t="s">
        <v>157</v>
      </c>
    </row>
    <row r="6" spans="1:13" ht="14.4" customHeight="1" x14ac:dyDescent="0.3">
      <c r="A6" s="610">
        <v>31</v>
      </c>
      <c r="B6" s="611" t="s">
        <v>2708</v>
      </c>
      <c r="C6" s="612">
        <v>1511097.350000001</v>
      </c>
      <c r="D6" s="612">
        <v>2689</v>
      </c>
      <c r="E6" s="612">
        <v>1021680.5300000008</v>
      </c>
      <c r="F6" s="613">
        <v>0.67611827259176926</v>
      </c>
      <c r="G6" s="612">
        <v>1522</v>
      </c>
      <c r="H6" s="613">
        <v>0.56600966902194128</v>
      </c>
      <c r="I6" s="612">
        <v>489416.82000000007</v>
      </c>
      <c r="J6" s="613">
        <v>0.32388172740823068</v>
      </c>
      <c r="K6" s="612">
        <v>1167</v>
      </c>
      <c r="L6" s="613">
        <v>0.43399033097805878</v>
      </c>
      <c r="M6" s="612" t="s">
        <v>2</v>
      </c>
    </row>
    <row r="7" spans="1:13" ht="14.4" customHeight="1" x14ac:dyDescent="0.3">
      <c r="A7" s="610">
        <v>31</v>
      </c>
      <c r="B7" s="611" t="s">
        <v>2709</v>
      </c>
      <c r="C7" s="612">
        <v>0</v>
      </c>
      <c r="D7" s="612">
        <v>4</v>
      </c>
      <c r="E7" s="612">
        <v>0</v>
      </c>
      <c r="F7" s="613" t="s">
        <v>546</v>
      </c>
      <c r="G7" s="612">
        <v>4</v>
      </c>
      <c r="H7" s="613">
        <v>1</v>
      </c>
      <c r="I7" s="612" t="s">
        <v>546</v>
      </c>
      <c r="J7" s="613" t="s">
        <v>546</v>
      </c>
      <c r="K7" s="612" t="s">
        <v>546</v>
      </c>
      <c r="L7" s="613">
        <v>0</v>
      </c>
      <c r="M7" s="612" t="s">
        <v>2</v>
      </c>
    </row>
    <row r="8" spans="1:13" ht="14.4" customHeight="1" x14ac:dyDescent="0.3">
      <c r="A8" s="610">
        <v>31</v>
      </c>
      <c r="B8" s="611" t="s">
        <v>2710</v>
      </c>
      <c r="C8" s="612">
        <v>1569566.9799999993</v>
      </c>
      <c r="D8" s="612">
        <v>3228</v>
      </c>
      <c r="E8" s="612">
        <v>1386295.8299999994</v>
      </c>
      <c r="F8" s="613">
        <v>0.88323457849501907</v>
      </c>
      <c r="G8" s="612">
        <v>3006</v>
      </c>
      <c r="H8" s="613">
        <v>0.93122676579925645</v>
      </c>
      <c r="I8" s="612">
        <v>183271.14999999997</v>
      </c>
      <c r="J8" s="613">
        <v>0.11676542150498098</v>
      </c>
      <c r="K8" s="612">
        <v>222</v>
      </c>
      <c r="L8" s="613">
        <v>6.8773234200743494E-2</v>
      </c>
      <c r="M8" s="612" t="s">
        <v>2</v>
      </c>
    </row>
    <row r="9" spans="1:13" ht="14.4" customHeight="1" x14ac:dyDescent="0.3">
      <c r="A9" s="610" t="s">
        <v>545</v>
      </c>
      <c r="B9" s="611" t="s">
        <v>6</v>
      </c>
      <c r="C9" s="612">
        <v>3080664.33</v>
      </c>
      <c r="D9" s="612">
        <v>5921</v>
      </c>
      <c r="E9" s="612">
        <v>2407976.3600000003</v>
      </c>
      <c r="F9" s="613">
        <v>0.78164191293116325</v>
      </c>
      <c r="G9" s="612">
        <v>4532</v>
      </c>
      <c r="H9" s="613">
        <v>0.76541124809998307</v>
      </c>
      <c r="I9" s="612">
        <v>672687.97</v>
      </c>
      <c r="J9" s="613">
        <v>0.21835808706883686</v>
      </c>
      <c r="K9" s="612">
        <v>1389</v>
      </c>
      <c r="L9" s="613">
        <v>0.23458875190001688</v>
      </c>
      <c r="M9" s="612" t="s">
        <v>558</v>
      </c>
    </row>
    <row r="11" spans="1:13" ht="14.4" customHeight="1" x14ac:dyDescent="0.3">
      <c r="A11" s="610">
        <v>31</v>
      </c>
      <c r="B11" s="611" t="s">
        <v>547</v>
      </c>
      <c r="C11" s="612" t="s">
        <v>546</v>
      </c>
      <c r="D11" s="612" t="s">
        <v>546</v>
      </c>
      <c r="E11" s="612" t="s">
        <v>546</v>
      </c>
      <c r="F11" s="613" t="s">
        <v>546</v>
      </c>
      <c r="G11" s="612" t="s">
        <v>546</v>
      </c>
      <c r="H11" s="613" t="s">
        <v>546</v>
      </c>
      <c r="I11" s="612" t="s">
        <v>546</v>
      </c>
      <c r="J11" s="613" t="s">
        <v>546</v>
      </c>
      <c r="K11" s="612" t="s">
        <v>546</v>
      </c>
      <c r="L11" s="613" t="s">
        <v>546</v>
      </c>
      <c r="M11" s="612" t="s">
        <v>157</v>
      </c>
    </row>
    <row r="12" spans="1:13" ht="14.4" customHeight="1" x14ac:dyDescent="0.3">
      <c r="A12" s="610">
        <v>89301311</v>
      </c>
      <c r="B12" s="611" t="s">
        <v>2708</v>
      </c>
      <c r="C12" s="612">
        <v>838525.20999999973</v>
      </c>
      <c r="D12" s="612">
        <v>1472</v>
      </c>
      <c r="E12" s="612">
        <v>502247.42999999976</v>
      </c>
      <c r="F12" s="613">
        <v>0.59896521179130668</v>
      </c>
      <c r="G12" s="612">
        <v>708</v>
      </c>
      <c r="H12" s="613">
        <v>0.48097826086956524</v>
      </c>
      <c r="I12" s="612">
        <v>336277.77999999997</v>
      </c>
      <c r="J12" s="613">
        <v>0.40103478820869332</v>
      </c>
      <c r="K12" s="612">
        <v>764</v>
      </c>
      <c r="L12" s="613">
        <v>0.51902173913043481</v>
      </c>
      <c r="M12" s="612" t="s">
        <v>2</v>
      </c>
    </row>
    <row r="13" spans="1:13" ht="14.4" customHeight="1" x14ac:dyDescent="0.3">
      <c r="A13" s="610">
        <v>89301311</v>
      </c>
      <c r="B13" s="611" t="s">
        <v>2710</v>
      </c>
      <c r="C13" s="612">
        <v>754473.70999999961</v>
      </c>
      <c r="D13" s="612">
        <v>2032</v>
      </c>
      <c r="E13" s="612">
        <v>681152.97999999963</v>
      </c>
      <c r="F13" s="613">
        <v>0.90281870789109397</v>
      </c>
      <c r="G13" s="612">
        <v>1932</v>
      </c>
      <c r="H13" s="613">
        <v>0.95078740157480313</v>
      </c>
      <c r="I13" s="612">
        <v>73320.73</v>
      </c>
      <c r="J13" s="613">
        <v>9.7181292108905998E-2</v>
      </c>
      <c r="K13" s="612">
        <v>100</v>
      </c>
      <c r="L13" s="613">
        <v>4.9212598425196853E-2</v>
      </c>
      <c r="M13" s="612" t="s">
        <v>2</v>
      </c>
    </row>
    <row r="14" spans="1:13" ht="14.4" customHeight="1" x14ac:dyDescent="0.3">
      <c r="A14" s="610" t="s">
        <v>2711</v>
      </c>
      <c r="B14" s="611" t="s">
        <v>2712</v>
      </c>
      <c r="C14" s="612">
        <v>1592998.9199999995</v>
      </c>
      <c r="D14" s="612">
        <v>3504</v>
      </c>
      <c r="E14" s="612">
        <v>1183400.4099999995</v>
      </c>
      <c r="F14" s="613">
        <v>0.74287583948895575</v>
      </c>
      <c r="G14" s="612">
        <v>2640</v>
      </c>
      <c r="H14" s="613">
        <v>0.75342465753424659</v>
      </c>
      <c r="I14" s="612">
        <v>409598.50999999995</v>
      </c>
      <c r="J14" s="613">
        <v>0.2571241605110442</v>
      </c>
      <c r="K14" s="612">
        <v>864</v>
      </c>
      <c r="L14" s="613">
        <v>0.24657534246575341</v>
      </c>
      <c r="M14" s="612" t="s">
        <v>561</v>
      </c>
    </row>
    <row r="15" spans="1:13" ht="14.4" customHeight="1" x14ac:dyDescent="0.3">
      <c r="A15" s="610" t="s">
        <v>546</v>
      </c>
      <c r="B15" s="611" t="s">
        <v>546</v>
      </c>
      <c r="C15" s="612" t="s">
        <v>546</v>
      </c>
      <c r="D15" s="612" t="s">
        <v>546</v>
      </c>
      <c r="E15" s="612" t="s">
        <v>546</v>
      </c>
      <c r="F15" s="613" t="s">
        <v>546</v>
      </c>
      <c r="G15" s="612" t="s">
        <v>546</v>
      </c>
      <c r="H15" s="613" t="s">
        <v>546</v>
      </c>
      <c r="I15" s="612" t="s">
        <v>546</v>
      </c>
      <c r="J15" s="613" t="s">
        <v>546</v>
      </c>
      <c r="K15" s="612" t="s">
        <v>546</v>
      </c>
      <c r="L15" s="613" t="s">
        <v>546</v>
      </c>
      <c r="M15" s="612" t="s">
        <v>562</v>
      </c>
    </row>
    <row r="16" spans="1:13" ht="14.4" customHeight="1" x14ac:dyDescent="0.3">
      <c r="A16" s="610">
        <v>89301312</v>
      </c>
      <c r="B16" s="611" t="s">
        <v>2708</v>
      </c>
      <c r="C16" s="612">
        <v>672424.80999999924</v>
      </c>
      <c r="D16" s="612">
        <v>1215</v>
      </c>
      <c r="E16" s="612">
        <v>519285.76999999932</v>
      </c>
      <c r="F16" s="613">
        <v>0.77225849236586008</v>
      </c>
      <c r="G16" s="612">
        <v>813</v>
      </c>
      <c r="H16" s="613">
        <v>0.66913580246913584</v>
      </c>
      <c r="I16" s="612">
        <v>153139.03999999989</v>
      </c>
      <c r="J16" s="613">
        <v>0.22774150763413989</v>
      </c>
      <c r="K16" s="612">
        <v>402</v>
      </c>
      <c r="L16" s="613">
        <v>0.33086419753086421</v>
      </c>
      <c r="M16" s="612" t="s">
        <v>2</v>
      </c>
    </row>
    <row r="17" spans="1:13" ht="14.4" customHeight="1" x14ac:dyDescent="0.3">
      <c r="A17" s="610">
        <v>89301312</v>
      </c>
      <c r="B17" s="611" t="s">
        <v>2709</v>
      </c>
      <c r="C17" s="612">
        <v>0</v>
      </c>
      <c r="D17" s="612">
        <v>4</v>
      </c>
      <c r="E17" s="612">
        <v>0</v>
      </c>
      <c r="F17" s="613" t="s">
        <v>546</v>
      </c>
      <c r="G17" s="612">
        <v>4</v>
      </c>
      <c r="H17" s="613">
        <v>1</v>
      </c>
      <c r="I17" s="612" t="s">
        <v>546</v>
      </c>
      <c r="J17" s="613" t="s">
        <v>546</v>
      </c>
      <c r="K17" s="612" t="s">
        <v>546</v>
      </c>
      <c r="L17" s="613">
        <v>0</v>
      </c>
      <c r="M17" s="612" t="s">
        <v>2</v>
      </c>
    </row>
    <row r="18" spans="1:13" ht="14.4" customHeight="1" x14ac:dyDescent="0.3">
      <c r="A18" s="610">
        <v>89301312</v>
      </c>
      <c r="B18" s="611" t="s">
        <v>2710</v>
      </c>
      <c r="C18" s="612">
        <v>802540.72999999963</v>
      </c>
      <c r="D18" s="612">
        <v>1176</v>
      </c>
      <c r="E18" s="612">
        <v>695694.68999999959</v>
      </c>
      <c r="F18" s="613">
        <v>0.86686527423972604</v>
      </c>
      <c r="G18" s="612">
        <v>1058</v>
      </c>
      <c r="H18" s="613">
        <v>0.89965986394557829</v>
      </c>
      <c r="I18" s="612">
        <v>106846.04</v>
      </c>
      <c r="J18" s="613">
        <v>0.13313472576027394</v>
      </c>
      <c r="K18" s="612">
        <v>118</v>
      </c>
      <c r="L18" s="613">
        <v>0.10034013605442177</v>
      </c>
      <c r="M18" s="612" t="s">
        <v>2</v>
      </c>
    </row>
    <row r="19" spans="1:13" ht="14.4" customHeight="1" x14ac:dyDescent="0.3">
      <c r="A19" s="610" t="s">
        <v>2713</v>
      </c>
      <c r="B19" s="611" t="s">
        <v>2714</v>
      </c>
      <c r="C19" s="612">
        <v>1474965.5399999989</v>
      </c>
      <c r="D19" s="612">
        <v>2395</v>
      </c>
      <c r="E19" s="612">
        <v>1214980.459999999</v>
      </c>
      <c r="F19" s="613">
        <v>0.82373481078073185</v>
      </c>
      <c r="G19" s="612">
        <v>1875</v>
      </c>
      <c r="H19" s="613">
        <v>0.78288100208768263</v>
      </c>
      <c r="I19" s="612">
        <v>259985.0799999999</v>
      </c>
      <c r="J19" s="613">
        <v>0.1762651892192682</v>
      </c>
      <c r="K19" s="612">
        <v>520</v>
      </c>
      <c r="L19" s="613">
        <v>0.21711899791231734</v>
      </c>
      <c r="M19" s="612" t="s">
        <v>561</v>
      </c>
    </row>
    <row r="20" spans="1:13" ht="14.4" customHeight="1" x14ac:dyDescent="0.3">
      <c r="A20" s="610" t="s">
        <v>546</v>
      </c>
      <c r="B20" s="611" t="s">
        <v>546</v>
      </c>
      <c r="C20" s="612" t="s">
        <v>546</v>
      </c>
      <c r="D20" s="612" t="s">
        <v>546</v>
      </c>
      <c r="E20" s="612" t="s">
        <v>546</v>
      </c>
      <c r="F20" s="613" t="s">
        <v>546</v>
      </c>
      <c r="G20" s="612" t="s">
        <v>546</v>
      </c>
      <c r="H20" s="613" t="s">
        <v>546</v>
      </c>
      <c r="I20" s="612" t="s">
        <v>546</v>
      </c>
      <c r="J20" s="613" t="s">
        <v>546</v>
      </c>
      <c r="K20" s="612" t="s">
        <v>546</v>
      </c>
      <c r="L20" s="613" t="s">
        <v>546</v>
      </c>
      <c r="M20" s="612" t="s">
        <v>562</v>
      </c>
    </row>
    <row r="21" spans="1:13" ht="14.4" customHeight="1" x14ac:dyDescent="0.3">
      <c r="A21" s="610">
        <v>89301313</v>
      </c>
      <c r="B21" s="611" t="s">
        <v>2708</v>
      </c>
      <c r="C21" s="612">
        <v>147.32999999999998</v>
      </c>
      <c r="D21" s="612">
        <v>2</v>
      </c>
      <c r="E21" s="612">
        <v>147.32999999999998</v>
      </c>
      <c r="F21" s="613">
        <v>1</v>
      </c>
      <c r="G21" s="612">
        <v>1</v>
      </c>
      <c r="H21" s="613">
        <v>0.5</v>
      </c>
      <c r="I21" s="612">
        <v>0</v>
      </c>
      <c r="J21" s="613">
        <v>0</v>
      </c>
      <c r="K21" s="612">
        <v>1</v>
      </c>
      <c r="L21" s="613">
        <v>0.5</v>
      </c>
      <c r="M21" s="612" t="s">
        <v>2</v>
      </c>
    </row>
    <row r="22" spans="1:13" ht="14.4" customHeight="1" x14ac:dyDescent="0.3">
      <c r="A22" s="610">
        <v>89301313</v>
      </c>
      <c r="B22" s="611" t="s">
        <v>2710</v>
      </c>
      <c r="C22" s="612">
        <v>12552.539999999999</v>
      </c>
      <c r="D22" s="612">
        <v>20</v>
      </c>
      <c r="E22" s="612">
        <v>9448.16</v>
      </c>
      <c r="F22" s="613">
        <v>0.75268909718670485</v>
      </c>
      <c r="G22" s="612">
        <v>16</v>
      </c>
      <c r="H22" s="613">
        <v>0.8</v>
      </c>
      <c r="I22" s="612">
        <v>3104.3799999999997</v>
      </c>
      <c r="J22" s="613">
        <v>0.24731090281329515</v>
      </c>
      <c r="K22" s="612">
        <v>4</v>
      </c>
      <c r="L22" s="613">
        <v>0.2</v>
      </c>
      <c r="M22" s="612" t="s">
        <v>2</v>
      </c>
    </row>
    <row r="23" spans="1:13" ht="14.4" customHeight="1" x14ac:dyDescent="0.3">
      <c r="A23" s="610" t="s">
        <v>2715</v>
      </c>
      <c r="B23" s="611" t="s">
        <v>2716</v>
      </c>
      <c r="C23" s="612">
        <v>12699.869999999999</v>
      </c>
      <c r="D23" s="612">
        <v>22</v>
      </c>
      <c r="E23" s="612">
        <v>9595.49</v>
      </c>
      <c r="F23" s="613">
        <v>0.75555812776036291</v>
      </c>
      <c r="G23" s="612">
        <v>17</v>
      </c>
      <c r="H23" s="613">
        <v>0.77272727272727271</v>
      </c>
      <c r="I23" s="612">
        <v>3104.3799999999997</v>
      </c>
      <c r="J23" s="613">
        <v>0.24444187223963709</v>
      </c>
      <c r="K23" s="612">
        <v>5</v>
      </c>
      <c r="L23" s="613">
        <v>0.22727272727272727</v>
      </c>
      <c r="M23" s="612" t="s">
        <v>561</v>
      </c>
    </row>
    <row r="24" spans="1:13" ht="14.4" customHeight="1" x14ac:dyDescent="0.3">
      <c r="A24" s="610" t="s">
        <v>546</v>
      </c>
      <c r="B24" s="611" t="s">
        <v>546</v>
      </c>
      <c r="C24" s="612" t="s">
        <v>546</v>
      </c>
      <c r="D24" s="612" t="s">
        <v>546</v>
      </c>
      <c r="E24" s="612" t="s">
        <v>546</v>
      </c>
      <c r="F24" s="613" t="s">
        <v>546</v>
      </c>
      <c r="G24" s="612" t="s">
        <v>546</v>
      </c>
      <c r="H24" s="613" t="s">
        <v>546</v>
      </c>
      <c r="I24" s="612" t="s">
        <v>546</v>
      </c>
      <c r="J24" s="613" t="s">
        <v>546</v>
      </c>
      <c r="K24" s="612" t="s">
        <v>546</v>
      </c>
      <c r="L24" s="613" t="s">
        <v>546</v>
      </c>
      <c r="M24" s="612" t="s">
        <v>562</v>
      </c>
    </row>
    <row r="25" spans="1:13" ht="14.4" customHeight="1" x14ac:dyDescent="0.3">
      <c r="A25" s="610" t="s">
        <v>545</v>
      </c>
      <c r="B25" s="611" t="s">
        <v>2717</v>
      </c>
      <c r="C25" s="612">
        <v>3080664.3299999982</v>
      </c>
      <c r="D25" s="612">
        <v>5921</v>
      </c>
      <c r="E25" s="612">
        <v>2407976.3599999985</v>
      </c>
      <c r="F25" s="613">
        <v>0.78164191293116314</v>
      </c>
      <c r="G25" s="612">
        <v>4532</v>
      </c>
      <c r="H25" s="613">
        <v>0.76541124809998307</v>
      </c>
      <c r="I25" s="612">
        <v>672687.96999999986</v>
      </c>
      <c r="J25" s="613">
        <v>0.21835808706883694</v>
      </c>
      <c r="K25" s="612">
        <v>1389</v>
      </c>
      <c r="L25" s="613">
        <v>0.23458875190001688</v>
      </c>
      <c r="M25" s="612" t="s">
        <v>558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5">
    <cfRule type="expression" dxfId="46" priority="6">
      <formula>AND(LEFT(M11,6)&lt;&gt;"mezera",M11&lt;&gt;"")</formula>
    </cfRule>
  </conditionalFormatting>
  <conditionalFormatting sqref="A11:A25">
    <cfRule type="expression" dxfId="45" priority="3">
      <formula>AND(M11&lt;&gt;"",M11&lt;&gt;"mezeraKL")</formula>
    </cfRule>
  </conditionalFormatting>
  <conditionalFormatting sqref="B11:L25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5">
    <cfRule type="cellIs" dxfId="42" priority="2" operator="lessThan">
      <formula>0.6</formula>
    </cfRule>
  </conditionalFormatting>
  <conditionalFormatting sqref="A11:L25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2718</v>
      </c>
      <c r="B5" s="663">
        <v>32558.799999999999</v>
      </c>
      <c r="C5" s="620">
        <v>1</v>
      </c>
      <c r="D5" s="666">
        <v>57</v>
      </c>
      <c r="E5" s="674" t="s">
        <v>2718</v>
      </c>
      <c r="F5" s="663">
        <v>26022.44</v>
      </c>
      <c r="G5" s="641">
        <v>0.79924444389842375</v>
      </c>
      <c r="H5" s="623">
        <v>48</v>
      </c>
      <c r="I5" s="671">
        <v>0.84210526315789469</v>
      </c>
      <c r="J5" s="677">
        <v>6536.36</v>
      </c>
      <c r="K5" s="641">
        <v>0.20075555610157622</v>
      </c>
      <c r="L5" s="623">
        <v>9</v>
      </c>
      <c r="M5" s="671">
        <v>0.15789473684210525</v>
      </c>
    </row>
    <row r="6" spans="1:13" ht="14.4" customHeight="1" x14ac:dyDescent="0.3">
      <c r="A6" s="659" t="s">
        <v>2719</v>
      </c>
      <c r="B6" s="664">
        <v>122163.57999999999</v>
      </c>
      <c r="C6" s="626">
        <v>1</v>
      </c>
      <c r="D6" s="667">
        <v>237</v>
      </c>
      <c r="E6" s="675" t="s">
        <v>2719</v>
      </c>
      <c r="F6" s="664">
        <v>88368.559999999983</v>
      </c>
      <c r="G6" s="642">
        <v>0.72336256026550627</v>
      </c>
      <c r="H6" s="629">
        <v>190</v>
      </c>
      <c r="I6" s="672">
        <v>0.80168776371308015</v>
      </c>
      <c r="J6" s="678">
        <v>33795.019999999997</v>
      </c>
      <c r="K6" s="642">
        <v>0.27663743973449373</v>
      </c>
      <c r="L6" s="629">
        <v>47</v>
      </c>
      <c r="M6" s="672">
        <v>0.19831223628691982</v>
      </c>
    </row>
    <row r="7" spans="1:13" ht="14.4" customHeight="1" x14ac:dyDescent="0.3">
      <c r="A7" s="659" t="s">
        <v>2720</v>
      </c>
      <c r="B7" s="664">
        <v>234191.88999999996</v>
      </c>
      <c r="C7" s="626">
        <v>1</v>
      </c>
      <c r="D7" s="667">
        <v>554</v>
      </c>
      <c r="E7" s="675" t="s">
        <v>2720</v>
      </c>
      <c r="F7" s="664">
        <v>183872.71999999994</v>
      </c>
      <c r="G7" s="642">
        <v>0.78513700880077431</v>
      </c>
      <c r="H7" s="629">
        <v>429</v>
      </c>
      <c r="I7" s="672">
        <v>0.77436823104693142</v>
      </c>
      <c r="J7" s="678">
        <v>50319.170000000006</v>
      </c>
      <c r="K7" s="642">
        <v>0.21486299119922561</v>
      </c>
      <c r="L7" s="629">
        <v>125</v>
      </c>
      <c r="M7" s="672">
        <v>0.22563176895306858</v>
      </c>
    </row>
    <row r="8" spans="1:13" ht="14.4" customHeight="1" x14ac:dyDescent="0.3">
      <c r="A8" s="659" t="s">
        <v>2721</v>
      </c>
      <c r="B8" s="664">
        <v>239228.62000000005</v>
      </c>
      <c r="C8" s="626">
        <v>1</v>
      </c>
      <c r="D8" s="667">
        <v>470</v>
      </c>
      <c r="E8" s="675" t="s">
        <v>2721</v>
      </c>
      <c r="F8" s="664">
        <v>197372.58000000005</v>
      </c>
      <c r="G8" s="642">
        <v>0.82503748924355291</v>
      </c>
      <c r="H8" s="629">
        <v>375</v>
      </c>
      <c r="I8" s="672">
        <v>0.7978723404255319</v>
      </c>
      <c r="J8" s="678">
        <v>41856.040000000008</v>
      </c>
      <c r="K8" s="642">
        <v>0.17496251075644711</v>
      </c>
      <c r="L8" s="629">
        <v>95</v>
      </c>
      <c r="M8" s="672">
        <v>0.20212765957446807</v>
      </c>
    </row>
    <row r="9" spans="1:13" ht="14.4" customHeight="1" x14ac:dyDescent="0.3">
      <c r="A9" s="659" t="s">
        <v>2722</v>
      </c>
      <c r="B9" s="664">
        <v>147368.47</v>
      </c>
      <c r="C9" s="626">
        <v>1</v>
      </c>
      <c r="D9" s="667">
        <v>295</v>
      </c>
      <c r="E9" s="675" t="s">
        <v>2722</v>
      </c>
      <c r="F9" s="664">
        <v>94066.74</v>
      </c>
      <c r="G9" s="642">
        <v>0.63830980941852766</v>
      </c>
      <c r="H9" s="629">
        <v>166</v>
      </c>
      <c r="I9" s="672">
        <v>0.56271186440677967</v>
      </c>
      <c r="J9" s="678">
        <v>53301.73</v>
      </c>
      <c r="K9" s="642">
        <v>0.36169019058147245</v>
      </c>
      <c r="L9" s="629">
        <v>129</v>
      </c>
      <c r="M9" s="672">
        <v>0.43728813559322033</v>
      </c>
    </row>
    <row r="10" spans="1:13" ht="14.4" customHeight="1" x14ac:dyDescent="0.3">
      <c r="A10" s="659" t="s">
        <v>2723</v>
      </c>
      <c r="B10" s="664">
        <v>298773.41000000003</v>
      </c>
      <c r="C10" s="626">
        <v>1</v>
      </c>
      <c r="D10" s="667">
        <v>470</v>
      </c>
      <c r="E10" s="675" t="s">
        <v>2723</v>
      </c>
      <c r="F10" s="664">
        <v>229249.7</v>
      </c>
      <c r="G10" s="642">
        <v>0.76730288682650838</v>
      </c>
      <c r="H10" s="629">
        <v>351</v>
      </c>
      <c r="I10" s="672">
        <v>0.7468085106382979</v>
      </c>
      <c r="J10" s="678">
        <v>69523.709999999992</v>
      </c>
      <c r="K10" s="642">
        <v>0.23269711317349154</v>
      </c>
      <c r="L10" s="629">
        <v>119</v>
      </c>
      <c r="M10" s="672">
        <v>0.2531914893617021</v>
      </c>
    </row>
    <row r="11" spans="1:13" ht="14.4" customHeight="1" x14ac:dyDescent="0.3">
      <c r="A11" s="659" t="s">
        <v>2724</v>
      </c>
      <c r="B11" s="664">
        <v>2055.85</v>
      </c>
      <c r="C11" s="626">
        <v>1</v>
      </c>
      <c r="D11" s="667">
        <v>4</v>
      </c>
      <c r="E11" s="675" t="s">
        <v>2724</v>
      </c>
      <c r="F11" s="664">
        <v>2003.45</v>
      </c>
      <c r="G11" s="642">
        <v>0.97451175912639543</v>
      </c>
      <c r="H11" s="629">
        <v>3</v>
      </c>
      <c r="I11" s="672">
        <v>0.75</v>
      </c>
      <c r="J11" s="678">
        <v>52.4</v>
      </c>
      <c r="K11" s="642">
        <v>2.5488240873604594E-2</v>
      </c>
      <c r="L11" s="629">
        <v>1</v>
      </c>
      <c r="M11" s="672">
        <v>0.25</v>
      </c>
    </row>
    <row r="12" spans="1:13" ht="14.4" customHeight="1" x14ac:dyDescent="0.3">
      <c r="A12" s="659" t="s">
        <v>2725</v>
      </c>
      <c r="B12" s="664">
        <v>1844.12</v>
      </c>
      <c r="C12" s="626">
        <v>1</v>
      </c>
      <c r="D12" s="667">
        <v>7</v>
      </c>
      <c r="E12" s="675" t="s">
        <v>2725</v>
      </c>
      <c r="F12" s="664">
        <v>1731.36</v>
      </c>
      <c r="G12" s="642">
        <v>0.93885430449211549</v>
      </c>
      <c r="H12" s="629">
        <v>4</v>
      </c>
      <c r="I12" s="672">
        <v>0.5714285714285714</v>
      </c>
      <c r="J12" s="678">
        <v>112.76</v>
      </c>
      <c r="K12" s="642">
        <v>6.1145695507884526E-2</v>
      </c>
      <c r="L12" s="629">
        <v>3</v>
      </c>
      <c r="M12" s="672">
        <v>0.42857142857142855</v>
      </c>
    </row>
    <row r="13" spans="1:13" ht="14.4" customHeight="1" x14ac:dyDescent="0.3">
      <c r="A13" s="659" t="s">
        <v>2726</v>
      </c>
      <c r="B13" s="664">
        <v>425545.99</v>
      </c>
      <c r="C13" s="626">
        <v>1</v>
      </c>
      <c r="D13" s="667">
        <v>897</v>
      </c>
      <c r="E13" s="675" t="s">
        <v>2726</v>
      </c>
      <c r="F13" s="664">
        <v>316934.64999999997</v>
      </c>
      <c r="G13" s="642">
        <v>0.74477179305578689</v>
      </c>
      <c r="H13" s="629">
        <v>694</v>
      </c>
      <c r="I13" s="672">
        <v>0.77369007803790413</v>
      </c>
      <c r="J13" s="678">
        <v>108611.34000000005</v>
      </c>
      <c r="K13" s="642">
        <v>0.25522820694421317</v>
      </c>
      <c r="L13" s="629">
        <v>203</v>
      </c>
      <c r="M13" s="672">
        <v>0.22630992196209587</v>
      </c>
    </row>
    <row r="14" spans="1:13" ht="14.4" customHeight="1" x14ac:dyDescent="0.3">
      <c r="A14" s="659" t="s">
        <v>2727</v>
      </c>
      <c r="B14" s="664">
        <v>18798.059999999998</v>
      </c>
      <c r="C14" s="626">
        <v>1</v>
      </c>
      <c r="D14" s="667">
        <v>39</v>
      </c>
      <c r="E14" s="675" t="s">
        <v>2727</v>
      </c>
      <c r="F14" s="664">
        <v>17328.849999999999</v>
      </c>
      <c r="G14" s="642">
        <v>0.92184246672262993</v>
      </c>
      <c r="H14" s="629">
        <v>32</v>
      </c>
      <c r="I14" s="672">
        <v>0.82051282051282048</v>
      </c>
      <c r="J14" s="678">
        <v>1469.21</v>
      </c>
      <c r="K14" s="642">
        <v>7.8157533277370128E-2</v>
      </c>
      <c r="L14" s="629">
        <v>7</v>
      </c>
      <c r="M14" s="672">
        <v>0.17948717948717949</v>
      </c>
    </row>
    <row r="15" spans="1:13" ht="14.4" customHeight="1" x14ac:dyDescent="0.3">
      <c r="A15" s="659" t="s">
        <v>2728</v>
      </c>
      <c r="B15" s="664">
        <v>224196.95</v>
      </c>
      <c r="C15" s="626">
        <v>1</v>
      </c>
      <c r="D15" s="667">
        <v>538</v>
      </c>
      <c r="E15" s="675" t="s">
        <v>2728</v>
      </c>
      <c r="F15" s="664">
        <v>199993.42</v>
      </c>
      <c r="G15" s="642">
        <v>0.89204344662137469</v>
      </c>
      <c r="H15" s="629">
        <v>460</v>
      </c>
      <c r="I15" s="672">
        <v>0.85501858736059477</v>
      </c>
      <c r="J15" s="678">
        <v>24203.529999999995</v>
      </c>
      <c r="K15" s="642">
        <v>0.10795655337862532</v>
      </c>
      <c r="L15" s="629">
        <v>78</v>
      </c>
      <c r="M15" s="672">
        <v>0.1449814126394052</v>
      </c>
    </row>
    <row r="16" spans="1:13" ht="14.4" customHeight="1" x14ac:dyDescent="0.3">
      <c r="A16" s="659" t="s">
        <v>2729</v>
      </c>
      <c r="B16" s="664">
        <v>149923.89000000001</v>
      </c>
      <c r="C16" s="626">
        <v>1</v>
      </c>
      <c r="D16" s="667">
        <v>331</v>
      </c>
      <c r="E16" s="675" t="s">
        <v>2729</v>
      </c>
      <c r="F16" s="664">
        <v>117235.96</v>
      </c>
      <c r="G16" s="642">
        <v>0.78196983816255028</v>
      </c>
      <c r="H16" s="629">
        <v>252</v>
      </c>
      <c r="I16" s="672">
        <v>0.76132930513595165</v>
      </c>
      <c r="J16" s="678">
        <v>32687.930000000004</v>
      </c>
      <c r="K16" s="642">
        <v>0.21803016183744967</v>
      </c>
      <c r="L16" s="629">
        <v>79</v>
      </c>
      <c r="M16" s="672">
        <v>0.23867069486404835</v>
      </c>
    </row>
    <row r="17" spans="1:13" ht="14.4" customHeight="1" x14ac:dyDescent="0.3">
      <c r="A17" s="659" t="s">
        <v>2730</v>
      </c>
      <c r="B17" s="664">
        <v>162906.26</v>
      </c>
      <c r="C17" s="626">
        <v>1</v>
      </c>
      <c r="D17" s="667">
        <v>315</v>
      </c>
      <c r="E17" s="675" t="s">
        <v>2730</v>
      </c>
      <c r="F17" s="664">
        <v>122923.06999999999</v>
      </c>
      <c r="G17" s="642">
        <v>0.75456320708608737</v>
      </c>
      <c r="H17" s="629">
        <v>238</v>
      </c>
      <c r="I17" s="672">
        <v>0.75555555555555554</v>
      </c>
      <c r="J17" s="678">
        <v>39983.19</v>
      </c>
      <c r="K17" s="642">
        <v>0.24543679291391257</v>
      </c>
      <c r="L17" s="629">
        <v>77</v>
      </c>
      <c r="M17" s="672">
        <v>0.24444444444444444</v>
      </c>
    </row>
    <row r="18" spans="1:13" ht="14.4" customHeight="1" x14ac:dyDescent="0.3">
      <c r="A18" s="659" t="s">
        <v>2731</v>
      </c>
      <c r="B18" s="664">
        <v>418873.24999999983</v>
      </c>
      <c r="C18" s="626">
        <v>1</v>
      </c>
      <c r="D18" s="667">
        <v>534</v>
      </c>
      <c r="E18" s="675" t="s">
        <v>2731</v>
      </c>
      <c r="F18" s="664">
        <v>354482.13999999984</v>
      </c>
      <c r="G18" s="642">
        <v>0.84627543057476218</v>
      </c>
      <c r="H18" s="629">
        <v>428</v>
      </c>
      <c r="I18" s="672">
        <v>0.80149812734082393</v>
      </c>
      <c r="J18" s="678">
        <v>64391.11</v>
      </c>
      <c r="K18" s="642">
        <v>0.15372456942523788</v>
      </c>
      <c r="L18" s="629">
        <v>106</v>
      </c>
      <c r="M18" s="672">
        <v>0.19850187265917604</v>
      </c>
    </row>
    <row r="19" spans="1:13" ht="14.4" customHeight="1" x14ac:dyDescent="0.3">
      <c r="A19" s="659" t="s">
        <v>2732</v>
      </c>
      <c r="B19" s="664">
        <v>44116.5</v>
      </c>
      <c r="C19" s="626">
        <v>1</v>
      </c>
      <c r="D19" s="667">
        <v>73</v>
      </c>
      <c r="E19" s="675" t="s">
        <v>2732</v>
      </c>
      <c r="F19" s="664">
        <v>39840.839999999997</v>
      </c>
      <c r="G19" s="642">
        <v>0.9030825201455237</v>
      </c>
      <c r="H19" s="629">
        <v>57</v>
      </c>
      <c r="I19" s="672">
        <v>0.78082191780821919</v>
      </c>
      <c r="J19" s="678">
        <v>4275.66</v>
      </c>
      <c r="K19" s="642">
        <v>9.6917479854476213E-2</v>
      </c>
      <c r="L19" s="629">
        <v>16</v>
      </c>
      <c r="M19" s="672">
        <v>0.21917808219178081</v>
      </c>
    </row>
    <row r="20" spans="1:13" ht="14.4" customHeight="1" x14ac:dyDescent="0.3">
      <c r="A20" s="659" t="s">
        <v>2733</v>
      </c>
      <c r="B20" s="664">
        <v>387.86</v>
      </c>
      <c r="C20" s="626">
        <v>1</v>
      </c>
      <c r="D20" s="667">
        <v>1</v>
      </c>
      <c r="E20" s="675" t="s">
        <v>2733</v>
      </c>
      <c r="F20" s="664"/>
      <c r="G20" s="642">
        <v>0</v>
      </c>
      <c r="H20" s="629"/>
      <c r="I20" s="672">
        <v>0</v>
      </c>
      <c r="J20" s="678">
        <v>387.86</v>
      </c>
      <c r="K20" s="642">
        <v>1</v>
      </c>
      <c r="L20" s="629">
        <v>1</v>
      </c>
      <c r="M20" s="672">
        <v>1</v>
      </c>
    </row>
    <row r="21" spans="1:13" ht="14.4" customHeight="1" x14ac:dyDescent="0.3">
      <c r="A21" s="659" t="s">
        <v>2734</v>
      </c>
      <c r="B21" s="664">
        <v>220925.41999999998</v>
      </c>
      <c r="C21" s="626">
        <v>1</v>
      </c>
      <c r="D21" s="667">
        <v>382</v>
      </c>
      <c r="E21" s="675" t="s">
        <v>2734</v>
      </c>
      <c r="F21" s="664">
        <v>151804.76999999999</v>
      </c>
      <c r="G21" s="642">
        <v>0.68713129525792005</v>
      </c>
      <c r="H21" s="629">
        <v>249</v>
      </c>
      <c r="I21" s="672">
        <v>0.65183246073298429</v>
      </c>
      <c r="J21" s="678">
        <v>69120.650000000009</v>
      </c>
      <c r="K21" s="642">
        <v>0.31286870474208001</v>
      </c>
      <c r="L21" s="629">
        <v>133</v>
      </c>
      <c r="M21" s="672">
        <v>0.34816753926701571</v>
      </c>
    </row>
    <row r="22" spans="1:13" ht="14.4" customHeight="1" x14ac:dyDescent="0.3">
      <c r="A22" s="659" t="s">
        <v>2735</v>
      </c>
      <c r="B22" s="664">
        <v>137673.27000000002</v>
      </c>
      <c r="C22" s="626">
        <v>1</v>
      </c>
      <c r="D22" s="667">
        <v>227</v>
      </c>
      <c r="E22" s="675" t="s">
        <v>2735</v>
      </c>
      <c r="F22" s="664">
        <v>94698.36</v>
      </c>
      <c r="G22" s="642">
        <v>0.68784855622300534</v>
      </c>
      <c r="H22" s="629">
        <v>158</v>
      </c>
      <c r="I22" s="672">
        <v>0.69603524229074887</v>
      </c>
      <c r="J22" s="678">
        <v>42974.91</v>
      </c>
      <c r="K22" s="642">
        <v>0.31215144377699461</v>
      </c>
      <c r="L22" s="629">
        <v>69</v>
      </c>
      <c r="M22" s="672">
        <v>0.30396475770925108</v>
      </c>
    </row>
    <row r="23" spans="1:13" ht="14.4" customHeight="1" x14ac:dyDescent="0.3">
      <c r="A23" s="659" t="s">
        <v>2736</v>
      </c>
      <c r="B23" s="664">
        <v>683.31</v>
      </c>
      <c r="C23" s="626">
        <v>1</v>
      </c>
      <c r="D23" s="667">
        <v>5</v>
      </c>
      <c r="E23" s="675" t="s">
        <v>2736</v>
      </c>
      <c r="F23" s="664">
        <v>350</v>
      </c>
      <c r="G23" s="642">
        <v>0.51221261213797553</v>
      </c>
      <c r="H23" s="629">
        <v>4</v>
      </c>
      <c r="I23" s="672">
        <v>0.8</v>
      </c>
      <c r="J23" s="678">
        <v>333.31</v>
      </c>
      <c r="K23" s="642">
        <v>0.48778738786202458</v>
      </c>
      <c r="L23" s="629">
        <v>1</v>
      </c>
      <c r="M23" s="672">
        <v>0.2</v>
      </c>
    </row>
    <row r="24" spans="1:13" ht="14.4" customHeight="1" thickBot="1" x14ac:dyDescent="0.35">
      <c r="A24" s="660" t="s">
        <v>2737</v>
      </c>
      <c r="B24" s="665">
        <v>198448.82999999996</v>
      </c>
      <c r="C24" s="632">
        <v>1</v>
      </c>
      <c r="D24" s="668">
        <v>485</v>
      </c>
      <c r="E24" s="676" t="s">
        <v>2737</v>
      </c>
      <c r="F24" s="665">
        <v>169696.74999999997</v>
      </c>
      <c r="G24" s="643">
        <v>0.85511590065811927</v>
      </c>
      <c r="H24" s="635">
        <v>394</v>
      </c>
      <c r="I24" s="673">
        <v>0.81237113402061856</v>
      </c>
      <c r="J24" s="679">
        <v>28752.080000000002</v>
      </c>
      <c r="K24" s="643">
        <v>0.14488409934188076</v>
      </c>
      <c r="L24" s="635">
        <v>91</v>
      </c>
      <c r="M24" s="673">
        <v>0.18762886597938144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6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3080664.3300000047</v>
      </c>
      <c r="N3" s="100">
        <f>SUBTOTAL(9,N7:N1048576)</f>
        <v>9482</v>
      </c>
      <c r="O3" s="100">
        <f>SUBTOTAL(9,O7:O1048576)</f>
        <v>5921</v>
      </c>
      <c r="P3" s="100">
        <f>SUBTOTAL(9,P7:P1048576)</f>
        <v>2407976.3600000008</v>
      </c>
      <c r="Q3" s="101">
        <f>IF(M3=0,0,P3/M3)</f>
        <v>0.78164191293116214</v>
      </c>
      <c r="R3" s="100">
        <f>SUBTOTAL(9,R7:R1048576)</f>
        <v>7189</v>
      </c>
      <c r="S3" s="101">
        <f>IF(N3=0,0,R3/N3)</f>
        <v>0.75817338114321875</v>
      </c>
      <c r="T3" s="100">
        <f>SUBTOTAL(9,T7:T1048576)</f>
        <v>4532</v>
      </c>
      <c r="U3" s="102">
        <f>IF(O3=0,0,T3/O3)</f>
        <v>0.76541124809998307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31</v>
      </c>
      <c r="B7" s="620" t="s">
        <v>547</v>
      </c>
      <c r="C7" s="620">
        <v>89301311</v>
      </c>
      <c r="D7" s="685" t="s">
        <v>3962</v>
      </c>
      <c r="E7" s="686" t="s">
        <v>2718</v>
      </c>
      <c r="F7" s="620" t="s">
        <v>2710</v>
      </c>
      <c r="G7" s="620" t="s">
        <v>2738</v>
      </c>
      <c r="H7" s="620" t="s">
        <v>546</v>
      </c>
      <c r="I7" s="620" t="s">
        <v>2739</v>
      </c>
      <c r="J7" s="620" t="s">
        <v>2740</v>
      </c>
      <c r="K7" s="620"/>
      <c r="L7" s="621">
        <v>500</v>
      </c>
      <c r="M7" s="621">
        <v>500</v>
      </c>
      <c r="N7" s="620">
        <v>1</v>
      </c>
      <c r="O7" s="687">
        <v>1</v>
      </c>
      <c r="P7" s="621"/>
      <c r="Q7" s="641">
        <v>0</v>
      </c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31</v>
      </c>
      <c r="B8" s="626" t="s">
        <v>547</v>
      </c>
      <c r="C8" s="626">
        <v>89301311</v>
      </c>
      <c r="D8" s="688" t="s">
        <v>3962</v>
      </c>
      <c r="E8" s="689" t="s">
        <v>2719</v>
      </c>
      <c r="F8" s="626" t="s">
        <v>2708</v>
      </c>
      <c r="G8" s="626" t="s">
        <v>2741</v>
      </c>
      <c r="H8" s="626" t="s">
        <v>1470</v>
      </c>
      <c r="I8" s="626" t="s">
        <v>1809</v>
      </c>
      <c r="J8" s="626" t="s">
        <v>1810</v>
      </c>
      <c r="K8" s="626" t="s">
        <v>2614</v>
      </c>
      <c r="L8" s="627">
        <v>69.86</v>
      </c>
      <c r="M8" s="627">
        <v>69.86</v>
      </c>
      <c r="N8" s="626">
        <v>1</v>
      </c>
      <c r="O8" s="690">
        <v>0.5</v>
      </c>
      <c r="P8" s="627"/>
      <c r="Q8" s="642">
        <v>0</v>
      </c>
      <c r="R8" s="626"/>
      <c r="S8" s="642">
        <v>0</v>
      </c>
      <c r="T8" s="690"/>
      <c r="U8" s="672">
        <v>0</v>
      </c>
    </row>
    <row r="9" spans="1:21" ht="14.4" customHeight="1" x14ac:dyDescent="0.3">
      <c r="A9" s="625">
        <v>31</v>
      </c>
      <c r="B9" s="626" t="s">
        <v>547</v>
      </c>
      <c r="C9" s="626">
        <v>89301311</v>
      </c>
      <c r="D9" s="688" t="s">
        <v>3962</v>
      </c>
      <c r="E9" s="689" t="s">
        <v>2719</v>
      </c>
      <c r="F9" s="626" t="s">
        <v>2708</v>
      </c>
      <c r="G9" s="626" t="s">
        <v>2742</v>
      </c>
      <c r="H9" s="626" t="s">
        <v>546</v>
      </c>
      <c r="I9" s="626" t="s">
        <v>975</v>
      </c>
      <c r="J9" s="626" t="s">
        <v>976</v>
      </c>
      <c r="K9" s="626" t="s">
        <v>977</v>
      </c>
      <c r="L9" s="627">
        <v>0</v>
      </c>
      <c r="M9" s="627">
        <v>0</v>
      </c>
      <c r="N9" s="626">
        <v>1</v>
      </c>
      <c r="O9" s="690">
        <v>0.5</v>
      </c>
      <c r="P9" s="627">
        <v>0</v>
      </c>
      <c r="Q9" s="642"/>
      <c r="R9" s="626">
        <v>1</v>
      </c>
      <c r="S9" s="642">
        <v>1</v>
      </c>
      <c r="T9" s="690">
        <v>0.5</v>
      </c>
      <c r="U9" s="672">
        <v>1</v>
      </c>
    </row>
    <row r="10" spans="1:21" ht="14.4" customHeight="1" x14ac:dyDescent="0.3">
      <c r="A10" s="625">
        <v>31</v>
      </c>
      <c r="B10" s="626" t="s">
        <v>547</v>
      </c>
      <c r="C10" s="626">
        <v>89301311</v>
      </c>
      <c r="D10" s="688" t="s">
        <v>3962</v>
      </c>
      <c r="E10" s="689" t="s">
        <v>2719</v>
      </c>
      <c r="F10" s="626" t="s">
        <v>2708</v>
      </c>
      <c r="G10" s="626" t="s">
        <v>2743</v>
      </c>
      <c r="H10" s="626" t="s">
        <v>1470</v>
      </c>
      <c r="I10" s="626" t="s">
        <v>1831</v>
      </c>
      <c r="J10" s="626" t="s">
        <v>1832</v>
      </c>
      <c r="K10" s="626" t="s">
        <v>1833</v>
      </c>
      <c r="L10" s="627">
        <v>154.01</v>
      </c>
      <c r="M10" s="627">
        <v>154.01</v>
      </c>
      <c r="N10" s="626">
        <v>1</v>
      </c>
      <c r="O10" s="690">
        <v>1</v>
      </c>
      <c r="P10" s="627">
        <v>154.01</v>
      </c>
      <c r="Q10" s="642">
        <v>1</v>
      </c>
      <c r="R10" s="626">
        <v>1</v>
      </c>
      <c r="S10" s="642">
        <v>1</v>
      </c>
      <c r="T10" s="690">
        <v>1</v>
      </c>
      <c r="U10" s="672">
        <v>1</v>
      </c>
    </row>
    <row r="11" spans="1:21" ht="14.4" customHeight="1" x14ac:dyDescent="0.3">
      <c r="A11" s="625">
        <v>31</v>
      </c>
      <c r="B11" s="626" t="s">
        <v>547</v>
      </c>
      <c r="C11" s="626">
        <v>89301311</v>
      </c>
      <c r="D11" s="688" t="s">
        <v>3962</v>
      </c>
      <c r="E11" s="689" t="s">
        <v>2719</v>
      </c>
      <c r="F11" s="626" t="s">
        <v>2708</v>
      </c>
      <c r="G11" s="626" t="s">
        <v>2744</v>
      </c>
      <c r="H11" s="626" t="s">
        <v>1470</v>
      </c>
      <c r="I11" s="626" t="s">
        <v>1643</v>
      </c>
      <c r="J11" s="626" t="s">
        <v>1491</v>
      </c>
      <c r="K11" s="626" t="s">
        <v>1644</v>
      </c>
      <c r="L11" s="627">
        <v>625.29</v>
      </c>
      <c r="M11" s="627">
        <v>16257.539999999999</v>
      </c>
      <c r="N11" s="626">
        <v>26</v>
      </c>
      <c r="O11" s="690">
        <v>10</v>
      </c>
      <c r="P11" s="627">
        <v>10004.64</v>
      </c>
      <c r="Q11" s="642">
        <v>0.61538461538461542</v>
      </c>
      <c r="R11" s="626">
        <v>16</v>
      </c>
      <c r="S11" s="642">
        <v>0.61538461538461542</v>
      </c>
      <c r="T11" s="690">
        <v>5.5</v>
      </c>
      <c r="U11" s="672">
        <v>0.55000000000000004</v>
      </c>
    </row>
    <row r="12" spans="1:21" ht="14.4" customHeight="1" x14ac:dyDescent="0.3">
      <c r="A12" s="625">
        <v>31</v>
      </c>
      <c r="B12" s="626" t="s">
        <v>547</v>
      </c>
      <c r="C12" s="626">
        <v>89301311</v>
      </c>
      <c r="D12" s="688" t="s">
        <v>3962</v>
      </c>
      <c r="E12" s="689" t="s">
        <v>2719</v>
      </c>
      <c r="F12" s="626" t="s">
        <v>2708</v>
      </c>
      <c r="G12" s="626" t="s">
        <v>2744</v>
      </c>
      <c r="H12" s="626" t="s">
        <v>1470</v>
      </c>
      <c r="I12" s="626" t="s">
        <v>1490</v>
      </c>
      <c r="J12" s="626" t="s">
        <v>1491</v>
      </c>
      <c r="K12" s="626" t="s">
        <v>1492</v>
      </c>
      <c r="L12" s="627">
        <v>937.93</v>
      </c>
      <c r="M12" s="627">
        <v>13131.019999999999</v>
      </c>
      <c r="N12" s="626">
        <v>14</v>
      </c>
      <c r="O12" s="690">
        <v>6</v>
      </c>
      <c r="P12" s="627">
        <v>9379.2999999999993</v>
      </c>
      <c r="Q12" s="642">
        <v>0.7142857142857143</v>
      </c>
      <c r="R12" s="626">
        <v>10</v>
      </c>
      <c r="S12" s="642">
        <v>0.7142857142857143</v>
      </c>
      <c r="T12" s="690">
        <v>5</v>
      </c>
      <c r="U12" s="672">
        <v>0.83333333333333337</v>
      </c>
    </row>
    <row r="13" spans="1:21" ht="14.4" customHeight="1" x14ac:dyDescent="0.3">
      <c r="A13" s="625">
        <v>31</v>
      </c>
      <c r="B13" s="626" t="s">
        <v>547</v>
      </c>
      <c r="C13" s="626">
        <v>89301311</v>
      </c>
      <c r="D13" s="688" t="s">
        <v>3962</v>
      </c>
      <c r="E13" s="689" t="s">
        <v>2719</v>
      </c>
      <c r="F13" s="626" t="s">
        <v>2708</v>
      </c>
      <c r="G13" s="626" t="s">
        <v>2745</v>
      </c>
      <c r="H13" s="626" t="s">
        <v>1470</v>
      </c>
      <c r="I13" s="626" t="s">
        <v>1479</v>
      </c>
      <c r="J13" s="626" t="s">
        <v>1480</v>
      </c>
      <c r="K13" s="626" t="s">
        <v>2639</v>
      </c>
      <c r="L13" s="627">
        <v>96.63</v>
      </c>
      <c r="M13" s="627">
        <v>386.52</v>
      </c>
      <c r="N13" s="626">
        <v>4</v>
      </c>
      <c r="O13" s="690">
        <v>3.5</v>
      </c>
      <c r="P13" s="627">
        <v>193.26</v>
      </c>
      <c r="Q13" s="642">
        <v>0.5</v>
      </c>
      <c r="R13" s="626">
        <v>2</v>
      </c>
      <c r="S13" s="642">
        <v>0.5</v>
      </c>
      <c r="T13" s="690">
        <v>1.5</v>
      </c>
      <c r="U13" s="672">
        <v>0.42857142857142855</v>
      </c>
    </row>
    <row r="14" spans="1:21" ht="14.4" customHeight="1" x14ac:dyDescent="0.3">
      <c r="A14" s="625">
        <v>31</v>
      </c>
      <c r="B14" s="626" t="s">
        <v>547</v>
      </c>
      <c r="C14" s="626">
        <v>89301311</v>
      </c>
      <c r="D14" s="688" t="s">
        <v>3962</v>
      </c>
      <c r="E14" s="689" t="s">
        <v>2719</v>
      </c>
      <c r="F14" s="626" t="s">
        <v>2708</v>
      </c>
      <c r="G14" s="626" t="s">
        <v>2745</v>
      </c>
      <c r="H14" s="626" t="s">
        <v>546</v>
      </c>
      <c r="I14" s="626" t="s">
        <v>2746</v>
      </c>
      <c r="J14" s="626" t="s">
        <v>1480</v>
      </c>
      <c r="K14" s="626" t="s">
        <v>2747</v>
      </c>
      <c r="L14" s="627">
        <v>96.63</v>
      </c>
      <c r="M14" s="627">
        <v>3092.1600000000008</v>
      </c>
      <c r="N14" s="626">
        <v>32</v>
      </c>
      <c r="O14" s="690">
        <v>25.5</v>
      </c>
      <c r="P14" s="627">
        <v>1159.56</v>
      </c>
      <c r="Q14" s="642">
        <v>0.37499999999999989</v>
      </c>
      <c r="R14" s="626">
        <v>12</v>
      </c>
      <c r="S14" s="642">
        <v>0.375</v>
      </c>
      <c r="T14" s="690">
        <v>8.5</v>
      </c>
      <c r="U14" s="672">
        <v>0.33333333333333331</v>
      </c>
    </row>
    <row r="15" spans="1:21" ht="14.4" customHeight="1" x14ac:dyDescent="0.3">
      <c r="A15" s="625">
        <v>31</v>
      </c>
      <c r="B15" s="626" t="s">
        <v>547</v>
      </c>
      <c r="C15" s="626">
        <v>89301311</v>
      </c>
      <c r="D15" s="688" t="s">
        <v>3962</v>
      </c>
      <c r="E15" s="689" t="s">
        <v>2719</v>
      </c>
      <c r="F15" s="626" t="s">
        <v>2708</v>
      </c>
      <c r="G15" s="626" t="s">
        <v>2745</v>
      </c>
      <c r="H15" s="626" t="s">
        <v>546</v>
      </c>
      <c r="I15" s="626" t="s">
        <v>576</v>
      </c>
      <c r="J15" s="626" t="s">
        <v>577</v>
      </c>
      <c r="K15" s="626" t="s">
        <v>2640</v>
      </c>
      <c r="L15" s="627">
        <v>96.63</v>
      </c>
      <c r="M15" s="627">
        <v>2415.75</v>
      </c>
      <c r="N15" s="626">
        <v>25</v>
      </c>
      <c r="O15" s="690">
        <v>17</v>
      </c>
      <c r="P15" s="627">
        <v>1352.8200000000002</v>
      </c>
      <c r="Q15" s="642">
        <v>0.56000000000000005</v>
      </c>
      <c r="R15" s="626">
        <v>14</v>
      </c>
      <c r="S15" s="642">
        <v>0.56000000000000005</v>
      </c>
      <c r="T15" s="690">
        <v>11</v>
      </c>
      <c r="U15" s="672">
        <v>0.6470588235294118</v>
      </c>
    </row>
    <row r="16" spans="1:21" ht="14.4" customHeight="1" x14ac:dyDescent="0.3">
      <c r="A16" s="625">
        <v>31</v>
      </c>
      <c r="B16" s="626" t="s">
        <v>547</v>
      </c>
      <c r="C16" s="626">
        <v>89301311</v>
      </c>
      <c r="D16" s="688" t="s">
        <v>3962</v>
      </c>
      <c r="E16" s="689" t="s">
        <v>2719</v>
      </c>
      <c r="F16" s="626" t="s">
        <v>2708</v>
      </c>
      <c r="G16" s="626" t="s">
        <v>2745</v>
      </c>
      <c r="H16" s="626" t="s">
        <v>546</v>
      </c>
      <c r="I16" s="626" t="s">
        <v>2748</v>
      </c>
      <c r="J16" s="626" t="s">
        <v>1480</v>
      </c>
      <c r="K16" s="626" t="s">
        <v>2749</v>
      </c>
      <c r="L16" s="627">
        <v>0</v>
      </c>
      <c r="M16" s="627">
        <v>0</v>
      </c>
      <c r="N16" s="626">
        <v>3</v>
      </c>
      <c r="O16" s="690">
        <v>1.5</v>
      </c>
      <c r="P16" s="627">
        <v>0</v>
      </c>
      <c r="Q16" s="642"/>
      <c r="R16" s="626">
        <v>2</v>
      </c>
      <c r="S16" s="642">
        <v>0.66666666666666663</v>
      </c>
      <c r="T16" s="690">
        <v>1</v>
      </c>
      <c r="U16" s="672">
        <v>0.66666666666666663</v>
      </c>
    </row>
    <row r="17" spans="1:21" ht="14.4" customHeight="1" x14ac:dyDescent="0.3">
      <c r="A17" s="625">
        <v>31</v>
      </c>
      <c r="B17" s="626" t="s">
        <v>547</v>
      </c>
      <c r="C17" s="626">
        <v>89301311</v>
      </c>
      <c r="D17" s="688" t="s">
        <v>3962</v>
      </c>
      <c r="E17" s="689" t="s">
        <v>2719</v>
      </c>
      <c r="F17" s="626" t="s">
        <v>2708</v>
      </c>
      <c r="G17" s="626" t="s">
        <v>2750</v>
      </c>
      <c r="H17" s="626" t="s">
        <v>546</v>
      </c>
      <c r="I17" s="626" t="s">
        <v>807</v>
      </c>
      <c r="J17" s="626" t="s">
        <v>2751</v>
      </c>
      <c r="K17" s="626" t="s">
        <v>2752</v>
      </c>
      <c r="L17" s="627">
        <v>0</v>
      </c>
      <c r="M17" s="627">
        <v>0</v>
      </c>
      <c r="N17" s="626">
        <v>7</v>
      </c>
      <c r="O17" s="690">
        <v>6.5</v>
      </c>
      <c r="P17" s="627">
        <v>0</v>
      </c>
      <c r="Q17" s="642"/>
      <c r="R17" s="626">
        <v>3</v>
      </c>
      <c r="S17" s="642">
        <v>0.42857142857142855</v>
      </c>
      <c r="T17" s="690">
        <v>2.5</v>
      </c>
      <c r="U17" s="672">
        <v>0.38461538461538464</v>
      </c>
    </row>
    <row r="18" spans="1:21" ht="14.4" customHeight="1" x14ac:dyDescent="0.3">
      <c r="A18" s="625">
        <v>31</v>
      </c>
      <c r="B18" s="626" t="s">
        <v>547</v>
      </c>
      <c r="C18" s="626">
        <v>89301311</v>
      </c>
      <c r="D18" s="688" t="s">
        <v>3962</v>
      </c>
      <c r="E18" s="689" t="s">
        <v>2719</v>
      </c>
      <c r="F18" s="626" t="s">
        <v>2708</v>
      </c>
      <c r="G18" s="626" t="s">
        <v>2753</v>
      </c>
      <c r="H18" s="626" t="s">
        <v>546</v>
      </c>
      <c r="I18" s="626" t="s">
        <v>2754</v>
      </c>
      <c r="J18" s="626" t="s">
        <v>2755</v>
      </c>
      <c r="K18" s="626" t="s">
        <v>2756</v>
      </c>
      <c r="L18" s="627">
        <v>472.71</v>
      </c>
      <c r="M18" s="627">
        <v>472.71</v>
      </c>
      <c r="N18" s="626">
        <v>1</v>
      </c>
      <c r="O18" s="690">
        <v>0.5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31</v>
      </c>
      <c r="B19" s="626" t="s">
        <v>547</v>
      </c>
      <c r="C19" s="626">
        <v>89301311</v>
      </c>
      <c r="D19" s="688" t="s">
        <v>3962</v>
      </c>
      <c r="E19" s="689" t="s">
        <v>2719</v>
      </c>
      <c r="F19" s="626" t="s">
        <v>2708</v>
      </c>
      <c r="G19" s="626" t="s">
        <v>2757</v>
      </c>
      <c r="H19" s="626" t="s">
        <v>546</v>
      </c>
      <c r="I19" s="626" t="s">
        <v>1724</v>
      </c>
      <c r="J19" s="626" t="s">
        <v>1725</v>
      </c>
      <c r="K19" s="626" t="s">
        <v>2758</v>
      </c>
      <c r="L19" s="627">
        <v>210.11</v>
      </c>
      <c r="M19" s="627">
        <v>1050.5500000000002</v>
      </c>
      <c r="N19" s="626">
        <v>5</v>
      </c>
      <c r="O19" s="690">
        <v>2.5</v>
      </c>
      <c r="P19" s="627">
        <v>630.33000000000004</v>
      </c>
      <c r="Q19" s="642">
        <v>0.6</v>
      </c>
      <c r="R19" s="626">
        <v>3</v>
      </c>
      <c r="S19" s="642">
        <v>0.6</v>
      </c>
      <c r="T19" s="690">
        <v>1.5</v>
      </c>
      <c r="U19" s="672">
        <v>0.6</v>
      </c>
    </row>
    <row r="20" spans="1:21" ht="14.4" customHeight="1" x14ac:dyDescent="0.3">
      <c r="A20" s="625">
        <v>31</v>
      </c>
      <c r="B20" s="626" t="s">
        <v>547</v>
      </c>
      <c r="C20" s="626">
        <v>89301311</v>
      </c>
      <c r="D20" s="688" t="s">
        <v>3962</v>
      </c>
      <c r="E20" s="689" t="s">
        <v>2719</v>
      </c>
      <c r="F20" s="626" t="s">
        <v>2710</v>
      </c>
      <c r="G20" s="626" t="s">
        <v>2759</v>
      </c>
      <c r="H20" s="626" t="s">
        <v>546</v>
      </c>
      <c r="I20" s="626" t="s">
        <v>2760</v>
      </c>
      <c r="J20" s="626" t="s">
        <v>2761</v>
      </c>
      <c r="K20" s="626" t="s">
        <v>2762</v>
      </c>
      <c r="L20" s="627">
        <v>410</v>
      </c>
      <c r="M20" s="627">
        <v>16400</v>
      </c>
      <c r="N20" s="626">
        <v>40</v>
      </c>
      <c r="O20" s="690">
        <v>39</v>
      </c>
      <c r="P20" s="627">
        <v>15580</v>
      </c>
      <c r="Q20" s="642">
        <v>0.95</v>
      </c>
      <c r="R20" s="626">
        <v>38</v>
      </c>
      <c r="S20" s="642">
        <v>0.95</v>
      </c>
      <c r="T20" s="690">
        <v>38</v>
      </c>
      <c r="U20" s="672">
        <v>0.97435897435897434</v>
      </c>
    </row>
    <row r="21" spans="1:21" ht="14.4" customHeight="1" x14ac:dyDescent="0.3">
      <c r="A21" s="625">
        <v>31</v>
      </c>
      <c r="B21" s="626" t="s">
        <v>547</v>
      </c>
      <c r="C21" s="626">
        <v>89301311</v>
      </c>
      <c r="D21" s="688" t="s">
        <v>3962</v>
      </c>
      <c r="E21" s="689" t="s">
        <v>2719</v>
      </c>
      <c r="F21" s="626" t="s">
        <v>2710</v>
      </c>
      <c r="G21" s="626" t="s">
        <v>2763</v>
      </c>
      <c r="H21" s="626" t="s">
        <v>546</v>
      </c>
      <c r="I21" s="626" t="s">
        <v>2764</v>
      </c>
      <c r="J21" s="626" t="s">
        <v>2765</v>
      </c>
      <c r="K21" s="626" t="s">
        <v>2766</v>
      </c>
      <c r="L21" s="627">
        <v>35.75</v>
      </c>
      <c r="M21" s="627">
        <v>3217.5</v>
      </c>
      <c r="N21" s="626">
        <v>90</v>
      </c>
      <c r="O21" s="690">
        <v>45</v>
      </c>
      <c r="P21" s="627">
        <v>3217.5</v>
      </c>
      <c r="Q21" s="642">
        <v>1</v>
      </c>
      <c r="R21" s="626">
        <v>90</v>
      </c>
      <c r="S21" s="642">
        <v>1</v>
      </c>
      <c r="T21" s="690">
        <v>45</v>
      </c>
      <c r="U21" s="672">
        <v>1</v>
      </c>
    </row>
    <row r="22" spans="1:21" ht="14.4" customHeight="1" x14ac:dyDescent="0.3">
      <c r="A22" s="625">
        <v>31</v>
      </c>
      <c r="B22" s="626" t="s">
        <v>547</v>
      </c>
      <c r="C22" s="626">
        <v>89301311</v>
      </c>
      <c r="D22" s="688" t="s">
        <v>3962</v>
      </c>
      <c r="E22" s="689" t="s">
        <v>2719</v>
      </c>
      <c r="F22" s="626" t="s">
        <v>2710</v>
      </c>
      <c r="G22" s="626" t="s">
        <v>2767</v>
      </c>
      <c r="H22" s="626" t="s">
        <v>546</v>
      </c>
      <c r="I22" s="626" t="s">
        <v>2768</v>
      </c>
      <c r="J22" s="626" t="s">
        <v>2769</v>
      </c>
      <c r="K22" s="626" t="s">
        <v>2770</v>
      </c>
      <c r="L22" s="627">
        <v>950</v>
      </c>
      <c r="M22" s="627">
        <v>950</v>
      </c>
      <c r="N22" s="626">
        <v>1</v>
      </c>
      <c r="O22" s="690">
        <v>1</v>
      </c>
      <c r="P22" s="627">
        <v>950</v>
      </c>
      <c r="Q22" s="642">
        <v>1</v>
      </c>
      <c r="R22" s="626">
        <v>1</v>
      </c>
      <c r="S22" s="642">
        <v>1</v>
      </c>
      <c r="T22" s="690">
        <v>1</v>
      </c>
      <c r="U22" s="672">
        <v>1</v>
      </c>
    </row>
    <row r="23" spans="1:21" ht="14.4" customHeight="1" x14ac:dyDescent="0.3">
      <c r="A23" s="625">
        <v>31</v>
      </c>
      <c r="B23" s="626" t="s">
        <v>547</v>
      </c>
      <c r="C23" s="626">
        <v>89301311</v>
      </c>
      <c r="D23" s="688" t="s">
        <v>3962</v>
      </c>
      <c r="E23" s="689" t="s">
        <v>2719</v>
      </c>
      <c r="F23" s="626" t="s">
        <v>2710</v>
      </c>
      <c r="G23" s="626" t="s">
        <v>2767</v>
      </c>
      <c r="H23" s="626" t="s">
        <v>546</v>
      </c>
      <c r="I23" s="626" t="s">
        <v>2771</v>
      </c>
      <c r="J23" s="626" t="s">
        <v>2772</v>
      </c>
      <c r="K23" s="626" t="s">
        <v>2773</v>
      </c>
      <c r="L23" s="627">
        <v>200</v>
      </c>
      <c r="M23" s="627">
        <v>10400</v>
      </c>
      <c r="N23" s="626">
        <v>52</v>
      </c>
      <c r="O23" s="690">
        <v>26</v>
      </c>
      <c r="P23" s="627">
        <v>10400</v>
      </c>
      <c r="Q23" s="642">
        <v>1</v>
      </c>
      <c r="R23" s="626">
        <v>52</v>
      </c>
      <c r="S23" s="642">
        <v>1</v>
      </c>
      <c r="T23" s="690">
        <v>26</v>
      </c>
      <c r="U23" s="672">
        <v>1</v>
      </c>
    </row>
    <row r="24" spans="1:21" ht="14.4" customHeight="1" x14ac:dyDescent="0.3">
      <c r="A24" s="625">
        <v>31</v>
      </c>
      <c r="B24" s="626" t="s">
        <v>547</v>
      </c>
      <c r="C24" s="626">
        <v>89301311</v>
      </c>
      <c r="D24" s="688" t="s">
        <v>3962</v>
      </c>
      <c r="E24" s="689" t="s">
        <v>2719</v>
      </c>
      <c r="F24" s="626" t="s">
        <v>2710</v>
      </c>
      <c r="G24" s="626" t="s">
        <v>2738</v>
      </c>
      <c r="H24" s="626" t="s">
        <v>546</v>
      </c>
      <c r="I24" s="626" t="s">
        <v>2774</v>
      </c>
      <c r="J24" s="626" t="s">
        <v>2775</v>
      </c>
      <c r="K24" s="626" t="s">
        <v>2776</v>
      </c>
      <c r="L24" s="627">
        <v>199.5</v>
      </c>
      <c r="M24" s="627">
        <v>798</v>
      </c>
      <c r="N24" s="626">
        <v>4</v>
      </c>
      <c r="O24" s="690">
        <v>4</v>
      </c>
      <c r="P24" s="627">
        <v>598.5</v>
      </c>
      <c r="Q24" s="642">
        <v>0.75</v>
      </c>
      <c r="R24" s="626">
        <v>3</v>
      </c>
      <c r="S24" s="642">
        <v>0.75</v>
      </c>
      <c r="T24" s="690">
        <v>3</v>
      </c>
      <c r="U24" s="672">
        <v>0.75</v>
      </c>
    </row>
    <row r="25" spans="1:21" ht="14.4" customHeight="1" x14ac:dyDescent="0.3">
      <c r="A25" s="625">
        <v>31</v>
      </c>
      <c r="B25" s="626" t="s">
        <v>547</v>
      </c>
      <c r="C25" s="626">
        <v>89301311</v>
      </c>
      <c r="D25" s="688" t="s">
        <v>3962</v>
      </c>
      <c r="E25" s="689" t="s">
        <v>2719</v>
      </c>
      <c r="F25" s="626" t="s">
        <v>2710</v>
      </c>
      <c r="G25" s="626" t="s">
        <v>2738</v>
      </c>
      <c r="H25" s="626" t="s">
        <v>546</v>
      </c>
      <c r="I25" s="626" t="s">
        <v>2777</v>
      </c>
      <c r="J25" s="626" t="s">
        <v>2778</v>
      </c>
      <c r="K25" s="626" t="s">
        <v>2779</v>
      </c>
      <c r="L25" s="627">
        <v>492.18</v>
      </c>
      <c r="M25" s="627">
        <v>6890.5200000000013</v>
      </c>
      <c r="N25" s="626">
        <v>14</v>
      </c>
      <c r="O25" s="690">
        <v>14</v>
      </c>
      <c r="P25" s="627">
        <v>6398.3400000000011</v>
      </c>
      <c r="Q25" s="642">
        <v>0.92857142857142849</v>
      </c>
      <c r="R25" s="626">
        <v>13</v>
      </c>
      <c r="S25" s="642">
        <v>0.9285714285714286</v>
      </c>
      <c r="T25" s="690">
        <v>13</v>
      </c>
      <c r="U25" s="672">
        <v>0.9285714285714286</v>
      </c>
    </row>
    <row r="26" spans="1:21" ht="14.4" customHeight="1" x14ac:dyDescent="0.3">
      <c r="A26" s="625">
        <v>31</v>
      </c>
      <c r="B26" s="626" t="s">
        <v>547</v>
      </c>
      <c r="C26" s="626">
        <v>89301311</v>
      </c>
      <c r="D26" s="688" t="s">
        <v>3962</v>
      </c>
      <c r="E26" s="689" t="s">
        <v>2719</v>
      </c>
      <c r="F26" s="626" t="s">
        <v>2710</v>
      </c>
      <c r="G26" s="626" t="s">
        <v>2738</v>
      </c>
      <c r="H26" s="626" t="s">
        <v>546</v>
      </c>
      <c r="I26" s="626" t="s">
        <v>2780</v>
      </c>
      <c r="J26" s="626" t="s">
        <v>2781</v>
      </c>
      <c r="K26" s="626" t="s">
        <v>2782</v>
      </c>
      <c r="L26" s="627">
        <v>750</v>
      </c>
      <c r="M26" s="627">
        <v>750</v>
      </c>
      <c r="N26" s="626">
        <v>1</v>
      </c>
      <c r="O26" s="690">
        <v>1</v>
      </c>
      <c r="P26" s="627">
        <v>750</v>
      </c>
      <c r="Q26" s="642">
        <v>1</v>
      </c>
      <c r="R26" s="626">
        <v>1</v>
      </c>
      <c r="S26" s="642">
        <v>1</v>
      </c>
      <c r="T26" s="690">
        <v>1</v>
      </c>
      <c r="U26" s="672">
        <v>1</v>
      </c>
    </row>
    <row r="27" spans="1:21" ht="14.4" customHeight="1" x14ac:dyDescent="0.3">
      <c r="A27" s="625">
        <v>31</v>
      </c>
      <c r="B27" s="626" t="s">
        <v>547</v>
      </c>
      <c r="C27" s="626">
        <v>89301311</v>
      </c>
      <c r="D27" s="688" t="s">
        <v>3962</v>
      </c>
      <c r="E27" s="689" t="s">
        <v>2719</v>
      </c>
      <c r="F27" s="626" t="s">
        <v>2710</v>
      </c>
      <c r="G27" s="626" t="s">
        <v>2738</v>
      </c>
      <c r="H27" s="626" t="s">
        <v>546</v>
      </c>
      <c r="I27" s="626" t="s">
        <v>2783</v>
      </c>
      <c r="J27" s="626" t="s">
        <v>2784</v>
      </c>
      <c r="K27" s="626" t="s">
        <v>2785</v>
      </c>
      <c r="L27" s="627">
        <v>971.25</v>
      </c>
      <c r="M27" s="627">
        <v>2913.75</v>
      </c>
      <c r="N27" s="626">
        <v>3</v>
      </c>
      <c r="O27" s="690">
        <v>3</v>
      </c>
      <c r="P27" s="627">
        <v>2913.75</v>
      </c>
      <c r="Q27" s="642">
        <v>1</v>
      </c>
      <c r="R27" s="626">
        <v>3</v>
      </c>
      <c r="S27" s="642">
        <v>1</v>
      </c>
      <c r="T27" s="690">
        <v>3</v>
      </c>
      <c r="U27" s="672">
        <v>1</v>
      </c>
    </row>
    <row r="28" spans="1:21" ht="14.4" customHeight="1" x14ac:dyDescent="0.3">
      <c r="A28" s="625">
        <v>31</v>
      </c>
      <c r="B28" s="626" t="s">
        <v>547</v>
      </c>
      <c r="C28" s="626">
        <v>89301311</v>
      </c>
      <c r="D28" s="688" t="s">
        <v>3962</v>
      </c>
      <c r="E28" s="689" t="s">
        <v>2719</v>
      </c>
      <c r="F28" s="626" t="s">
        <v>2710</v>
      </c>
      <c r="G28" s="626" t="s">
        <v>2738</v>
      </c>
      <c r="H28" s="626" t="s">
        <v>546</v>
      </c>
      <c r="I28" s="626" t="s">
        <v>2786</v>
      </c>
      <c r="J28" s="626" t="s">
        <v>2787</v>
      </c>
      <c r="K28" s="626" t="s">
        <v>2788</v>
      </c>
      <c r="L28" s="627">
        <v>350</v>
      </c>
      <c r="M28" s="627">
        <v>350</v>
      </c>
      <c r="N28" s="626">
        <v>1</v>
      </c>
      <c r="O28" s="690">
        <v>1</v>
      </c>
      <c r="P28" s="627"/>
      <c r="Q28" s="642">
        <v>0</v>
      </c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31</v>
      </c>
      <c r="B29" s="626" t="s">
        <v>547</v>
      </c>
      <c r="C29" s="626">
        <v>89301311</v>
      </c>
      <c r="D29" s="688" t="s">
        <v>3962</v>
      </c>
      <c r="E29" s="689" t="s">
        <v>2719</v>
      </c>
      <c r="F29" s="626" t="s">
        <v>2710</v>
      </c>
      <c r="G29" s="626" t="s">
        <v>2738</v>
      </c>
      <c r="H29" s="626" t="s">
        <v>546</v>
      </c>
      <c r="I29" s="626" t="s">
        <v>2789</v>
      </c>
      <c r="J29" s="626" t="s">
        <v>2790</v>
      </c>
      <c r="K29" s="626" t="s">
        <v>2791</v>
      </c>
      <c r="L29" s="627">
        <v>1978.94</v>
      </c>
      <c r="M29" s="627">
        <v>1978.94</v>
      </c>
      <c r="N29" s="626">
        <v>1</v>
      </c>
      <c r="O29" s="690">
        <v>1</v>
      </c>
      <c r="P29" s="627">
        <v>1978.94</v>
      </c>
      <c r="Q29" s="642">
        <v>1</v>
      </c>
      <c r="R29" s="626">
        <v>1</v>
      </c>
      <c r="S29" s="642">
        <v>1</v>
      </c>
      <c r="T29" s="690">
        <v>1</v>
      </c>
      <c r="U29" s="672">
        <v>1</v>
      </c>
    </row>
    <row r="30" spans="1:21" ht="14.4" customHeight="1" x14ac:dyDescent="0.3">
      <c r="A30" s="625">
        <v>31</v>
      </c>
      <c r="B30" s="626" t="s">
        <v>547</v>
      </c>
      <c r="C30" s="626">
        <v>89301311</v>
      </c>
      <c r="D30" s="688" t="s">
        <v>3962</v>
      </c>
      <c r="E30" s="689" t="s">
        <v>2719</v>
      </c>
      <c r="F30" s="626" t="s">
        <v>2710</v>
      </c>
      <c r="G30" s="626" t="s">
        <v>2738</v>
      </c>
      <c r="H30" s="626" t="s">
        <v>546</v>
      </c>
      <c r="I30" s="626" t="s">
        <v>2792</v>
      </c>
      <c r="J30" s="626" t="s">
        <v>2793</v>
      </c>
      <c r="K30" s="626" t="s">
        <v>2794</v>
      </c>
      <c r="L30" s="627">
        <v>1946.64</v>
      </c>
      <c r="M30" s="627">
        <v>1946.64</v>
      </c>
      <c r="N30" s="626">
        <v>1</v>
      </c>
      <c r="O30" s="690">
        <v>1</v>
      </c>
      <c r="P30" s="627"/>
      <c r="Q30" s="642">
        <v>0</v>
      </c>
      <c r="R30" s="626"/>
      <c r="S30" s="642">
        <v>0</v>
      </c>
      <c r="T30" s="690"/>
      <c r="U30" s="672">
        <v>0</v>
      </c>
    </row>
    <row r="31" spans="1:21" ht="14.4" customHeight="1" x14ac:dyDescent="0.3">
      <c r="A31" s="625">
        <v>31</v>
      </c>
      <c r="B31" s="626" t="s">
        <v>547</v>
      </c>
      <c r="C31" s="626">
        <v>89301311</v>
      </c>
      <c r="D31" s="688" t="s">
        <v>3962</v>
      </c>
      <c r="E31" s="689" t="s">
        <v>2719</v>
      </c>
      <c r="F31" s="626" t="s">
        <v>2710</v>
      </c>
      <c r="G31" s="626" t="s">
        <v>2795</v>
      </c>
      <c r="H31" s="626" t="s">
        <v>546</v>
      </c>
      <c r="I31" s="626" t="s">
        <v>2796</v>
      </c>
      <c r="J31" s="626" t="s">
        <v>2797</v>
      </c>
      <c r="K31" s="626" t="s">
        <v>2798</v>
      </c>
      <c r="L31" s="627">
        <v>3500</v>
      </c>
      <c r="M31" s="627">
        <v>3500</v>
      </c>
      <c r="N31" s="626">
        <v>1</v>
      </c>
      <c r="O31" s="690">
        <v>1</v>
      </c>
      <c r="P31" s="627"/>
      <c r="Q31" s="642">
        <v>0</v>
      </c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31</v>
      </c>
      <c r="B32" s="626" t="s">
        <v>547</v>
      </c>
      <c r="C32" s="626">
        <v>89301311</v>
      </c>
      <c r="D32" s="688" t="s">
        <v>3962</v>
      </c>
      <c r="E32" s="689" t="s">
        <v>2719</v>
      </c>
      <c r="F32" s="626" t="s">
        <v>2710</v>
      </c>
      <c r="G32" s="626" t="s">
        <v>2795</v>
      </c>
      <c r="H32" s="626" t="s">
        <v>546</v>
      </c>
      <c r="I32" s="626" t="s">
        <v>2799</v>
      </c>
      <c r="J32" s="626" t="s">
        <v>2800</v>
      </c>
      <c r="K32" s="626" t="s">
        <v>2801</v>
      </c>
      <c r="L32" s="627">
        <v>0</v>
      </c>
      <c r="M32" s="627">
        <v>0</v>
      </c>
      <c r="N32" s="626">
        <v>1</v>
      </c>
      <c r="O32" s="690">
        <v>1</v>
      </c>
      <c r="P32" s="627"/>
      <c r="Q32" s="642"/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31</v>
      </c>
      <c r="B33" s="626" t="s">
        <v>547</v>
      </c>
      <c r="C33" s="626">
        <v>89301311</v>
      </c>
      <c r="D33" s="688" t="s">
        <v>3962</v>
      </c>
      <c r="E33" s="689" t="s">
        <v>2719</v>
      </c>
      <c r="F33" s="626" t="s">
        <v>2710</v>
      </c>
      <c r="G33" s="626" t="s">
        <v>2795</v>
      </c>
      <c r="H33" s="626" t="s">
        <v>546</v>
      </c>
      <c r="I33" s="626" t="s">
        <v>2802</v>
      </c>
      <c r="J33" s="626" t="s">
        <v>2803</v>
      </c>
      <c r="K33" s="626" t="s">
        <v>2804</v>
      </c>
      <c r="L33" s="627">
        <v>0</v>
      </c>
      <c r="M33" s="627">
        <v>0</v>
      </c>
      <c r="N33" s="626">
        <v>1</v>
      </c>
      <c r="O33" s="690">
        <v>1</v>
      </c>
      <c r="P33" s="627"/>
      <c r="Q33" s="642"/>
      <c r="R33" s="626"/>
      <c r="S33" s="642">
        <v>0</v>
      </c>
      <c r="T33" s="690"/>
      <c r="U33" s="672">
        <v>0</v>
      </c>
    </row>
    <row r="34" spans="1:21" ht="14.4" customHeight="1" x14ac:dyDescent="0.3">
      <c r="A34" s="625">
        <v>31</v>
      </c>
      <c r="B34" s="626" t="s">
        <v>547</v>
      </c>
      <c r="C34" s="626">
        <v>89301311</v>
      </c>
      <c r="D34" s="688" t="s">
        <v>3962</v>
      </c>
      <c r="E34" s="689" t="s">
        <v>2720</v>
      </c>
      <c r="F34" s="626" t="s">
        <v>2708</v>
      </c>
      <c r="G34" s="626" t="s">
        <v>2805</v>
      </c>
      <c r="H34" s="626" t="s">
        <v>546</v>
      </c>
      <c r="I34" s="626" t="s">
        <v>1091</v>
      </c>
      <c r="J34" s="626" t="s">
        <v>2806</v>
      </c>
      <c r="K34" s="626" t="s">
        <v>2807</v>
      </c>
      <c r="L34" s="627">
        <v>0</v>
      </c>
      <c r="M34" s="627">
        <v>0</v>
      </c>
      <c r="N34" s="626">
        <v>1</v>
      </c>
      <c r="O34" s="690">
        <v>0.5</v>
      </c>
      <c r="P34" s="627"/>
      <c r="Q34" s="642"/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31</v>
      </c>
      <c r="B35" s="626" t="s">
        <v>547</v>
      </c>
      <c r="C35" s="626">
        <v>89301311</v>
      </c>
      <c r="D35" s="688" t="s">
        <v>3962</v>
      </c>
      <c r="E35" s="689" t="s">
        <v>2720</v>
      </c>
      <c r="F35" s="626" t="s">
        <v>2708</v>
      </c>
      <c r="G35" s="626" t="s">
        <v>2808</v>
      </c>
      <c r="H35" s="626" t="s">
        <v>1470</v>
      </c>
      <c r="I35" s="626" t="s">
        <v>1790</v>
      </c>
      <c r="J35" s="626" t="s">
        <v>2600</v>
      </c>
      <c r="K35" s="626" t="s">
        <v>2601</v>
      </c>
      <c r="L35" s="627">
        <v>333.31</v>
      </c>
      <c r="M35" s="627">
        <v>1333.24</v>
      </c>
      <c r="N35" s="626">
        <v>4</v>
      </c>
      <c r="O35" s="690">
        <v>1.5</v>
      </c>
      <c r="P35" s="627">
        <v>666.62</v>
      </c>
      <c r="Q35" s="642">
        <v>0.5</v>
      </c>
      <c r="R35" s="626">
        <v>2</v>
      </c>
      <c r="S35" s="642">
        <v>0.5</v>
      </c>
      <c r="T35" s="690">
        <v>0.5</v>
      </c>
      <c r="U35" s="672">
        <v>0.33333333333333331</v>
      </c>
    </row>
    <row r="36" spans="1:21" ht="14.4" customHeight="1" x14ac:dyDescent="0.3">
      <c r="A36" s="625">
        <v>31</v>
      </c>
      <c r="B36" s="626" t="s">
        <v>547</v>
      </c>
      <c r="C36" s="626">
        <v>89301311</v>
      </c>
      <c r="D36" s="688" t="s">
        <v>3962</v>
      </c>
      <c r="E36" s="689" t="s">
        <v>2720</v>
      </c>
      <c r="F36" s="626" t="s">
        <v>2708</v>
      </c>
      <c r="G36" s="626" t="s">
        <v>2809</v>
      </c>
      <c r="H36" s="626" t="s">
        <v>1470</v>
      </c>
      <c r="I36" s="626" t="s">
        <v>1520</v>
      </c>
      <c r="J36" s="626" t="s">
        <v>1521</v>
      </c>
      <c r="K36" s="626" t="s">
        <v>1522</v>
      </c>
      <c r="L36" s="627">
        <v>41.89</v>
      </c>
      <c r="M36" s="627">
        <v>41.89</v>
      </c>
      <c r="N36" s="626">
        <v>1</v>
      </c>
      <c r="O36" s="690">
        <v>0.5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31</v>
      </c>
      <c r="B37" s="626" t="s">
        <v>547</v>
      </c>
      <c r="C37" s="626">
        <v>89301311</v>
      </c>
      <c r="D37" s="688" t="s">
        <v>3962</v>
      </c>
      <c r="E37" s="689" t="s">
        <v>2720</v>
      </c>
      <c r="F37" s="626" t="s">
        <v>2708</v>
      </c>
      <c r="G37" s="626" t="s">
        <v>2810</v>
      </c>
      <c r="H37" s="626" t="s">
        <v>546</v>
      </c>
      <c r="I37" s="626" t="s">
        <v>2811</v>
      </c>
      <c r="J37" s="626" t="s">
        <v>1806</v>
      </c>
      <c r="K37" s="626" t="s">
        <v>2684</v>
      </c>
      <c r="L37" s="627">
        <v>0</v>
      </c>
      <c r="M37" s="627">
        <v>0</v>
      </c>
      <c r="N37" s="626">
        <v>1</v>
      </c>
      <c r="O37" s="690">
        <v>0.5</v>
      </c>
      <c r="P37" s="627"/>
      <c r="Q37" s="642"/>
      <c r="R37" s="626"/>
      <c r="S37" s="642">
        <v>0</v>
      </c>
      <c r="T37" s="690"/>
      <c r="U37" s="672">
        <v>0</v>
      </c>
    </row>
    <row r="38" spans="1:21" ht="14.4" customHeight="1" x14ac:dyDescent="0.3">
      <c r="A38" s="625">
        <v>31</v>
      </c>
      <c r="B38" s="626" t="s">
        <v>547</v>
      </c>
      <c r="C38" s="626">
        <v>89301311</v>
      </c>
      <c r="D38" s="688" t="s">
        <v>3962</v>
      </c>
      <c r="E38" s="689" t="s">
        <v>2720</v>
      </c>
      <c r="F38" s="626" t="s">
        <v>2708</v>
      </c>
      <c r="G38" s="626" t="s">
        <v>2741</v>
      </c>
      <c r="H38" s="626" t="s">
        <v>546</v>
      </c>
      <c r="I38" s="626" t="s">
        <v>2812</v>
      </c>
      <c r="J38" s="626" t="s">
        <v>2813</v>
      </c>
      <c r="K38" s="626" t="s">
        <v>2814</v>
      </c>
      <c r="L38" s="627">
        <v>349.29</v>
      </c>
      <c r="M38" s="627">
        <v>698.58</v>
      </c>
      <c r="N38" s="626">
        <v>2</v>
      </c>
      <c r="O38" s="690">
        <v>0.5</v>
      </c>
      <c r="P38" s="627">
        <v>698.58</v>
      </c>
      <c r="Q38" s="642">
        <v>1</v>
      </c>
      <c r="R38" s="626">
        <v>2</v>
      </c>
      <c r="S38" s="642">
        <v>1</v>
      </c>
      <c r="T38" s="690">
        <v>0.5</v>
      </c>
      <c r="U38" s="672">
        <v>1</v>
      </c>
    </row>
    <row r="39" spans="1:21" ht="14.4" customHeight="1" x14ac:dyDescent="0.3">
      <c r="A39" s="625">
        <v>31</v>
      </c>
      <c r="B39" s="626" t="s">
        <v>547</v>
      </c>
      <c r="C39" s="626">
        <v>89301311</v>
      </c>
      <c r="D39" s="688" t="s">
        <v>3962</v>
      </c>
      <c r="E39" s="689" t="s">
        <v>2720</v>
      </c>
      <c r="F39" s="626" t="s">
        <v>2708</v>
      </c>
      <c r="G39" s="626" t="s">
        <v>2815</v>
      </c>
      <c r="H39" s="626" t="s">
        <v>546</v>
      </c>
      <c r="I39" s="626" t="s">
        <v>1697</v>
      </c>
      <c r="J39" s="626" t="s">
        <v>1698</v>
      </c>
      <c r="K39" s="626" t="s">
        <v>2596</v>
      </c>
      <c r="L39" s="627">
        <v>41.55</v>
      </c>
      <c r="M39" s="627">
        <v>83.1</v>
      </c>
      <c r="N39" s="626">
        <v>2</v>
      </c>
      <c r="O39" s="690">
        <v>0.5</v>
      </c>
      <c r="P39" s="627">
        <v>83.1</v>
      </c>
      <c r="Q39" s="642">
        <v>1</v>
      </c>
      <c r="R39" s="626">
        <v>2</v>
      </c>
      <c r="S39" s="642">
        <v>1</v>
      </c>
      <c r="T39" s="690">
        <v>0.5</v>
      </c>
      <c r="U39" s="672">
        <v>1</v>
      </c>
    </row>
    <row r="40" spans="1:21" ht="14.4" customHeight="1" x14ac:dyDescent="0.3">
      <c r="A40" s="625">
        <v>31</v>
      </c>
      <c r="B40" s="626" t="s">
        <v>547</v>
      </c>
      <c r="C40" s="626">
        <v>89301311</v>
      </c>
      <c r="D40" s="688" t="s">
        <v>3962</v>
      </c>
      <c r="E40" s="689" t="s">
        <v>2720</v>
      </c>
      <c r="F40" s="626" t="s">
        <v>2708</v>
      </c>
      <c r="G40" s="626" t="s">
        <v>2816</v>
      </c>
      <c r="H40" s="626" t="s">
        <v>546</v>
      </c>
      <c r="I40" s="626" t="s">
        <v>2817</v>
      </c>
      <c r="J40" s="626" t="s">
        <v>2533</v>
      </c>
      <c r="K40" s="626" t="s">
        <v>2818</v>
      </c>
      <c r="L40" s="627">
        <v>81.77</v>
      </c>
      <c r="M40" s="627">
        <v>81.77</v>
      </c>
      <c r="N40" s="626">
        <v>1</v>
      </c>
      <c r="O40" s="690">
        <v>0.5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31</v>
      </c>
      <c r="B41" s="626" t="s">
        <v>547</v>
      </c>
      <c r="C41" s="626">
        <v>89301311</v>
      </c>
      <c r="D41" s="688" t="s">
        <v>3962</v>
      </c>
      <c r="E41" s="689" t="s">
        <v>2720</v>
      </c>
      <c r="F41" s="626" t="s">
        <v>2708</v>
      </c>
      <c r="G41" s="626" t="s">
        <v>2819</v>
      </c>
      <c r="H41" s="626" t="s">
        <v>546</v>
      </c>
      <c r="I41" s="626" t="s">
        <v>2820</v>
      </c>
      <c r="J41" s="626" t="s">
        <v>2821</v>
      </c>
      <c r="K41" s="626" t="s">
        <v>2822</v>
      </c>
      <c r="L41" s="627">
        <v>0</v>
      </c>
      <c r="M41" s="627">
        <v>0</v>
      </c>
      <c r="N41" s="626">
        <v>2</v>
      </c>
      <c r="O41" s="690">
        <v>1</v>
      </c>
      <c r="P41" s="627">
        <v>0</v>
      </c>
      <c r="Q41" s="642"/>
      <c r="R41" s="626">
        <v>2</v>
      </c>
      <c r="S41" s="642">
        <v>1</v>
      </c>
      <c r="T41" s="690">
        <v>1</v>
      </c>
      <c r="U41" s="672">
        <v>1</v>
      </c>
    </row>
    <row r="42" spans="1:21" ht="14.4" customHeight="1" x14ac:dyDescent="0.3">
      <c r="A42" s="625">
        <v>31</v>
      </c>
      <c r="B42" s="626" t="s">
        <v>547</v>
      </c>
      <c r="C42" s="626">
        <v>89301311</v>
      </c>
      <c r="D42" s="688" t="s">
        <v>3962</v>
      </c>
      <c r="E42" s="689" t="s">
        <v>2720</v>
      </c>
      <c r="F42" s="626" t="s">
        <v>2708</v>
      </c>
      <c r="G42" s="626" t="s">
        <v>2823</v>
      </c>
      <c r="H42" s="626" t="s">
        <v>546</v>
      </c>
      <c r="I42" s="626" t="s">
        <v>2824</v>
      </c>
      <c r="J42" s="626" t="s">
        <v>2724</v>
      </c>
      <c r="K42" s="626"/>
      <c r="L42" s="627">
        <v>0</v>
      </c>
      <c r="M42" s="627">
        <v>0</v>
      </c>
      <c r="N42" s="626">
        <v>3</v>
      </c>
      <c r="O42" s="690">
        <v>2</v>
      </c>
      <c r="P42" s="627">
        <v>0</v>
      </c>
      <c r="Q42" s="642"/>
      <c r="R42" s="626">
        <v>2</v>
      </c>
      <c r="S42" s="642">
        <v>0.66666666666666663</v>
      </c>
      <c r="T42" s="690">
        <v>1</v>
      </c>
      <c r="U42" s="672">
        <v>0.5</v>
      </c>
    </row>
    <row r="43" spans="1:21" ht="14.4" customHeight="1" x14ac:dyDescent="0.3">
      <c r="A43" s="625">
        <v>31</v>
      </c>
      <c r="B43" s="626" t="s">
        <v>547</v>
      </c>
      <c r="C43" s="626">
        <v>89301311</v>
      </c>
      <c r="D43" s="688" t="s">
        <v>3962</v>
      </c>
      <c r="E43" s="689" t="s">
        <v>2720</v>
      </c>
      <c r="F43" s="626" t="s">
        <v>2708</v>
      </c>
      <c r="G43" s="626" t="s">
        <v>2825</v>
      </c>
      <c r="H43" s="626" t="s">
        <v>546</v>
      </c>
      <c r="I43" s="626" t="s">
        <v>841</v>
      </c>
      <c r="J43" s="626" t="s">
        <v>842</v>
      </c>
      <c r="K43" s="626" t="s">
        <v>2826</v>
      </c>
      <c r="L43" s="627">
        <v>0</v>
      </c>
      <c r="M43" s="627">
        <v>0</v>
      </c>
      <c r="N43" s="626">
        <v>1</v>
      </c>
      <c r="O43" s="690">
        <v>1</v>
      </c>
      <c r="P43" s="627"/>
      <c r="Q43" s="642"/>
      <c r="R43" s="626"/>
      <c r="S43" s="642">
        <v>0</v>
      </c>
      <c r="T43" s="690"/>
      <c r="U43" s="672">
        <v>0</v>
      </c>
    </row>
    <row r="44" spans="1:21" ht="14.4" customHeight="1" x14ac:dyDescent="0.3">
      <c r="A44" s="625">
        <v>31</v>
      </c>
      <c r="B44" s="626" t="s">
        <v>547</v>
      </c>
      <c r="C44" s="626">
        <v>89301311</v>
      </c>
      <c r="D44" s="688" t="s">
        <v>3962</v>
      </c>
      <c r="E44" s="689" t="s">
        <v>2720</v>
      </c>
      <c r="F44" s="626" t="s">
        <v>2708</v>
      </c>
      <c r="G44" s="626" t="s">
        <v>2743</v>
      </c>
      <c r="H44" s="626" t="s">
        <v>1470</v>
      </c>
      <c r="I44" s="626" t="s">
        <v>1831</v>
      </c>
      <c r="J44" s="626" t="s">
        <v>1832</v>
      </c>
      <c r="K44" s="626" t="s">
        <v>1833</v>
      </c>
      <c r="L44" s="627">
        <v>154.01</v>
      </c>
      <c r="M44" s="627">
        <v>770.05</v>
      </c>
      <c r="N44" s="626">
        <v>5</v>
      </c>
      <c r="O44" s="690">
        <v>2</v>
      </c>
      <c r="P44" s="627">
        <v>462.03</v>
      </c>
      <c r="Q44" s="642">
        <v>0.6</v>
      </c>
      <c r="R44" s="626">
        <v>3</v>
      </c>
      <c r="S44" s="642">
        <v>0.6</v>
      </c>
      <c r="T44" s="690">
        <v>1</v>
      </c>
      <c r="U44" s="672">
        <v>0.5</v>
      </c>
    </row>
    <row r="45" spans="1:21" ht="14.4" customHeight="1" x14ac:dyDescent="0.3">
      <c r="A45" s="625">
        <v>31</v>
      </c>
      <c r="B45" s="626" t="s">
        <v>547</v>
      </c>
      <c r="C45" s="626">
        <v>89301311</v>
      </c>
      <c r="D45" s="688" t="s">
        <v>3962</v>
      </c>
      <c r="E45" s="689" t="s">
        <v>2720</v>
      </c>
      <c r="F45" s="626" t="s">
        <v>2708</v>
      </c>
      <c r="G45" s="626" t="s">
        <v>2827</v>
      </c>
      <c r="H45" s="626" t="s">
        <v>1470</v>
      </c>
      <c r="I45" s="626" t="s">
        <v>1673</v>
      </c>
      <c r="J45" s="626" t="s">
        <v>1674</v>
      </c>
      <c r="K45" s="626" t="s">
        <v>1675</v>
      </c>
      <c r="L45" s="627">
        <v>193.26</v>
      </c>
      <c r="M45" s="627">
        <v>193.26</v>
      </c>
      <c r="N45" s="626">
        <v>1</v>
      </c>
      <c r="O45" s="690">
        <v>0.5</v>
      </c>
      <c r="P45" s="627">
        <v>193.26</v>
      </c>
      <c r="Q45" s="642">
        <v>1</v>
      </c>
      <c r="R45" s="626">
        <v>1</v>
      </c>
      <c r="S45" s="642">
        <v>1</v>
      </c>
      <c r="T45" s="690">
        <v>0.5</v>
      </c>
      <c r="U45" s="672">
        <v>1</v>
      </c>
    </row>
    <row r="46" spans="1:21" ht="14.4" customHeight="1" x14ac:dyDescent="0.3">
      <c r="A46" s="625">
        <v>31</v>
      </c>
      <c r="B46" s="626" t="s">
        <v>547</v>
      </c>
      <c r="C46" s="626">
        <v>89301311</v>
      </c>
      <c r="D46" s="688" t="s">
        <v>3962</v>
      </c>
      <c r="E46" s="689" t="s">
        <v>2720</v>
      </c>
      <c r="F46" s="626" t="s">
        <v>2708</v>
      </c>
      <c r="G46" s="626" t="s">
        <v>2827</v>
      </c>
      <c r="H46" s="626" t="s">
        <v>1470</v>
      </c>
      <c r="I46" s="626" t="s">
        <v>2828</v>
      </c>
      <c r="J46" s="626" t="s">
        <v>1674</v>
      </c>
      <c r="K46" s="626" t="s">
        <v>2829</v>
      </c>
      <c r="L46" s="627">
        <v>128.84</v>
      </c>
      <c r="M46" s="627">
        <v>128.84</v>
      </c>
      <c r="N46" s="626">
        <v>1</v>
      </c>
      <c r="O46" s="690">
        <v>1</v>
      </c>
      <c r="P46" s="627"/>
      <c r="Q46" s="642">
        <v>0</v>
      </c>
      <c r="R46" s="626"/>
      <c r="S46" s="642">
        <v>0</v>
      </c>
      <c r="T46" s="690"/>
      <c r="U46" s="672">
        <v>0</v>
      </c>
    </row>
    <row r="47" spans="1:21" ht="14.4" customHeight="1" x14ac:dyDescent="0.3">
      <c r="A47" s="625">
        <v>31</v>
      </c>
      <c r="B47" s="626" t="s">
        <v>547</v>
      </c>
      <c r="C47" s="626">
        <v>89301311</v>
      </c>
      <c r="D47" s="688" t="s">
        <v>3962</v>
      </c>
      <c r="E47" s="689" t="s">
        <v>2720</v>
      </c>
      <c r="F47" s="626" t="s">
        <v>2708</v>
      </c>
      <c r="G47" s="626" t="s">
        <v>2744</v>
      </c>
      <c r="H47" s="626" t="s">
        <v>1470</v>
      </c>
      <c r="I47" s="626" t="s">
        <v>1643</v>
      </c>
      <c r="J47" s="626" t="s">
        <v>1491</v>
      </c>
      <c r="K47" s="626" t="s">
        <v>1644</v>
      </c>
      <c r="L47" s="627">
        <v>625.29</v>
      </c>
      <c r="M47" s="627">
        <v>55025.520000000004</v>
      </c>
      <c r="N47" s="626">
        <v>88</v>
      </c>
      <c r="O47" s="690">
        <v>23.5</v>
      </c>
      <c r="P47" s="627">
        <v>36892.110000000008</v>
      </c>
      <c r="Q47" s="642">
        <v>0.67045454545454553</v>
      </c>
      <c r="R47" s="626">
        <v>59</v>
      </c>
      <c r="S47" s="642">
        <v>0.67045454545454541</v>
      </c>
      <c r="T47" s="690">
        <v>16.5</v>
      </c>
      <c r="U47" s="672">
        <v>0.7021276595744681</v>
      </c>
    </row>
    <row r="48" spans="1:21" ht="14.4" customHeight="1" x14ac:dyDescent="0.3">
      <c r="A48" s="625">
        <v>31</v>
      </c>
      <c r="B48" s="626" t="s">
        <v>547</v>
      </c>
      <c r="C48" s="626">
        <v>89301311</v>
      </c>
      <c r="D48" s="688" t="s">
        <v>3962</v>
      </c>
      <c r="E48" s="689" t="s">
        <v>2720</v>
      </c>
      <c r="F48" s="626" t="s">
        <v>2708</v>
      </c>
      <c r="G48" s="626" t="s">
        <v>2744</v>
      </c>
      <c r="H48" s="626" t="s">
        <v>1470</v>
      </c>
      <c r="I48" s="626" t="s">
        <v>1490</v>
      </c>
      <c r="J48" s="626" t="s">
        <v>1491</v>
      </c>
      <c r="K48" s="626" t="s">
        <v>1492</v>
      </c>
      <c r="L48" s="627">
        <v>937.93</v>
      </c>
      <c r="M48" s="627">
        <v>5627.58</v>
      </c>
      <c r="N48" s="626">
        <v>6</v>
      </c>
      <c r="O48" s="690">
        <v>1.5</v>
      </c>
      <c r="P48" s="627">
        <v>2813.79</v>
      </c>
      <c r="Q48" s="642">
        <v>0.5</v>
      </c>
      <c r="R48" s="626">
        <v>3</v>
      </c>
      <c r="S48" s="642">
        <v>0.5</v>
      </c>
      <c r="T48" s="690">
        <v>1</v>
      </c>
      <c r="U48" s="672">
        <v>0.66666666666666663</v>
      </c>
    </row>
    <row r="49" spans="1:21" ht="14.4" customHeight="1" x14ac:dyDescent="0.3">
      <c r="A49" s="625">
        <v>31</v>
      </c>
      <c r="B49" s="626" t="s">
        <v>547</v>
      </c>
      <c r="C49" s="626">
        <v>89301311</v>
      </c>
      <c r="D49" s="688" t="s">
        <v>3962</v>
      </c>
      <c r="E49" s="689" t="s">
        <v>2720</v>
      </c>
      <c r="F49" s="626" t="s">
        <v>2708</v>
      </c>
      <c r="G49" s="626" t="s">
        <v>2744</v>
      </c>
      <c r="H49" s="626" t="s">
        <v>1470</v>
      </c>
      <c r="I49" s="626" t="s">
        <v>2830</v>
      </c>
      <c r="J49" s="626" t="s">
        <v>1491</v>
      </c>
      <c r="K49" s="626" t="s">
        <v>2831</v>
      </c>
      <c r="L49" s="627">
        <v>1166.47</v>
      </c>
      <c r="M49" s="627">
        <v>2332.94</v>
      </c>
      <c r="N49" s="626">
        <v>2</v>
      </c>
      <c r="O49" s="690">
        <v>0.5</v>
      </c>
      <c r="P49" s="627"/>
      <c r="Q49" s="642">
        <v>0</v>
      </c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31</v>
      </c>
      <c r="B50" s="626" t="s">
        <v>547</v>
      </c>
      <c r="C50" s="626">
        <v>89301311</v>
      </c>
      <c r="D50" s="688" t="s">
        <v>3962</v>
      </c>
      <c r="E50" s="689" t="s">
        <v>2720</v>
      </c>
      <c r="F50" s="626" t="s">
        <v>2708</v>
      </c>
      <c r="G50" s="626" t="s">
        <v>2745</v>
      </c>
      <c r="H50" s="626" t="s">
        <v>1470</v>
      </c>
      <c r="I50" s="626" t="s">
        <v>1479</v>
      </c>
      <c r="J50" s="626" t="s">
        <v>1480</v>
      </c>
      <c r="K50" s="626" t="s">
        <v>2639</v>
      </c>
      <c r="L50" s="627">
        <v>96.63</v>
      </c>
      <c r="M50" s="627">
        <v>483.15</v>
      </c>
      <c r="N50" s="626">
        <v>5</v>
      </c>
      <c r="O50" s="690">
        <v>4</v>
      </c>
      <c r="P50" s="627">
        <v>483.15</v>
      </c>
      <c r="Q50" s="642">
        <v>1</v>
      </c>
      <c r="R50" s="626">
        <v>5</v>
      </c>
      <c r="S50" s="642">
        <v>1</v>
      </c>
      <c r="T50" s="690">
        <v>4</v>
      </c>
      <c r="U50" s="672">
        <v>1</v>
      </c>
    </row>
    <row r="51" spans="1:21" ht="14.4" customHeight="1" x14ac:dyDescent="0.3">
      <c r="A51" s="625">
        <v>31</v>
      </c>
      <c r="B51" s="626" t="s">
        <v>547</v>
      </c>
      <c r="C51" s="626">
        <v>89301311</v>
      </c>
      <c r="D51" s="688" t="s">
        <v>3962</v>
      </c>
      <c r="E51" s="689" t="s">
        <v>2720</v>
      </c>
      <c r="F51" s="626" t="s">
        <v>2708</v>
      </c>
      <c r="G51" s="626" t="s">
        <v>2745</v>
      </c>
      <c r="H51" s="626" t="s">
        <v>546</v>
      </c>
      <c r="I51" s="626" t="s">
        <v>2832</v>
      </c>
      <c r="J51" s="626" t="s">
        <v>577</v>
      </c>
      <c r="K51" s="626" t="s">
        <v>2833</v>
      </c>
      <c r="L51" s="627">
        <v>0</v>
      </c>
      <c r="M51" s="627">
        <v>0</v>
      </c>
      <c r="N51" s="626">
        <v>1</v>
      </c>
      <c r="O51" s="690">
        <v>0.5</v>
      </c>
      <c r="P51" s="627">
        <v>0</v>
      </c>
      <c r="Q51" s="642"/>
      <c r="R51" s="626">
        <v>1</v>
      </c>
      <c r="S51" s="642">
        <v>1</v>
      </c>
      <c r="T51" s="690">
        <v>0.5</v>
      </c>
      <c r="U51" s="672">
        <v>1</v>
      </c>
    </row>
    <row r="52" spans="1:21" ht="14.4" customHeight="1" x14ac:dyDescent="0.3">
      <c r="A52" s="625">
        <v>31</v>
      </c>
      <c r="B52" s="626" t="s">
        <v>547</v>
      </c>
      <c r="C52" s="626">
        <v>89301311</v>
      </c>
      <c r="D52" s="688" t="s">
        <v>3962</v>
      </c>
      <c r="E52" s="689" t="s">
        <v>2720</v>
      </c>
      <c r="F52" s="626" t="s">
        <v>2708</v>
      </c>
      <c r="G52" s="626" t="s">
        <v>2745</v>
      </c>
      <c r="H52" s="626" t="s">
        <v>546</v>
      </c>
      <c r="I52" s="626" t="s">
        <v>2834</v>
      </c>
      <c r="J52" s="626" t="s">
        <v>577</v>
      </c>
      <c r="K52" s="626" t="s">
        <v>2835</v>
      </c>
      <c r="L52" s="627">
        <v>0</v>
      </c>
      <c r="M52" s="627">
        <v>0</v>
      </c>
      <c r="N52" s="626">
        <v>1</v>
      </c>
      <c r="O52" s="690">
        <v>1</v>
      </c>
      <c r="P52" s="627"/>
      <c r="Q52" s="642"/>
      <c r="R52" s="626"/>
      <c r="S52" s="642">
        <v>0</v>
      </c>
      <c r="T52" s="690"/>
      <c r="U52" s="672">
        <v>0</v>
      </c>
    </row>
    <row r="53" spans="1:21" ht="14.4" customHeight="1" x14ac:dyDescent="0.3">
      <c r="A53" s="625">
        <v>31</v>
      </c>
      <c r="B53" s="626" t="s">
        <v>547</v>
      </c>
      <c r="C53" s="626">
        <v>89301311</v>
      </c>
      <c r="D53" s="688" t="s">
        <v>3962</v>
      </c>
      <c r="E53" s="689" t="s">
        <v>2720</v>
      </c>
      <c r="F53" s="626" t="s">
        <v>2708</v>
      </c>
      <c r="G53" s="626" t="s">
        <v>2745</v>
      </c>
      <c r="H53" s="626" t="s">
        <v>546</v>
      </c>
      <c r="I53" s="626" t="s">
        <v>576</v>
      </c>
      <c r="J53" s="626" t="s">
        <v>577</v>
      </c>
      <c r="K53" s="626" t="s">
        <v>2640</v>
      </c>
      <c r="L53" s="627">
        <v>96.63</v>
      </c>
      <c r="M53" s="627">
        <v>7150.6200000000044</v>
      </c>
      <c r="N53" s="626">
        <v>74</v>
      </c>
      <c r="O53" s="690">
        <v>57.5</v>
      </c>
      <c r="P53" s="627">
        <v>3092.1600000000021</v>
      </c>
      <c r="Q53" s="642">
        <v>0.43243243243243246</v>
      </c>
      <c r="R53" s="626">
        <v>32</v>
      </c>
      <c r="S53" s="642">
        <v>0.43243243243243246</v>
      </c>
      <c r="T53" s="690">
        <v>23</v>
      </c>
      <c r="U53" s="672">
        <v>0.4</v>
      </c>
    </row>
    <row r="54" spans="1:21" ht="14.4" customHeight="1" x14ac:dyDescent="0.3">
      <c r="A54" s="625">
        <v>31</v>
      </c>
      <c r="B54" s="626" t="s">
        <v>547</v>
      </c>
      <c r="C54" s="626">
        <v>89301311</v>
      </c>
      <c r="D54" s="688" t="s">
        <v>3962</v>
      </c>
      <c r="E54" s="689" t="s">
        <v>2720</v>
      </c>
      <c r="F54" s="626" t="s">
        <v>2708</v>
      </c>
      <c r="G54" s="626" t="s">
        <v>2836</v>
      </c>
      <c r="H54" s="626" t="s">
        <v>546</v>
      </c>
      <c r="I54" s="626" t="s">
        <v>2242</v>
      </c>
      <c r="J54" s="626" t="s">
        <v>754</v>
      </c>
      <c r="K54" s="626" t="s">
        <v>2243</v>
      </c>
      <c r="L54" s="627">
        <v>61.86</v>
      </c>
      <c r="M54" s="627">
        <v>61.86</v>
      </c>
      <c r="N54" s="626">
        <v>1</v>
      </c>
      <c r="O54" s="690">
        <v>1</v>
      </c>
      <c r="P54" s="627">
        <v>61.86</v>
      </c>
      <c r="Q54" s="642">
        <v>1</v>
      </c>
      <c r="R54" s="626">
        <v>1</v>
      </c>
      <c r="S54" s="642">
        <v>1</v>
      </c>
      <c r="T54" s="690">
        <v>1</v>
      </c>
      <c r="U54" s="672">
        <v>1</v>
      </c>
    </row>
    <row r="55" spans="1:21" ht="14.4" customHeight="1" x14ac:dyDescent="0.3">
      <c r="A55" s="625">
        <v>31</v>
      </c>
      <c r="B55" s="626" t="s">
        <v>547</v>
      </c>
      <c r="C55" s="626">
        <v>89301311</v>
      </c>
      <c r="D55" s="688" t="s">
        <v>3962</v>
      </c>
      <c r="E55" s="689" t="s">
        <v>2720</v>
      </c>
      <c r="F55" s="626" t="s">
        <v>2708</v>
      </c>
      <c r="G55" s="626" t="s">
        <v>2836</v>
      </c>
      <c r="H55" s="626" t="s">
        <v>546</v>
      </c>
      <c r="I55" s="626" t="s">
        <v>2242</v>
      </c>
      <c r="J55" s="626" t="s">
        <v>754</v>
      </c>
      <c r="K55" s="626" t="s">
        <v>2243</v>
      </c>
      <c r="L55" s="627">
        <v>95.24</v>
      </c>
      <c r="M55" s="627">
        <v>95.24</v>
      </c>
      <c r="N55" s="626">
        <v>1</v>
      </c>
      <c r="O55" s="690">
        <v>0.5</v>
      </c>
      <c r="P55" s="627">
        <v>95.24</v>
      </c>
      <c r="Q55" s="642">
        <v>1</v>
      </c>
      <c r="R55" s="626">
        <v>1</v>
      </c>
      <c r="S55" s="642">
        <v>1</v>
      </c>
      <c r="T55" s="690">
        <v>0.5</v>
      </c>
      <c r="U55" s="672">
        <v>1</v>
      </c>
    </row>
    <row r="56" spans="1:21" ht="14.4" customHeight="1" x14ac:dyDescent="0.3">
      <c r="A56" s="625">
        <v>31</v>
      </c>
      <c r="B56" s="626" t="s">
        <v>547</v>
      </c>
      <c r="C56" s="626">
        <v>89301311</v>
      </c>
      <c r="D56" s="688" t="s">
        <v>3962</v>
      </c>
      <c r="E56" s="689" t="s">
        <v>2720</v>
      </c>
      <c r="F56" s="626" t="s">
        <v>2708</v>
      </c>
      <c r="G56" s="626" t="s">
        <v>2836</v>
      </c>
      <c r="H56" s="626" t="s">
        <v>546</v>
      </c>
      <c r="I56" s="626" t="s">
        <v>753</v>
      </c>
      <c r="J56" s="626" t="s">
        <v>754</v>
      </c>
      <c r="K56" s="626" t="s">
        <v>755</v>
      </c>
      <c r="L56" s="627">
        <v>190.48</v>
      </c>
      <c r="M56" s="627">
        <v>190.48</v>
      </c>
      <c r="N56" s="626">
        <v>1</v>
      </c>
      <c r="O56" s="690">
        <v>1</v>
      </c>
      <c r="P56" s="627">
        <v>190.48</v>
      </c>
      <c r="Q56" s="642">
        <v>1</v>
      </c>
      <c r="R56" s="626">
        <v>1</v>
      </c>
      <c r="S56" s="642">
        <v>1</v>
      </c>
      <c r="T56" s="690">
        <v>1</v>
      </c>
      <c r="U56" s="672">
        <v>1</v>
      </c>
    </row>
    <row r="57" spans="1:21" ht="14.4" customHeight="1" x14ac:dyDescent="0.3">
      <c r="A57" s="625">
        <v>31</v>
      </c>
      <c r="B57" s="626" t="s">
        <v>547</v>
      </c>
      <c r="C57" s="626">
        <v>89301311</v>
      </c>
      <c r="D57" s="688" t="s">
        <v>3962</v>
      </c>
      <c r="E57" s="689" t="s">
        <v>2720</v>
      </c>
      <c r="F57" s="626" t="s">
        <v>2708</v>
      </c>
      <c r="G57" s="626" t="s">
        <v>2837</v>
      </c>
      <c r="H57" s="626" t="s">
        <v>546</v>
      </c>
      <c r="I57" s="626" t="s">
        <v>2838</v>
      </c>
      <c r="J57" s="626" t="s">
        <v>2839</v>
      </c>
      <c r="K57" s="626" t="s">
        <v>2840</v>
      </c>
      <c r="L57" s="627">
        <v>25.42</v>
      </c>
      <c r="M57" s="627">
        <v>25.42</v>
      </c>
      <c r="N57" s="626">
        <v>1</v>
      </c>
      <c r="O57" s="690">
        <v>0.5</v>
      </c>
      <c r="P57" s="627">
        <v>25.42</v>
      </c>
      <c r="Q57" s="642">
        <v>1</v>
      </c>
      <c r="R57" s="626">
        <v>1</v>
      </c>
      <c r="S57" s="642">
        <v>1</v>
      </c>
      <c r="T57" s="690">
        <v>0.5</v>
      </c>
      <c r="U57" s="672">
        <v>1</v>
      </c>
    </row>
    <row r="58" spans="1:21" ht="14.4" customHeight="1" x14ac:dyDescent="0.3">
      <c r="A58" s="625">
        <v>31</v>
      </c>
      <c r="B58" s="626" t="s">
        <v>547</v>
      </c>
      <c r="C58" s="626">
        <v>89301311</v>
      </c>
      <c r="D58" s="688" t="s">
        <v>3962</v>
      </c>
      <c r="E58" s="689" t="s">
        <v>2720</v>
      </c>
      <c r="F58" s="626" t="s">
        <v>2708</v>
      </c>
      <c r="G58" s="626" t="s">
        <v>2841</v>
      </c>
      <c r="H58" s="626" t="s">
        <v>546</v>
      </c>
      <c r="I58" s="626" t="s">
        <v>933</v>
      </c>
      <c r="J58" s="626" t="s">
        <v>934</v>
      </c>
      <c r="K58" s="626" t="s">
        <v>2842</v>
      </c>
      <c r="L58" s="627">
        <v>112.13</v>
      </c>
      <c r="M58" s="627">
        <v>224.26</v>
      </c>
      <c r="N58" s="626">
        <v>2</v>
      </c>
      <c r="O58" s="690">
        <v>2</v>
      </c>
      <c r="P58" s="627">
        <v>112.13</v>
      </c>
      <c r="Q58" s="642">
        <v>0.5</v>
      </c>
      <c r="R58" s="626">
        <v>1</v>
      </c>
      <c r="S58" s="642">
        <v>0.5</v>
      </c>
      <c r="T58" s="690">
        <v>1</v>
      </c>
      <c r="U58" s="672">
        <v>0.5</v>
      </c>
    </row>
    <row r="59" spans="1:21" ht="14.4" customHeight="1" x14ac:dyDescent="0.3">
      <c r="A59" s="625">
        <v>31</v>
      </c>
      <c r="B59" s="626" t="s">
        <v>547</v>
      </c>
      <c r="C59" s="626">
        <v>89301311</v>
      </c>
      <c r="D59" s="688" t="s">
        <v>3962</v>
      </c>
      <c r="E59" s="689" t="s">
        <v>2720</v>
      </c>
      <c r="F59" s="626" t="s">
        <v>2708</v>
      </c>
      <c r="G59" s="626" t="s">
        <v>2750</v>
      </c>
      <c r="H59" s="626" t="s">
        <v>546</v>
      </c>
      <c r="I59" s="626" t="s">
        <v>807</v>
      </c>
      <c r="J59" s="626" t="s">
        <v>2751</v>
      </c>
      <c r="K59" s="626" t="s">
        <v>2752</v>
      </c>
      <c r="L59" s="627">
        <v>0</v>
      </c>
      <c r="M59" s="627">
        <v>0</v>
      </c>
      <c r="N59" s="626">
        <v>23</v>
      </c>
      <c r="O59" s="690">
        <v>16.5</v>
      </c>
      <c r="P59" s="627">
        <v>0</v>
      </c>
      <c r="Q59" s="642"/>
      <c r="R59" s="626">
        <v>13</v>
      </c>
      <c r="S59" s="642">
        <v>0.56521739130434778</v>
      </c>
      <c r="T59" s="690">
        <v>9</v>
      </c>
      <c r="U59" s="672">
        <v>0.54545454545454541</v>
      </c>
    </row>
    <row r="60" spans="1:21" ht="14.4" customHeight="1" x14ac:dyDescent="0.3">
      <c r="A60" s="625">
        <v>31</v>
      </c>
      <c r="B60" s="626" t="s">
        <v>547</v>
      </c>
      <c r="C60" s="626">
        <v>89301311</v>
      </c>
      <c r="D60" s="688" t="s">
        <v>3962</v>
      </c>
      <c r="E60" s="689" t="s">
        <v>2720</v>
      </c>
      <c r="F60" s="626" t="s">
        <v>2708</v>
      </c>
      <c r="G60" s="626" t="s">
        <v>2843</v>
      </c>
      <c r="H60" s="626" t="s">
        <v>546</v>
      </c>
      <c r="I60" s="626" t="s">
        <v>2844</v>
      </c>
      <c r="J60" s="626" t="s">
        <v>1759</v>
      </c>
      <c r="K60" s="626" t="s">
        <v>2845</v>
      </c>
      <c r="L60" s="627">
        <v>38.99</v>
      </c>
      <c r="M60" s="627">
        <v>38.99</v>
      </c>
      <c r="N60" s="626">
        <v>1</v>
      </c>
      <c r="O60" s="690">
        <v>0.5</v>
      </c>
      <c r="P60" s="627">
        <v>38.99</v>
      </c>
      <c r="Q60" s="642">
        <v>1</v>
      </c>
      <c r="R60" s="626">
        <v>1</v>
      </c>
      <c r="S60" s="642">
        <v>1</v>
      </c>
      <c r="T60" s="690">
        <v>0.5</v>
      </c>
      <c r="U60" s="672">
        <v>1</v>
      </c>
    </row>
    <row r="61" spans="1:21" ht="14.4" customHeight="1" x14ac:dyDescent="0.3">
      <c r="A61" s="625">
        <v>31</v>
      </c>
      <c r="B61" s="626" t="s">
        <v>547</v>
      </c>
      <c r="C61" s="626">
        <v>89301311</v>
      </c>
      <c r="D61" s="688" t="s">
        <v>3962</v>
      </c>
      <c r="E61" s="689" t="s">
        <v>2720</v>
      </c>
      <c r="F61" s="626" t="s">
        <v>2708</v>
      </c>
      <c r="G61" s="626" t="s">
        <v>2753</v>
      </c>
      <c r="H61" s="626" t="s">
        <v>546</v>
      </c>
      <c r="I61" s="626" t="s">
        <v>2754</v>
      </c>
      <c r="J61" s="626" t="s">
        <v>2755</v>
      </c>
      <c r="K61" s="626" t="s">
        <v>2756</v>
      </c>
      <c r="L61" s="627">
        <v>472.71</v>
      </c>
      <c r="M61" s="627">
        <v>472.71</v>
      </c>
      <c r="N61" s="626">
        <v>1</v>
      </c>
      <c r="O61" s="690">
        <v>0.5</v>
      </c>
      <c r="P61" s="627">
        <v>472.71</v>
      </c>
      <c r="Q61" s="642">
        <v>1</v>
      </c>
      <c r="R61" s="626">
        <v>1</v>
      </c>
      <c r="S61" s="642">
        <v>1</v>
      </c>
      <c r="T61" s="690">
        <v>0.5</v>
      </c>
      <c r="U61" s="672">
        <v>1</v>
      </c>
    </row>
    <row r="62" spans="1:21" ht="14.4" customHeight="1" x14ac:dyDescent="0.3">
      <c r="A62" s="625">
        <v>31</v>
      </c>
      <c r="B62" s="626" t="s">
        <v>547</v>
      </c>
      <c r="C62" s="626">
        <v>89301311</v>
      </c>
      <c r="D62" s="688" t="s">
        <v>3962</v>
      </c>
      <c r="E62" s="689" t="s">
        <v>2720</v>
      </c>
      <c r="F62" s="626" t="s">
        <v>2708</v>
      </c>
      <c r="G62" s="626" t="s">
        <v>2757</v>
      </c>
      <c r="H62" s="626" t="s">
        <v>546</v>
      </c>
      <c r="I62" s="626" t="s">
        <v>1724</v>
      </c>
      <c r="J62" s="626" t="s">
        <v>1725</v>
      </c>
      <c r="K62" s="626" t="s">
        <v>2758</v>
      </c>
      <c r="L62" s="627">
        <v>210.11</v>
      </c>
      <c r="M62" s="627">
        <v>1680.88</v>
      </c>
      <c r="N62" s="626">
        <v>8</v>
      </c>
      <c r="O62" s="690">
        <v>3</v>
      </c>
      <c r="P62" s="627">
        <v>1050.5500000000002</v>
      </c>
      <c r="Q62" s="642">
        <v>0.62500000000000011</v>
      </c>
      <c r="R62" s="626">
        <v>5</v>
      </c>
      <c r="S62" s="642">
        <v>0.625</v>
      </c>
      <c r="T62" s="690">
        <v>1.5</v>
      </c>
      <c r="U62" s="672">
        <v>0.5</v>
      </c>
    </row>
    <row r="63" spans="1:21" ht="14.4" customHeight="1" x14ac:dyDescent="0.3">
      <c r="A63" s="625">
        <v>31</v>
      </c>
      <c r="B63" s="626" t="s">
        <v>547</v>
      </c>
      <c r="C63" s="626">
        <v>89301311</v>
      </c>
      <c r="D63" s="688" t="s">
        <v>3962</v>
      </c>
      <c r="E63" s="689" t="s">
        <v>2720</v>
      </c>
      <c r="F63" s="626" t="s">
        <v>2708</v>
      </c>
      <c r="G63" s="626" t="s">
        <v>2846</v>
      </c>
      <c r="H63" s="626" t="s">
        <v>546</v>
      </c>
      <c r="I63" s="626" t="s">
        <v>2847</v>
      </c>
      <c r="J63" s="626" t="s">
        <v>2848</v>
      </c>
      <c r="K63" s="626" t="s">
        <v>2647</v>
      </c>
      <c r="L63" s="627">
        <v>41.5</v>
      </c>
      <c r="M63" s="627">
        <v>41.5</v>
      </c>
      <c r="N63" s="626">
        <v>1</v>
      </c>
      <c r="O63" s="690">
        <v>0.5</v>
      </c>
      <c r="P63" s="627"/>
      <c r="Q63" s="642">
        <v>0</v>
      </c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31</v>
      </c>
      <c r="B64" s="626" t="s">
        <v>547</v>
      </c>
      <c r="C64" s="626">
        <v>89301311</v>
      </c>
      <c r="D64" s="688" t="s">
        <v>3962</v>
      </c>
      <c r="E64" s="689" t="s">
        <v>2720</v>
      </c>
      <c r="F64" s="626" t="s">
        <v>2708</v>
      </c>
      <c r="G64" s="626" t="s">
        <v>2846</v>
      </c>
      <c r="H64" s="626" t="s">
        <v>1470</v>
      </c>
      <c r="I64" s="626" t="s">
        <v>1494</v>
      </c>
      <c r="J64" s="626" t="s">
        <v>1495</v>
      </c>
      <c r="K64" s="626" t="s">
        <v>1496</v>
      </c>
      <c r="L64" s="627">
        <v>49.12</v>
      </c>
      <c r="M64" s="627">
        <v>49.12</v>
      </c>
      <c r="N64" s="626">
        <v>1</v>
      </c>
      <c r="O64" s="690">
        <v>0.5</v>
      </c>
      <c r="P64" s="627">
        <v>49.12</v>
      </c>
      <c r="Q64" s="642">
        <v>1</v>
      </c>
      <c r="R64" s="626">
        <v>1</v>
      </c>
      <c r="S64" s="642">
        <v>1</v>
      </c>
      <c r="T64" s="690">
        <v>0.5</v>
      </c>
      <c r="U64" s="672">
        <v>1</v>
      </c>
    </row>
    <row r="65" spans="1:21" ht="14.4" customHeight="1" x14ac:dyDescent="0.3">
      <c r="A65" s="625">
        <v>31</v>
      </c>
      <c r="B65" s="626" t="s">
        <v>547</v>
      </c>
      <c r="C65" s="626">
        <v>89301311</v>
      </c>
      <c r="D65" s="688" t="s">
        <v>3962</v>
      </c>
      <c r="E65" s="689" t="s">
        <v>2720</v>
      </c>
      <c r="F65" s="626" t="s">
        <v>2708</v>
      </c>
      <c r="G65" s="626" t="s">
        <v>2846</v>
      </c>
      <c r="H65" s="626" t="s">
        <v>1470</v>
      </c>
      <c r="I65" s="626" t="s">
        <v>2310</v>
      </c>
      <c r="J65" s="626" t="s">
        <v>1537</v>
      </c>
      <c r="K65" s="626" t="s">
        <v>2693</v>
      </c>
      <c r="L65" s="627">
        <v>124.51</v>
      </c>
      <c r="M65" s="627">
        <v>124.51</v>
      </c>
      <c r="N65" s="626">
        <v>1</v>
      </c>
      <c r="O65" s="690">
        <v>1</v>
      </c>
      <c r="P65" s="627"/>
      <c r="Q65" s="642">
        <v>0</v>
      </c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31</v>
      </c>
      <c r="B66" s="626" t="s">
        <v>547</v>
      </c>
      <c r="C66" s="626">
        <v>89301311</v>
      </c>
      <c r="D66" s="688" t="s">
        <v>3962</v>
      </c>
      <c r="E66" s="689" t="s">
        <v>2720</v>
      </c>
      <c r="F66" s="626" t="s">
        <v>2710</v>
      </c>
      <c r="G66" s="626" t="s">
        <v>2759</v>
      </c>
      <c r="H66" s="626" t="s">
        <v>546</v>
      </c>
      <c r="I66" s="626" t="s">
        <v>2760</v>
      </c>
      <c r="J66" s="626" t="s">
        <v>2761</v>
      </c>
      <c r="K66" s="626" t="s">
        <v>2762</v>
      </c>
      <c r="L66" s="627">
        <v>410</v>
      </c>
      <c r="M66" s="627">
        <v>27060</v>
      </c>
      <c r="N66" s="626">
        <v>66</v>
      </c>
      <c r="O66" s="690">
        <v>66</v>
      </c>
      <c r="P66" s="627">
        <v>25420</v>
      </c>
      <c r="Q66" s="642">
        <v>0.93939393939393945</v>
      </c>
      <c r="R66" s="626">
        <v>62</v>
      </c>
      <c r="S66" s="642">
        <v>0.93939393939393945</v>
      </c>
      <c r="T66" s="690">
        <v>62</v>
      </c>
      <c r="U66" s="672">
        <v>0.93939393939393945</v>
      </c>
    </row>
    <row r="67" spans="1:21" ht="14.4" customHeight="1" x14ac:dyDescent="0.3">
      <c r="A67" s="625">
        <v>31</v>
      </c>
      <c r="B67" s="626" t="s">
        <v>547</v>
      </c>
      <c r="C67" s="626">
        <v>89301311</v>
      </c>
      <c r="D67" s="688" t="s">
        <v>3962</v>
      </c>
      <c r="E67" s="689" t="s">
        <v>2720</v>
      </c>
      <c r="F67" s="626" t="s">
        <v>2710</v>
      </c>
      <c r="G67" s="626" t="s">
        <v>2759</v>
      </c>
      <c r="H67" s="626" t="s">
        <v>546</v>
      </c>
      <c r="I67" s="626" t="s">
        <v>2849</v>
      </c>
      <c r="J67" s="626" t="s">
        <v>2850</v>
      </c>
      <c r="K67" s="626" t="s">
        <v>2851</v>
      </c>
      <c r="L67" s="627">
        <v>566</v>
      </c>
      <c r="M67" s="627">
        <v>1132</v>
      </c>
      <c r="N67" s="626">
        <v>2</v>
      </c>
      <c r="O67" s="690">
        <v>2</v>
      </c>
      <c r="P67" s="627">
        <v>1132</v>
      </c>
      <c r="Q67" s="642">
        <v>1</v>
      </c>
      <c r="R67" s="626">
        <v>2</v>
      </c>
      <c r="S67" s="642">
        <v>1</v>
      </c>
      <c r="T67" s="690">
        <v>2</v>
      </c>
      <c r="U67" s="672">
        <v>1</v>
      </c>
    </row>
    <row r="68" spans="1:21" ht="14.4" customHeight="1" x14ac:dyDescent="0.3">
      <c r="A68" s="625">
        <v>31</v>
      </c>
      <c r="B68" s="626" t="s">
        <v>547</v>
      </c>
      <c r="C68" s="626">
        <v>89301311</v>
      </c>
      <c r="D68" s="688" t="s">
        <v>3962</v>
      </c>
      <c r="E68" s="689" t="s">
        <v>2720</v>
      </c>
      <c r="F68" s="626" t="s">
        <v>2710</v>
      </c>
      <c r="G68" s="626" t="s">
        <v>2763</v>
      </c>
      <c r="H68" s="626" t="s">
        <v>546</v>
      </c>
      <c r="I68" s="626" t="s">
        <v>2764</v>
      </c>
      <c r="J68" s="626" t="s">
        <v>2765</v>
      </c>
      <c r="K68" s="626" t="s">
        <v>2766</v>
      </c>
      <c r="L68" s="627">
        <v>35.75</v>
      </c>
      <c r="M68" s="627">
        <v>4647.5</v>
      </c>
      <c r="N68" s="626">
        <v>130</v>
      </c>
      <c r="O68" s="690">
        <v>65</v>
      </c>
      <c r="P68" s="627">
        <v>4576</v>
      </c>
      <c r="Q68" s="642">
        <v>0.98461538461538467</v>
      </c>
      <c r="R68" s="626">
        <v>128</v>
      </c>
      <c r="S68" s="642">
        <v>0.98461538461538467</v>
      </c>
      <c r="T68" s="690">
        <v>64</v>
      </c>
      <c r="U68" s="672">
        <v>0.98461538461538467</v>
      </c>
    </row>
    <row r="69" spans="1:21" ht="14.4" customHeight="1" x14ac:dyDescent="0.3">
      <c r="A69" s="625">
        <v>31</v>
      </c>
      <c r="B69" s="626" t="s">
        <v>547</v>
      </c>
      <c r="C69" s="626">
        <v>89301311</v>
      </c>
      <c r="D69" s="688" t="s">
        <v>3962</v>
      </c>
      <c r="E69" s="689" t="s">
        <v>2720</v>
      </c>
      <c r="F69" s="626" t="s">
        <v>2710</v>
      </c>
      <c r="G69" s="626" t="s">
        <v>2767</v>
      </c>
      <c r="H69" s="626" t="s">
        <v>546</v>
      </c>
      <c r="I69" s="626" t="s">
        <v>2852</v>
      </c>
      <c r="J69" s="626" t="s">
        <v>2853</v>
      </c>
      <c r="K69" s="626" t="s">
        <v>2854</v>
      </c>
      <c r="L69" s="627">
        <v>260</v>
      </c>
      <c r="M69" s="627">
        <v>520</v>
      </c>
      <c r="N69" s="626">
        <v>2</v>
      </c>
      <c r="O69" s="690">
        <v>1</v>
      </c>
      <c r="P69" s="627">
        <v>520</v>
      </c>
      <c r="Q69" s="642">
        <v>1</v>
      </c>
      <c r="R69" s="626">
        <v>2</v>
      </c>
      <c r="S69" s="642">
        <v>1</v>
      </c>
      <c r="T69" s="690">
        <v>1</v>
      </c>
      <c r="U69" s="672">
        <v>1</v>
      </c>
    </row>
    <row r="70" spans="1:21" ht="14.4" customHeight="1" x14ac:dyDescent="0.3">
      <c r="A70" s="625">
        <v>31</v>
      </c>
      <c r="B70" s="626" t="s">
        <v>547</v>
      </c>
      <c r="C70" s="626">
        <v>89301311</v>
      </c>
      <c r="D70" s="688" t="s">
        <v>3962</v>
      </c>
      <c r="E70" s="689" t="s">
        <v>2720</v>
      </c>
      <c r="F70" s="626" t="s">
        <v>2710</v>
      </c>
      <c r="G70" s="626" t="s">
        <v>2767</v>
      </c>
      <c r="H70" s="626" t="s">
        <v>546</v>
      </c>
      <c r="I70" s="626" t="s">
        <v>2771</v>
      </c>
      <c r="J70" s="626" t="s">
        <v>2772</v>
      </c>
      <c r="K70" s="626" t="s">
        <v>2773</v>
      </c>
      <c r="L70" s="627">
        <v>200</v>
      </c>
      <c r="M70" s="627">
        <v>12400</v>
      </c>
      <c r="N70" s="626">
        <v>62</v>
      </c>
      <c r="O70" s="690">
        <v>31</v>
      </c>
      <c r="P70" s="627">
        <v>11600</v>
      </c>
      <c r="Q70" s="642">
        <v>0.93548387096774188</v>
      </c>
      <c r="R70" s="626">
        <v>58</v>
      </c>
      <c r="S70" s="642">
        <v>0.93548387096774188</v>
      </c>
      <c r="T70" s="690">
        <v>29</v>
      </c>
      <c r="U70" s="672">
        <v>0.93548387096774188</v>
      </c>
    </row>
    <row r="71" spans="1:21" ht="14.4" customHeight="1" x14ac:dyDescent="0.3">
      <c r="A71" s="625">
        <v>31</v>
      </c>
      <c r="B71" s="626" t="s">
        <v>547</v>
      </c>
      <c r="C71" s="626">
        <v>89301311</v>
      </c>
      <c r="D71" s="688" t="s">
        <v>3962</v>
      </c>
      <c r="E71" s="689" t="s">
        <v>2720</v>
      </c>
      <c r="F71" s="626" t="s">
        <v>2710</v>
      </c>
      <c r="G71" s="626" t="s">
        <v>2767</v>
      </c>
      <c r="H71" s="626" t="s">
        <v>546</v>
      </c>
      <c r="I71" s="626" t="s">
        <v>2855</v>
      </c>
      <c r="J71" s="626" t="s">
        <v>2856</v>
      </c>
      <c r="K71" s="626" t="s">
        <v>2857</v>
      </c>
      <c r="L71" s="627">
        <v>278.75</v>
      </c>
      <c r="M71" s="627">
        <v>557.5</v>
      </c>
      <c r="N71" s="626">
        <v>2</v>
      </c>
      <c r="O71" s="690">
        <v>1</v>
      </c>
      <c r="P71" s="627">
        <v>557.5</v>
      </c>
      <c r="Q71" s="642">
        <v>1</v>
      </c>
      <c r="R71" s="626">
        <v>2</v>
      </c>
      <c r="S71" s="642">
        <v>1</v>
      </c>
      <c r="T71" s="690">
        <v>1</v>
      </c>
      <c r="U71" s="672">
        <v>1</v>
      </c>
    </row>
    <row r="72" spans="1:21" ht="14.4" customHeight="1" x14ac:dyDescent="0.3">
      <c r="A72" s="625">
        <v>31</v>
      </c>
      <c r="B72" s="626" t="s">
        <v>547</v>
      </c>
      <c r="C72" s="626">
        <v>89301311</v>
      </c>
      <c r="D72" s="688" t="s">
        <v>3962</v>
      </c>
      <c r="E72" s="689" t="s">
        <v>2720</v>
      </c>
      <c r="F72" s="626" t="s">
        <v>2710</v>
      </c>
      <c r="G72" s="626" t="s">
        <v>2738</v>
      </c>
      <c r="H72" s="626" t="s">
        <v>546</v>
      </c>
      <c r="I72" s="626" t="s">
        <v>2858</v>
      </c>
      <c r="J72" s="626" t="s">
        <v>2859</v>
      </c>
      <c r="K72" s="626" t="s">
        <v>2860</v>
      </c>
      <c r="L72" s="627">
        <v>3000</v>
      </c>
      <c r="M72" s="627">
        <v>6000</v>
      </c>
      <c r="N72" s="626">
        <v>2</v>
      </c>
      <c r="O72" s="690">
        <v>2</v>
      </c>
      <c r="P72" s="627">
        <v>6000</v>
      </c>
      <c r="Q72" s="642">
        <v>1</v>
      </c>
      <c r="R72" s="626">
        <v>2</v>
      </c>
      <c r="S72" s="642">
        <v>1</v>
      </c>
      <c r="T72" s="690">
        <v>2</v>
      </c>
      <c r="U72" s="672">
        <v>1</v>
      </c>
    </row>
    <row r="73" spans="1:21" ht="14.4" customHeight="1" x14ac:dyDescent="0.3">
      <c r="A73" s="625">
        <v>31</v>
      </c>
      <c r="B73" s="626" t="s">
        <v>547</v>
      </c>
      <c r="C73" s="626">
        <v>89301311</v>
      </c>
      <c r="D73" s="688" t="s">
        <v>3962</v>
      </c>
      <c r="E73" s="689" t="s">
        <v>2720</v>
      </c>
      <c r="F73" s="626" t="s">
        <v>2710</v>
      </c>
      <c r="G73" s="626" t="s">
        <v>2738</v>
      </c>
      <c r="H73" s="626" t="s">
        <v>546</v>
      </c>
      <c r="I73" s="626" t="s">
        <v>2774</v>
      </c>
      <c r="J73" s="626" t="s">
        <v>2775</v>
      </c>
      <c r="K73" s="626" t="s">
        <v>2776</v>
      </c>
      <c r="L73" s="627">
        <v>199.5</v>
      </c>
      <c r="M73" s="627">
        <v>399</v>
      </c>
      <c r="N73" s="626">
        <v>2</v>
      </c>
      <c r="O73" s="690">
        <v>2</v>
      </c>
      <c r="P73" s="627">
        <v>399</v>
      </c>
      <c r="Q73" s="642">
        <v>1</v>
      </c>
      <c r="R73" s="626">
        <v>2</v>
      </c>
      <c r="S73" s="642">
        <v>1</v>
      </c>
      <c r="T73" s="690">
        <v>2</v>
      </c>
      <c r="U73" s="672">
        <v>1</v>
      </c>
    </row>
    <row r="74" spans="1:21" ht="14.4" customHeight="1" x14ac:dyDescent="0.3">
      <c r="A74" s="625">
        <v>31</v>
      </c>
      <c r="B74" s="626" t="s">
        <v>547</v>
      </c>
      <c r="C74" s="626">
        <v>89301311</v>
      </c>
      <c r="D74" s="688" t="s">
        <v>3962</v>
      </c>
      <c r="E74" s="689" t="s">
        <v>2720</v>
      </c>
      <c r="F74" s="626" t="s">
        <v>2710</v>
      </c>
      <c r="G74" s="626" t="s">
        <v>2738</v>
      </c>
      <c r="H74" s="626" t="s">
        <v>546</v>
      </c>
      <c r="I74" s="626" t="s">
        <v>2777</v>
      </c>
      <c r="J74" s="626" t="s">
        <v>2778</v>
      </c>
      <c r="K74" s="626" t="s">
        <v>2779</v>
      </c>
      <c r="L74" s="627">
        <v>492.18</v>
      </c>
      <c r="M74" s="627">
        <v>2460.9</v>
      </c>
      <c r="N74" s="626">
        <v>5</v>
      </c>
      <c r="O74" s="690">
        <v>5</v>
      </c>
      <c r="P74" s="627">
        <v>1968.72</v>
      </c>
      <c r="Q74" s="642">
        <v>0.79999999999999993</v>
      </c>
      <c r="R74" s="626">
        <v>4</v>
      </c>
      <c r="S74" s="642">
        <v>0.8</v>
      </c>
      <c r="T74" s="690">
        <v>4</v>
      </c>
      <c r="U74" s="672">
        <v>0.8</v>
      </c>
    </row>
    <row r="75" spans="1:21" ht="14.4" customHeight="1" x14ac:dyDescent="0.3">
      <c r="A75" s="625">
        <v>31</v>
      </c>
      <c r="B75" s="626" t="s">
        <v>547</v>
      </c>
      <c r="C75" s="626">
        <v>89301311</v>
      </c>
      <c r="D75" s="688" t="s">
        <v>3962</v>
      </c>
      <c r="E75" s="689" t="s">
        <v>2720</v>
      </c>
      <c r="F75" s="626" t="s">
        <v>2710</v>
      </c>
      <c r="G75" s="626" t="s">
        <v>2738</v>
      </c>
      <c r="H75" s="626" t="s">
        <v>546</v>
      </c>
      <c r="I75" s="626" t="s">
        <v>2861</v>
      </c>
      <c r="J75" s="626" t="s">
        <v>2862</v>
      </c>
      <c r="K75" s="626" t="s">
        <v>2863</v>
      </c>
      <c r="L75" s="627">
        <v>1000</v>
      </c>
      <c r="M75" s="627">
        <v>1000</v>
      </c>
      <c r="N75" s="626">
        <v>1</v>
      </c>
      <c r="O75" s="690">
        <v>1</v>
      </c>
      <c r="P75" s="627">
        <v>1000</v>
      </c>
      <c r="Q75" s="642">
        <v>1</v>
      </c>
      <c r="R75" s="626">
        <v>1</v>
      </c>
      <c r="S75" s="642">
        <v>1</v>
      </c>
      <c r="T75" s="690">
        <v>1</v>
      </c>
      <c r="U75" s="672">
        <v>1</v>
      </c>
    </row>
    <row r="76" spans="1:21" ht="14.4" customHeight="1" x14ac:dyDescent="0.3">
      <c r="A76" s="625">
        <v>31</v>
      </c>
      <c r="B76" s="626" t="s">
        <v>547</v>
      </c>
      <c r="C76" s="626">
        <v>89301311</v>
      </c>
      <c r="D76" s="688" t="s">
        <v>3962</v>
      </c>
      <c r="E76" s="689" t="s">
        <v>2720</v>
      </c>
      <c r="F76" s="626" t="s">
        <v>2710</v>
      </c>
      <c r="G76" s="626" t="s">
        <v>2738</v>
      </c>
      <c r="H76" s="626" t="s">
        <v>546</v>
      </c>
      <c r="I76" s="626" t="s">
        <v>2780</v>
      </c>
      <c r="J76" s="626" t="s">
        <v>2781</v>
      </c>
      <c r="K76" s="626" t="s">
        <v>2782</v>
      </c>
      <c r="L76" s="627">
        <v>750</v>
      </c>
      <c r="M76" s="627">
        <v>750</v>
      </c>
      <c r="N76" s="626">
        <v>1</v>
      </c>
      <c r="O76" s="690">
        <v>1</v>
      </c>
      <c r="P76" s="627">
        <v>750</v>
      </c>
      <c r="Q76" s="642">
        <v>1</v>
      </c>
      <c r="R76" s="626">
        <v>1</v>
      </c>
      <c r="S76" s="642">
        <v>1</v>
      </c>
      <c r="T76" s="690">
        <v>1</v>
      </c>
      <c r="U76" s="672">
        <v>1</v>
      </c>
    </row>
    <row r="77" spans="1:21" ht="14.4" customHeight="1" x14ac:dyDescent="0.3">
      <c r="A77" s="625">
        <v>31</v>
      </c>
      <c r="B77" s="626" t="s">
        <v>547</v>
      </c>
      <c r="C77" s="626">
        <v>89301311</v>
      </c>
      <c r="D77" s="688" t="s">
        <v>3962</v>
      </c>
      <c r="E77" s="689" t="s">
        <v>2720</v>
      </c>
      <c r="F77" s="626" t="s">
        <v>2710</v>
      </c>
      <c r="G77" s="626" t="s">
        <v>2738</v>
      </c>
      <c r="H77" s="626" t="s">
        <v>546</v>
      </c>
      <c r="I77" s="626" t="s">
        <v>2783</v>
      </c>
      <c r="J77" s="626" t="s">
        <v>2784</v>
      </c>
      <c r="K77" s="626" t="s">
        <v>2785</v>
      </c>
      <c r="L77" s="627">
        <v>971.25</v>
      </c>
      <c r="M77" s="627">
        <v>1942.5</v>
      </c>
      <c r="N77" s="626">
        <v>2</v>
      </c>
      <c r="O77" s="690">
        <v>2</v>
      </c>
      <c r="P77" s="627">
        <v>1942.5</v>
      </c>
      <c r="Q77" s="642">
        <v>1</v>
      </c>
      <c r="R77" s="626">
        <v>2</v>
      </c>
      <c r="S77" s="642">
        <v>1</v>
      </c>
      <c r="T77" s="690">
        <v>2</v>
      </c>
      <c r="U77" s="672">
        <v>1</v>
      </c>
    </row>
    <row r="78" spans="1:21" ht="14.4" customHeight="1" x14ac:dyDescent="0.3">
      <c r="A78" s="625">
        <v>31</v>
      </c>
      <c r="B78" s="626" t="s">
        <v>547</v>
      </c>
      <c r="C78" s="626">
        <v>89301311</v>
      </c>
      <c r="D78" s="688" t="s">
        <v>3962</v>
      </c>
      <c r="E78" s="689" t="s">
        <v>2720</v>
      </c>
      <c r="F78" s="626" t="s">
        <v>2710</v>
      </c>
      <c r="G78" s="626" t="s">
        <v>2738</v>
      </c>
      <c r="H78" s="626" t="s">
        <v>546</v>
      </c>
      <c r="I78" s="626" t="s">
        <v>2864</v>
      </c>
      <c r="J78" s="626" t="s">
        <v>2865</v>
      </c>
      <c r="K78" s="626"/>
      <c r="L78" s="627">
        <v>500</v>
      </c>
      <c r="M78" s="627">
        <v>500</v>
      </c>
      <c r="N78" s="626">
        <v>1</v>
      </c>
      <c r="O78" s="690">
        <v>1</v>
      </c>
      <c r="P78" s="627">
        <v>500</v>
      </c>
      <c r="Q78" s="642">
        <v>1</v>
      </c>
      <c r="R78" s="626">
        <v>1</v>
      </c>
      <c r="S78" s="642">
        <v>1</v>
      </c>
      <c r="T78" s="690">
        <v>1</v>
      </c>
      <c r="U78" s="672">
        <v>1</v>
      </c>
    </row>
    <row r="79" spans="1:21" ht="14.4" customHeight="1" x14ac:dyDescent="0.3">
      <c r="A79" s="625">
        <v>31</v>
      </c>
      <c r="B79" s="626" t="s">
        <v>547</v>
      </c>
      <c r="C79" s="626">
        <v>89301311</v>
      </c>
      <c r="D79" s="688" t="s">
        <v>3962</v>
      </c>
      <c r="E79" s="689" t="s">
        <v>2720</v>
      </c>
      <c r="F79" s="626" t="s">
        <v>2710</v>
      </c>
      <c r="G79" s="626" t="s">
        <v>2738</v>
      </c>
      <c r="H79" s="626" t="s">
        <v>546</v>
      </c>
      <c r="I79" s="626" t="s">
        <v>2866</v>
      </c>
      <c r="J79" s="626" t="s">
        <v>2867</v>
      </c>
      <c r="K79" s="626" t="s">
        <v>2868</v>
      </c>
      <c r="L79" s="627">
        <v>349.12</v>
      </c>
      <c r="M79" s="627">
        <v>349.12</v>
      </c>
      <c r="N79" s="626">
        <v>1</v>
      </c>
      <c r="O79" s="690">
        <v>1</v>
      </c>
      <c r="P79" s="627">
        <v>349.12</v>
      </c>
      <c r="Q79" s="642">
        <v>1</v>
      </c>
      <c r="R79" s="626">
        <v>1</v>
      </c>
      <c r="S79" s="642">
        <v>1</v>
      </c>
      <c r="T79" s="690">
        <v>1</v>
      </c>
      <c r="U79" s="672">
        <v>1</v>
      </c>
    </row>
    <row r="80" spans="1:21" ht="14.4" customHeight="1" x14ac:dyDescent="0.3">
      <c r="A80" s="625">
        <v>31</v>
      </c>
      <c r="B80" s="626" t="s">
        <v>547</v>
      </c>
      <c r="C80" s="626">
        <v>89301311</v>
      </c>
      <c r="D80" s="688" t="s">
        <v>3962</v>
      </c>
      <c r="E80" s="689" t="s">
        <v>2720</v>
      </c>
      <c r="F80" s="626" t="s">
        <v>2710</v>
      </c>
      <c r="G80" s="626" t="s">
        <v>2738</v>
      </c>
      <c r="H80" s="626" t="s">
        <v>546</v>
      </c>
      <c r="I80" s="626" t="s">
        <v>2869</v>
      </c>
      <c r="J80" s="626" t="s">
        <v>2870</v>
      </c>
      <c r="K80" s="626" t="s">
        <v>2871</v>
      </c>
      <c r="L80" s="627">
        <v>855</v>
      </c>
      <c r="M80" s="627">
        <v>855</v>
      </c>
      <c r="N80" s="626">
        <v>1</v>
      </c>
      <c r="O80" s="690">
        <v>1</v>
      </c>
      <c r="P80" s="627">
        <v>855</v>
      </c>
      <c r="Q80" s="642">
        <v>1</v>
      </c>
      <c r="R80" s="626">
        <v>1</v>
      </c>
      <c r="S80" s="642">
        <v>1</v>
      </c>
      <c r="T80" s="690">
        <v>1</v>
      </c>
      <c r="U80" s="672">
        <v>1</v>
      </c>
    </row>
    <row r="81" spans="1:21" ht="14.4" customHeight="1" x14ac:dyDescent="0.3">
      <c r="A81" s="625">
        <v>31</v>
      </c>
      <c r="B81" s="626" t="s">
        <v>547</v>
      </c>
      <c r="C81" s="626">
        <v>89301311</v>
      </c>
      <c r="D81" s="688" t="s">
        <v>3962</v>
      </c>
      <c r="E81" s="689" t="s">
        <v>2721</v>
      </c>
      <c r="F81" s="626" t="s">
        <v>2708</v>
      </c>
      <c r="G81" s="626" t="s">
        <v>2808</v>
      </c>
      <c r="H81" s="626" t="s">
        <v>1470</v>
      </c>
      <c r="I81" s="626" t="s">
        <v>1790</v>
      </c>
      <c r="J81" s="626" t="s">
        <v>2600</v>
      </c>
      <c r="K81" s="626" t="s">
        <v>2601</v>
      </c>
      <c r="L81" s="627">
        <v>333.31</v>
      </c>
      <c r="M81" s="627">
        <v>333.31</v>
      </c>
      <c r="N81" s="626">
        <v>1</v>
      </c>
      <c r="O81" s="690">
        <v>1</v>
      </c>
      <c r="P81" s="627">
        <v>333.31</v>
      </c>
      <c r="Q81" s="642">
        <v>1</v>
      </c>
      <c r="R81" s="626">
        <v>1</v>
      </c>
      <c r="S81" s="642">
        <v>1</v>
      </c>
      <c r="T81" s="690">
        <v>1</v>
      </c>
      <c r="U81" s="672">
        <v>1</v>
      </c>
    </row>
    <row r="82" spans="1:21" ht="14.4" customHeight="1" x14ac:dyDescent="0.3">
      <c r="A82" s="625">
        <v>31</v>
      </c>
      <c r="B82" s="626" t="s">
        <v>547</v>
      </c>
      <c r="C82" s="626">
        <v>89301311</v>
      </c>
      <c r="D82" s="688" t="s">
        <v>3962</v>
      </c>
      <c r="E82" s="689" t="s">
        <v>2721</v>
      </c>
      <c r="F82" s="626" t="s">
        <v>2708</v>
      </c>
      <c r="G82" s="626" t="s">
        <v>2872</v>
      </c>
      <c r="H82" s="626" t="s">
        <v>546</v>
      </c>
      <c r="I82" s="626" t="s">
        <v>2873</v>
      </c>
      <c r="J82" s="626" t="s">
        <v>2874</v>
      </c>
      <c r="K82" s="626" t="s">
        <v>1256</v>
      </c>
      <c r="L82" s="627">
        <v>142.49</v>
      </c>
      <c r="M82" s="627">
        <v>427.47</v>
      </c>
      <c r="N82" s="626">
        <v>3</v>
      </c>
      <c r="O82" s="690">
        <v>1</v>
      </c>
      <c r="P82" s="627">
        <v>427.47</v>
      </c>
      <c r="Q82" s="642">
        <v>1</v>
      </c>
      <c r="R82" s="626">
        <v>3</v>
      </c>
      <c r="S82" s="642">
        <v>1</v>
      </c>
      <c r="T82" s="690">
        <v>1</v>
      </c>
      <c r="U82" s="672">
        <v>1</v>
      </c>
    </row>
    <row r="83" spans="1:21" ht="14.4" customHeight="1" x14ac:dyDescent="0.3">
      <c r="A83" s="625">
        <v>31</v>
      </c>
      <c r="B83" s="626" t="s">
        <v>547</v>
      </c>
      <c r="C83" s="626">
        <v>89301311</v>
      </c>
      <c r="D83" s="688" t="s">
        <v>3962</v>
      </c>
      <c r="E83" s="689" t="s">
        <v>2721</v>
      </c>
      <c r="F83" s="626" t="s">
        <v>2708</v>
      </c>
      <c r="G83" s="626" t="s">
        <v>2743</v>
      </c>
      <c r="H83" s="626" t="s">
        <v>1470</v>
      </c>
      <c r="I83" s="626" t="s">
        <v>1831</v>
      </c>
      <c r="J83" s="626" t="s">
        <v>1832</v>
      </c>
      <c r="K83" s="626" t="s">
        <v>1833</v>
      </c>
      <c r="L83" s="627">
        <v>154.01</v>
      </c>
      <c r="M83" s="627">
        <v>308.02</v>
      </c>
      <c r="N83" s="626">
        <v>2</v>
      </c>
      <c r="O83" s="690">
        <v>0.5</v>
      </c>
      <c r="P83" s="627">
        <v>308.02</v>
      </c>
      <c r="Q83" s="642">
        <v>1</v>
      </c>
      <c r="R83" s="626">
        <v>2</v>
      </c>
      <c r="S83" s="642">
        <v>1</v>
      </c>
      <c r="T83" s="690">
        <v>0.5</v>
      </c>
      <c r="U83" s="672">
        <v>1</v>
      </c>
    </row>
    <row r="84" spans="1:21" ht="14.4" customHeight="1" x14ac:dyDescent="0.3">
      <c r="A84" s="625">
        <v>31</v>
      </c>
      <c r="B84" s="626" t="s">
        <v>547</v>
      </c>
      <c r="C84" s="626">
        <v>89301311</v>
      </c>
      <c r="D84" s="688" t="s">
        <v>3962</v>
      </c>
      <c r="E84" s="689" t="s">
        <v>2721</v>
      </c>
      <c r="F84" s="626" t="s">
        <v>2708</v>
      </c>
      <c r="G84" s="626" t="s">
        <v>2743</v>
      </c>
      <c r="H84" s="626" t="s">
        <v>1470</v>
      </c>
      <c r="I84" s="626" t="s">
        <v>2875</v>
      </c>
      <c r="J84" s="626" t="s">
        <v>1832</v>
      </c>
      <c r="K84" s="626" t="s">
        <v>1833</v>
      </c>
      <c r="L84" s="627">
        <v>143.18</v>
      </c>
      <c r="M84" s="627">
        <v>715.90000000000009</v>
      </c>
      <c r="N84" s="626">
        <v>5</v>
      </c>
      <c r="O84" s="690">
        <v>1.5</v>
      </c>
      <c r="P84" s="627">
        <v>715.90000000000009</v>
      </c>
      <c r="Q84" s="642">
        <v>1</v>
      </c>
      <c r="R84" s="626">
        <v>5</v>
      </c>
      <c r="S84" s="642">
        <v>1</v>
      </c>
      <c r="T84" s="690">
        <v>1.5</v>
      </c>
      <c r="U84" s="672">
        <v>1</v>
      </c>
    </row>
    <row r="85" spans="1:21" ht="14.4" customHeight="1" x14ac:dyDescent="0.3">
      <c r="A85" s="625">
        <v>31</v>
      </c>
      <c r="B85" s="626" t="s">
        <v>547</v>
      </c>
      <c r="C85" s="626">
        <v>89301311</v>
      </c>
      <c r="D85" s="688" t="s">
        <v>3962</v>
      </c>
      <c r="E85" s="689" t="s">
        <v>2721</v>
      </c>
      <c r="F85" s="626" t="s">
        <v>2708</v>
      </c>
      <c r="G85" s="626" t="s">
        <v>2744</v>
      </c>
      <c r="H85" s="626" t="s">
        <v>1470</v>
      </c>
      <c r="I85" s="626" t="s">
        <v>1643</v>
      </c>
      <c r="J85" s="626" t="s">
        <v>1491</v>
      </c>
      <c r="K85" s="626" t="s">
        <v>1644</v>
      </c>
      <c r="L85" s="627">
        <v>625.29</v>
      </c>
      <c r="M85" s="627">
        <v>67531.320000000022</v>
      </c>
      <c r="N85" s="626">
        <v>108</v>
      </c>
      <c r="O85" s="690">
        <v>23.5</v>
      </c>
      <c r="P85" s="627">
        <v>50023.200000000019</v>
      </c>
      <c r="Q85" s="642">
        <v>0.74074074074074081</v>
      </c>
      <c r="R85" s="626">
        <v>80</v>
      </c>
      <c r="S85" s="642">
        <v>0.7407407407407407</v>
      </c>
      <c r="T85" s="690">
        <v>18</v>
      </c>
      <c r="U85" s="672">
        <v>0.76595744680851063</v>
      </c>
    </row>
    <row r="86" spans="1:21" ht="14.4" customHeight="1" x14ac:dyDescent="0.3">
      <c r="A86" s="625">
        <v>31</v>
      </c>
      <c r="B86" s="626" t="s">
        <v>547</v>
      </c>
      <c r="C86" s="626">
        <v>89301311</v>
      </c>
      <c r="D86" s="688" t="s">
        <v>3962</v>
      </c>
      <c r="E86" s="689" t="s">
        <v>2721</v>
      </c>
      <c r="F86" s="626" t="s">
        <v>2708</v>
      </c>
      <c r="G86" s="626" t="s">
        <v>2744</v>
      </c>
      <c r="H86" s="626" t="s">
        <v>1470</v>
      </c>
      <c r="I86" s="626" t="s">
        <v>1490</v>
      </c>
      <c r="J86" s="626" t="s">
        <v>1491</v>
      </c>
      <c r="K86" s="626" t="s">
        <v>1492</v>
      </c>
      <c r="L86" s="627">
        <v>937.93</v>
      </c>
      <c r="M86" s="627">
        <v>25324.11</v>
      </c>
      <c r="N86" s="626">
        <v>27</v>
      </c>
      <c r="O86" s="690">
        <v>5.5</v>
      </c>
      <c r="P86" s="627">
        <v>19696.530000000002</v>
      </c>
      <c r="Q86" s="642">
        <v>0.7777777777777779</v>
      </c>
      <c r="R86" s="626">
        <v>21</v>
      </c>
      <c r="S86" s="642">
        <v>0.77777777777777779</v>
      </c>
      <c r="T86" s="690">
        <v>4.5</v>
      </c>
      <c r="U86" s="672">
        <v>0.81818181818181823</v>
      </c>
    </row>
    <row r="87" spans="1:21" ht="14.4" customHeight="1" x14ac:dyDescent="0.3">
      <c r="A87" s="625">
        <v>31</v>
      </c>
      <c r="B87" s="626" t="s">
        <v>547</v>
      </c>
      <c r="C87" s="626">
        <v>89301311</v>
      </c>
      <c r="D87" s="688" t="s">
        <v>3962</v>
      </c>
      <c r="E87" s="689" t="s">
        <v>2721</v>
      </c>
      <c r="F87" s="626" t="s">
        <v>2708</v>
      </c>
      <c r="G87" s="626" t="s">
        <v>2745</v>
      </c>
      <c r="H87" s="626" t="s">
        <v>1470</v>
      </c>
      <c r="I87" s="626" t="s">
        <v>1479</v>
      </c>
      <c r="J87" s="626" t="s">
        <v>1480</v>
      </c>
      <c r="K87" s="626" t="s">
        <v>2639</v>
      </c>
      <c r="L87" s="627">
        <v>96.63</v>
      </c>
      <c r="M87" s="627">
        <v>193.26</v>
      </c>
      <c r="N87" s="626">
        <v>2</v>
      </c>
      <c r="O87" s="690">
        <v>2</v>
      </c>
      <c r="P87" s="627"/>
      <c r="Q87" s="642">
        <v>0</v>
      </c>
      <c r="R87" s="626"/>
      <c r="S87" s="642">
        <v>0</v>
      </c>
      <c r="T87" s="690"/>
      <c r="U87" s="672">
        <v>0</v>
      </c>
    </row>
    <row r="88" spans="1:21" ht="14.4" customHeight="1" x14ac:dyDescent="0.3">
      <c r="A88" s="625">
        <v>31</v>
      </c>
      <c r="B88" s="626" t="s">
        <v>547</v>
      </c>
      <c r="C88" s="626">
        <v>89301311</v>
      </c>
      <c r="D88" s="688" t="s">
        <v>3962</v>
      </c>
      <c r="E88" s="689" t="s">
        <v>2721</v>
      </c>
      <c r="F88" s="626" t="s">
        <v>2708</v>
      </c>
      <c r="G88" s="626" t="s">
        <v>2745</v>
      </c>
      <c r="H88" s="626" t="s">
        <v>1470</v>
      </c>
      <c r="I88" s="626" t="s">
        <v>2876</v>
      </c>
      <c r="J88" s="626" t="s">
        <v>1480</v>
      </c>
      <c r="K88" s="626" t="s">
        <v>2877</v>
      </c>
      <c r="L88" s="627">
        <v>193.26</v>
      </c>
      <c r="M88" s="627">
        <v>193.26</v>
      </c>
      <c r="N88" s="626">
        <v>1</v>
      </c>
      <c r="O88" s="690">
        <v>1</v>
      </c>
      <c r="P88" s="627"/>
      <c r="Q88" s="642">
        <v>0</v>
      </c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31</v>
      </c>
      <c r="B89" s="626" t="s">
        <v>547</v>
      </c>
      <c r="C89" s="626">
        <v>89301311</v>
      </c>
      <c r="D89" s="688" t="s">
        <v>3962</v>
      </c>
      <c r="E89" s="689" t="s">
        <v>2721</v>
      </c>
      <c r="F89" s="626" t="s">
        <v>2708</v>
      </c>
      <c r="G89" s="626" t="s">
        <v>2745</v>
      </c>
      <c r="H89" s="626" t="s">
        <v>546</v>
      </c>
      <c r="I89" s="626" t="s">
        <v>576</v>
      </c>
      <c r="J89" s="626" t="s">
        <v>577</v>
      </c>
      <c r="K89" s="626" t="s">
        <v>2640</v>
      </c>
      <c r="L89" s="627">
        <v>96.63</v>
      </c>
      <c r="M89" s="627">
        <v>11402.340000000009</v>
      </c>
      <c r="N89" s="626">
        <v>118</v>
      </c>
      <c r="O89" s="690">
        <v>90</v>
      </c>
      <c r="P89" s="627">
        <v>6474.2100000000055</v>
      </c>
      <c r="Q89" s="642">
        <v>0.56779661016949157</v>
      </c>
      <c r="R89" s="626">
        <v>67</v>
      </c>
      <c r="S89" s="642">
        <v>0.56779661016949157</v>
      </c>
      <c r="T89" s="690">
        <v>46.5</v>
      </c>
      <c r="U89" s="672">
        <v>0.51666666666666672</v>
      </c>
    </row>
    <row r="90" spans="1:21" ht="14.4" customHeight="1" x14ac:dyDescent="0.3">
      <c r="A90" s="625">
        <v>31</v>
      </c>
      <c r="B90" s="626" t="s">
        <v>547</v>
      </c>
      <c r="C90" s="626">
        <v>89301311</v>
      </c>
      <c r="D90" s="688" t="s">
        <v>3962</v>
      </c>
      <c r="E90" s="689" t="s">
        <v>2721</v>
      </c>
      <c r="F90" s="626" t="s">
        <v>2708</v>
      </c>
      <c r="G90" s="626" t="s">
        <v>2750</v>
      </c>
      <c r="H90" s="626" t="s">
        <v>546</v>
      </c>
      <c r="I90" s="626" t="s">
        <v>807</v>
      </c>
      <c r="J90" s="626" t="s">
        <v>2751</v>
      </c>
      <c r="K90" s="626" t="s">
        <v>2752</v>
      </c>
      <c r="L90" s="627">
        <v>0</v>
      </c>
      <c r="M90" s="627">
        <v>0</v>
      </c>
      <c r="N90" s="626">
        <v>16</v>
      </c>
      <c r="O90" s="690">
        <v>14.5</v>
      </c>
      <c r="P90" s="627">
        <v>0</v>
      </c>
      <c r="Q90" s="642"/>
      <c r="R90" s="626">
        <v>2</v>
      </c>
      <c r="S90" s="642">
        <v>0.125</v>
      </c>
      <c r="T90" s="690">
        <v>1.5</v>
      </c>
      <c r="U90" s="672">
        <v>0.10344827586206896</v>
      </c>
    </row>
    <row r="91" spans="1:21" ht="14.4" customHeight="1" x14ac:dyDescent="0.3">
      <c r="A91" s="625">
        <v>31</v>
      </c>
      <c r="B91" s="626" t="s">
        <v>547</v>
      </c>
      <c r="C91" s="626">
        <v>89301311</v>
      </c>
      <c r="D91" s="688" t="s">
        <v>3962</v>
      </c>
      <c r="E91" s="689" t="s">
        <v>2721</v>
      </c>
      <c r="F91" s="626" t="s">
        <v>2708</v>
      </c>
      <c r="G91" s="626" t="s">
        <v>2878</v>
      </c>
      <c r="H91" s="626" t="s">
        <v>546</v>
      </c>
      <c r="I91" s="626" t="s">
        <v>2879</v>
      </c>
      <c r="J91" s="626" t="s">
        <v>2880</v>
      </c>
      <c r="K91" s="626" t="s">
        <v>2814</v>
      </c>
      <c r="L91" s="627">
        <v>117.44</v>
      </c>
      <c r="M91" s="627">
        <v>234.88</v>
      </c>
      <c r="N91" s="626">
        <v>2</v>
      </c>
      <c r="O91" s="690">
        <v>1</v>
      </c>
      <c r="P91" s="627">
        <v>234.88</v>
      </c>
      <c r="Q91" s="642">
        <v>1</v>
      </c>
      <c r="R91" s="626">
        <v>2</v>
      </c>
      <c r="S91" s="642">
        <v>1</v>
      </c>
      <c r="T91" s="690">
        <v>1</v>
      </c>
      <c r="U91" s="672">
        <v>1</v>
      </c>
    </row>
    <row r="92" spans="1:21" ht="14.4" customHeight="1" x14ac:dyDescent="0.3">
      <c r="A92" s="625">
        <v>31</v>
      </c>
      <c r="B92" s="626" t="s">
        <v>547</v>
      </c>
      <c r="C92" s="626">
        <v>89301311</v>
      </c>
      <c r="D92" s="688" t="s">
        <v>3962</v>
      </c>
      <c r="E92" s="689" t="s">
        <v>2721</v>
      </c>
      <c r="F92" s="626" t="s">
        <v>2708</v>
      </c>
      <c r="G92" s="626" t="s">
        <v>2757</v>
      </c>
      <c r="H92" s="626" t="s">
        <v>546</v>
      </c>
      <c r="I92" s="626" t="s">
        <v>1724</v>
      </c>
      <c r="J92" s="626" t="s">
        <v>1725</v>
      </c>
      <c r="K92" s="626" t="s">
        <v>2758</v>
      </c>
      <c r="L92" s="627">
        <v>210.11</v>
      </c>
      <c r="M92" s="627">
        <v>630.33000000000004</v>
      </c>
      <c r="N92" s="626">
        <v>3</v>
      </c>
      <c r="O92" s="690">
        <v>1</v>
      </c>
      <c r="P92" s="627">
        <v>630.33000000000004</v>
      </c>
      <c r="Q92" s="642">
        <v>1</v>
      </c>
      <c r="R92" s="626">
        <v>3</v>
      </c>
      <c r="S92" s="642">
        <v>1</v>
      </c>
      <c r="T92" s="690">
        <v>1</v>
      </c>
      <c r="U92" s="672">
        <v>1</v>
      </c>
    </row>
    <row r="93" spans="1:21" ht="14.4" customHeight="1" x14ac:dyDescent="0.3">
      <c r="A93" s="625">
        <v>31</v>
      </c>
      <c r="B93" s="626" t="s">
        <v>547</v>
      </c>
      <c r="C93" s="626">
        <v>89301311</v>
      </c>
      <c r="D93" s="688" t="s">
        <v>3962</v>
      </c>
      <c r="E93" s="689" t="s">
        <v>2721</v>
      </c>
      <c r="F93" s="626" t="s">
        <v>2708</v>
      </c>
      <c r="G93" s="626" t="s">
        <v>2846</v>
      </c>
      <c r="H93" s="626" t="s">
        <v>546</v>
      </c>
      <c r="I93" s="626" t="s">
        <v>2881</v>
      </c>
      <c r="J93" s="626" t="s">
        <v>2848</v>
      </c>
      <c r="K93" s="626" t="s">
        <v>2693</v>
      </c>
      <c r="L93" s="627">
        <v>124.51</v>
      </c>
      <c r="M93" s="627">
        <v>124.51</v>
      </c>
      <c r="N93" s="626">
        <v>1</v>
      </c>
      <c r="O93" s="690">
        <v>1</v>
      </c>
      <c r="P93" s="627">
        <v>124.51</v>
      </c>
      <c r="Q93" s="642">
        <v>1</v>
      </c>
      <c r="R93" s="626">
        <v>1</v>
      </c>
      <c r="S93" s="642">
        <v>1</v>
      </c>
      <c r="T93" s="690">
        <v>1</v>
      </c>
      <c r="U93" s="672">
        <v>1</v>
      </c>
    </row>
    <row r="94" spans="1:21" ht="14.4" customHeight="1" x14ac:dyDescent="0.3">
      <c r="A94" s="625">
        <v>31</v>
      </c>
      <c r="B94" s="626" t="s">
        <v>547</v>
      </c>
      <c r="C94" s="626">
        <v>89301311</v>
      </c>
      <c r="D94" s="688" t="s">
        <v>3962</v>
      </c>
      <c r="E94" s="689" t="s">
        <v>2721</v>
      </c>
      <c r="F94" s="626" t="s">
        <v>2708</v>
      </c>
      <c r="G94" s="626" t="s">
        <v>2846</v>
      </c>
      <c r="H94" s="626" t="s">
        <v>546</v>
      </c>
      <c r="I94" s="626" t="s">
        <v>2882</v>
      </c>
      <c r="J94" s="626" t="s">
        <v>2883</v>
      </c>
      <c r="K94" s="626" t="s">
        <v>2884</v>
      </c>
      <c r="L94" s="627">
        <v>0</v>
      </c>
      <c r="M94" s="627">
        <v>0</v>
      </c>
      <c r="N94" s="626">
        <v>1</v>
      </c>
      <c r="O94" s="690">
        <v>0.5</v>
      </c>
      <c r="P94" s="627">
        <v>0</v>
      </c>
      <c r="Q94" s="642"/>
      <c r="R94" s="626">
        <v>1</v>
      </c>
      <c r="S94" s="642">
        <v>1</v>
      </c>
      <c r="T94" s="690">
        <v>0.5</v>
      </c>
      <c r="U94" s="672">
        <v>1</v>
      </c>
    </row>
    <row r="95" spans="1:21" ht="14.4" customHeight="1" x14ac:dyDescent="0.3">
      <c r="A95" s="625">
        <v>31</v>
      </c>
      <c r="B95" s="626" t="s">
        <v>547</v>
      </c>
      <c r="C95" s="626">
        <v>89301311</v>
      </c>
      <c r="D95" s="688" t="s">
        <v>3962</v>
      </c>
      <c r="E95" s="689" t="s">
        <v>2721</v>
      </c>
      <c r="F95" s="626" t="s">
        <v>2708</v>
      </c>
      <c r="G95" s="626" t="s">
        <v>2846</v>
      </c>
      <c r="H95" s="626" t="s">
        <v>546</v>
      </c>
      <c r="I95" s="626" t="s">
        <v>2885</v>
      </c>
      <c r="J95" s="626" t="s">
        <v>2883</v>
      </c>
      <c r="K95" s="626" t="s">
        <v>2886</v>
      </c>
      <c r="L95" s="627">
        <v>49.12</v>
      </c>
      <c r="M95" s="627">
        <v>49.12</v>
      </c>
      <c r="N95" s="626">
        <v>1</v>
      </c>
      <c r="O95" s="690">
        <v>1</v>
      </c>
      <c r="P95" s="627">
        <v>49.12</v>
      </c>
      <c r="Q95" s="642">
        <v>1</v>
      </c>
      <c r="R95" s="626">
        <v>1</v>
      </c>
      <c r="S95" s="642">
        <v>1</v>
      </c>
      <c r="T95" s="690">
        <v>1</v>
      </c>
      <c r="U95" s="672">
        <v>1</v>
      </c>
    </row>
    <row r="96" spans="1:21" ht="14.4" customHeight="1" x14ac:dyDescent="0.3">
      <c r="A96" s="625">
        <v>31</v>
      </c>
      <c r="B96" s="626" t="s">
        <v>547</v>
      </c>
      <c r="C96" s="626">
        <v>89301311</v>
      </c>
      <c r="D96" s="688" t="s">
        <v>3962</v>
      </c>
      <c r="E96" s="689" t="s">
        <v>2721</v>
      </c>
      <c r="F96" s="626" t="s">
        <v>2710</v>
      </c>
      <c r="G96" s="626" t="s">
        <v>2759</v>
      </c>
      <c r="H96" s="626" t="s">
        <v>546</v>
      </c>
      <c r="I96" s="626" t="s">
        <v>2760</v>
      </c>
      <c r="J96" s="626" t="s">
        <v>2761</v>
      </c>
      <c r="K96" s="626" t="s">
        <v>2762</v>
      </c>
      <c r="L96" s="627">
        <v>410</v>
      </c>
      <c r="M96" s="627">
        <v>32800</v>
      </c>
      <c r="N96" s="626">
        <v>80</v>
      </c>
      <c r="O96" s="690">
        <v>76</v>
      </c>
      <c r="P96" s="627">
        <v>31160</v>
      </c>
      <c r="Q96" s="642">
        <v>0.95</v>
      </c>
      <c r="R96" s="626">
        <v>76</v>
      </c>
      <c r="S96" s="642">
        <v>0.95</v>
      </c>
      <c r="T96" s="690">
        <v>74</v>
      </c>
      <c r="U96" s="672">
        <v>0.97368421052631582</v>
      </c>
    </row>
    <row r="97" spans="1:21" ht="14.4" customHeight="1" x14ac:dyDescent="0.3">
      <c r="A97" s="625">
        <v>31</v>
      </c>
      <c r="B97" s="626" t="s">
        <v>547</v>
      </c>
      <c r="C97" s="626">
        <v>89301311</v>
      </c>
      <c r="D97" s="688" t="s">
        <v>3962</v>
      </c>
      <c r="E97" s="689" t="s">
        <v>2721</v>
      </c>
      <c r="F97" s="626" t="s">
        <v>2710</v>
      </c>
      <c r="G97" s="626" t="s">
        <v>2759</v>
      </c>
      <c r="H97" s="626" t="s">
        <v>546</v>
      </c>
      <c r="I97" s="626" t="s">
        <v>2849</v>
      </c>
      <c r="J97" s="626" t="s">
        <v>2850</v>
      </c>
      <c r="K97" s="626" t="s">
        <v>2851</v>
      </c>
      <c r="L97" s="627">
        <v>566</v>
      </c>
      <c r="M97" s="627">
        <v>566</v>
      </c>
      <c r="N97" s="626">
        <v>1</v>
      </c>
      <c r="O97" s="690">
        <v>1</v>
      </c>
      <c r="P97" s="627">
        <v>566</v>
      </c>
      <c r="Q97" s="642">
        <v>1</v>
      </c>
      <c r="R97" s="626">
        <v>1</v>
      </c>
      <c r="S97" s="642">
        <v>1</v>
      </c>
      <c r="T97" s="690">
        <v>1</v>
      </c>
      <c r="U97" s="672">
        <v>1</v>
      </c>
    </row>
    <row r="98" spans="1:21" ht="14.4" customHeight="1" x14ac:dyDescent="0.3">
      <c r="A98" s="625">
        <v>31</v>
      </c>
      <c r="B98" s="626" t="s">
        <v>547</v>
      </c>
      <c r="C98" s="626">
        <v>89301311</v>
      </c>
      <c r="D98" s="688" t="s">
        <v>3962</v>
      </c>
      <c r="E98" s="689" t="s">
        <v>2721</v>
      </c>
      <c r="F98" s="626" t="s">
        <v>2710</v>
      </c>
      <c r="G98" s="626" t="s">
        <v>2763</v>
      </c>
      <c r="H98" s="626" t="s">
        <v>546</v>
      </c>
      <c r="I98" s="626" t="s">
        <v>2764</v>
      </c>
      <c r="J98" s="626" t="s">
        <v>2765</v>
      </c>
      <c r="K98" s="626" t="s">
        <v>2766</v>
      </c>
      <c r="L98" s="627">
        <v>35.75</v>
      </c>
      <c r="M98" s="627">
        <v>4433</v>
      </c>
      <c r="N98" s="626">
        <v>124</v>
      </c>
      <c r="O98" s="690">
        <v>62</v>
      </c>
      <c r="P98" s="627">
        <v>4433</v>
      </c>
      <c r="Q98" s="642">
        <v>1</v>
      </c>
      <c r="R98" s="626">
        <v>124</v>
      </c>
      <c r="S98" s="642">
        <v>1</v>
      </c>
      <c r="T98" s="690">
        <v>62</v>
      </c>
      <c r="U98" s="672">
        <v>1</v>
      </c>
    </row>
    <row r="99" spans="1:21" ht="14.4" customHeight="1" x14ac:dyDescent="0.3">
      <c r="A99" s="625">
        <v>31</v>
      </c>
      <c r="B99" s="626" t="s">
        <v>547</v>
      </c>
      <c r="C99" s="626">
        <v>89301311</v>
      </c>
      <c r="D99" s="688" t="s">
        <v>3962</v>
      </c>
      <c r="E99" s="689" t="s">
        <v>2721</v>
      </c>
      <c r="F99" s="626" t="s">
        <v>2710</v>
      </c>
      <c r="G99" s="626" t="s">
        <v>2767</v>
      </c>
      <c r="H99" s="626" t="s">
        <v>546</v>
      </c>
      <c r="I99" s="626" t="s">
        <v>2768</v>
      </c>
      <c r="J99" s="626" t="s">
        <v>2769</v>
      </c>
      <c r="K99" s="626" t="s">
        <v>2770</v>
      </c>
      <c r="L99" s="627">
        <v>950</v>
      </c>
      <c r="M99" s="627">
        <v>950</v>
      </c>
      <c r="N99" s="626">
        <v>1</v>
      </c>
      <c r="O99" s="690">
        <v>1</v>
      </c>
      <c r="P99" s="627">
        <v>950</v>
      </c>
      <c r="Q99" s="642">
        <v>1</v>
      </c>
      <c r="R99" s="626">
        <v>1</v>
      </c>
      <c r="S99" s="642">
        <v>1</v>
      </c>
      <c r="T99" s="690">
        <v>1</v>
      </c>
      <c r="U99" s="672">
        <v>1</v>
      </c>
    </row>
    <row r="100" spans="1:21" ht="14.4" customHeight="1" x14ac:dyDescent="0.3">
      <c r="A100" s="625">
        <v>31</v>
      </c>
      <c r="B100" s="626" t="s">
        <v>547</v>
      </c>
      <c r="C100" s="626">
        <v>89301311</v>
      </c>
      <c r="D100" s="688" t="s">
        <v>3962</v>
      </c>
      <c r="E100" s="689" t="s">
        <v>2721</v>
      </c>
      <c r="F100" s="626" t="s">
        <v>2710</v>
      </c>
      <c r="G100" s="626" t="s">
        <v>2767</v>
      </c>
      <c r="H100" s="626" t="s">
        <v>546</v>
      </c>
      <c r="I100" s="626" t="s">
        <v>2852</v>
      </c>
      <c r="J100" s="626" t="s">
        <v>2853</v>
      </c>
      <c r="K100" s="626" t="s">
        <v>2854</v>
      </c>
      <c r="L100" s="627">
        <v>260</v>
      </c>
      <c r="M100" s="627">
        <v>780</v>
      </c>
      <c r="N100" s="626">
        <v>3</v>
      </c>
      <c r="O100" s="690">
        <v>2</v>
      </c>
      <c r="P100" s="627">
        <v>780</v>
      </c>
      <c r="Q100" s="642">
        <v>1</v>
      </c>
      <c r="R100" s="626">
        <v>3</v>
      </c>
      <c r="S100" s="642">
        <v>1</v>
      </c>
      <c r="T100" s="690">
        <v>2</v>
      </c>
      <c r="U100" s="672">
        <v>1</v>
      </c>
    </row>
    <row r="101" spans="1:21" ht="14.4" customHeight="1" x14ac:dyDescent="0.3">
      <c r="A101" s="625">
        <v>31</v>
      </c>
      <c r="B101" s="626" t="s">
        <v>547</v>
      </c>
      <c r="C101" s="626">
        <v>89301311</v>
      </c>
      <c r="D101" s="688" t="s">
        <v>3962</v>
      </c>
      <c r="E101" s="689" t="s">
        <v>2721</v>
      </c>
      <c r="F101" s="626" t="s">
        <v>2710</v>
      </c>
      <c r="G101" s="626" t="s">
        <v>2767</v>
      </c>
      <c r="H101" s="626" t="s">
        <v>546</v>
      </c>
      <c r="I101" s="626" t="s">
        <v>2771</v>
      </c>
      <c r="J101" s="626" t="s">
        <v>2772</v>
      </c>
      <c r="K101" s="626" t="s">
        <v>2773</v>
      </c>
      <c r="L101" s="627">
        <v>200</v>
      </c>
      <c r="M101" s="627">
        <v>24000</v>
      </c>
      <c r="N101" s="626">
        <v>120</v>
      </c>
      <c r="O101" s="690">
        <v>60</v>
      </c>
      <c r="P101" s="627">
        <v>23200</v>
      </c>
      <c r="Q101" s="642">
        <v>0.96666666666666667</v>
      </c>
      <c r="R101" s="626">
        <v>116</v>
      </c>
      <c r="S101" s="642">
        <v>0.96666666666666667</v>
      </c>
      <c r="T101" s="690">
        <v>58</v>
      </c>
      <c r="U101" s="672">
        <v>0.96666666666666667</v>
      </c>
    </row>
    <row r="102" spans="1:21" ht="14.4" customHeight="1" x14ac:dyDescent="0.3">
      <c r="A102" s="625">
        <v>31</v>
      </c>
      <c r="B102" s="626" t="s">
        <v>547</v>
      </c>
      <c r="C102" s="626">
        <v>89301311</v>
      </c>
      <c r="D102" s="688" t="s">
        <v>3962</v>
      </c>
      <c r="E102" s="689" t="s">
        <v>2721</v>
      </c>
      <c r="F102" s="626" t="s">
        <v>2710</v>
      </c>
      <c r="G102" s="626" t="s">
        <v>2767</v>
      </c>
      <c r="H102" s="626" t="s">
        <v>546</v>
      </c>
      <c r="I102" s="626" t="s">
        <v>2887</v>
      </c>
      <c r="J102" s="626" t="s">
        <v>2888</v>
      </c>
      <c r="K102" s="626" t="s">
        <v>2770</v>
      </c>
      <c r="L102" s="627">
        <v>1200</v>
      </c>
      <c r="M102" s="627">
        <v>1200</v>
      </c>
      <c r="N102" s="626">
        <v>1</v>
      </c>
      <c r="O102" s="690">
        <v>1</v>
      </c>
      <c r="P102" s="627">
        <v>1200</v>
      </c>
      <c r="Q102" s="642">
        <v>1</v>
      </c>
      <c r="R102" s="626">
        <v>1</v>
      </c>
      <c r="S102" s="642">
        <v>1</v>
      </c>
      <c r="T102" s="690">
        <v>1</v>
      </c>
      <c r="U102" s="672">
        <v>1</v>
      </c>
    </row>
    <row r="103" spans="1:21" ht="14.4" customHeight="1" x14ac:dyDescent="0.3">
      <c r="A103" s="625">
        <v>31</v>
      </c>
      <c r="B103" s="626" t="s">
        <v>547</v>
      </c>
      <c r="C103" s="626">
        <v>89301311</v>
      </c>
      <c r="D103" s="688" t="s">
        <v>3962</v>
      </c>
      <c r="E103" s="689" t="s">
        <v>2721</v>
      </c>
      <c r="F103" s="626" t="s">
        <v>2710</v>
      </c>
      <c r="G103" s="626" t="s">
        <v>2738</v>
      </c>
      <c r="H103" s="626" t="s">
        <v>546</v>
      </c>
      <c r="I103" s="626" t="s">
        <v>2858</v>
      </c>
      <c r="J103" s="626" t="s">
        <v>2859</v>
      </c>
      <c r="K103" s="626" t="s">
        <v>2860</v>
      </c>
      <c r="L103" s="627">
        <v>3000</v>
      </c>
      <c r="M103" s="627">
        <v>18000</v>
      </c>
      <c r="N103" s="626">
        <v>6</v>
      </c>
      <c r="O103" s="690">
        <v>6</v>
      </c>
      <c r="P103" s="627">
        <v>15000</v>
      </c>
      <c r="Q103" s="642">
        <v>0.83333333333333337</v>
      </c>
      <c r="R103" s="626">
        <v>5</v>
      </c>
      <c r="S103" s="642">
        <v>0.83333333333333337</v>
      </c>
      <c r="T103" s="690">
        <v>5</v>
      </c>
      <c r="U103" s="672">
        <v>0.83333333333333337</v>
      </c>
    </row>
    <row r="104" spans="1:21" ht="14.4" customHeight="1" x14ac:dyDescent="0.3">
      <c r="A104" s="625">
        <v>31</v>
      </c>
      <c r="B104" s="626" t="s">
        <v>547</v>
      </c>
      <c r="C104" s="626">
        <v>89301311</v>
      </c>
      <c r="D104" s="688" t="s">
        <v>3962</v>
      </c>
      <c r="E104" s="689" t="s">
        <v>2721</v>
      </c>
      <c r="F104" s="626" t="s">
        <v>2710</v>
      </c>
      <c r="G104" s="626" t="s">
        <v>2738</v>
      </c>
      <c r="H104" s="626" t="s">
        <v>546</v>
      </c>
      <c r="I104" s="626" t="s">
        <v>2774</v>
      </c>
      <c r="J104" s="626" t="s">
        <v>2775</v>
      </c>
      <c r="K104" s="626" t="s">
        <v>2776</v>
      </c>
      <c r="L104" s="627">
        <v>199.5</v>
      </c>
      <c r="M104" s="627">
        <v>399</v>
      </c>
      <c r="N104" s="626">
        <v>2</v>
      </c>
      <c r="O104" s="690">
        <v>2</v>
      </c>
      <c r="P104" s="627">
        <v>399</v>
      </c>
      <c r="Q104" s="642">
        <v>1</v>
      </c>
      <c r="R104" s="626">
        <v>2</v>
      </c>
      <c r="S104" s="642">
        <v>1</v>
      </c>
      <c r="T104" s="690">
        <v>2</v>
      </c>
      <c r="U104" s="672">
        <v>1</v>
      </c>
    </row>
    <row r="105" spans="1:21" ht="14.4" customHeight="1" x14ac:dyDescent="0.3">
      <c r="A105" s="625">
        <v>31</v>
      </c>
      <c r="B105" s="626" t="s">
        <v>547</v>
      </c>
      <c r="C105" s="626">
        <v>89301311</v>
      </c>
      <c r="D105" s="688" t="s">
        <v>3962</v>
      </c>
      <c r="E105" s="689" t="s">
        <v>2721</v>
      </c>
      <c r="F105" s="626" t="s">
        <v>2710</v>
      </c>
      <c r="G105" s="626" t="s">
        <v>2738</v>
      </c>
      <c r="H105" s="626" t="s">
        <v>546</v>
      </c>
      <c r="I105" s="626" t="s">
        <v>2777</v>
      </c>
      <c r="J105" s="626" t="s">
        <v>2778</v>
      </c>
      <c r="K105" s="626" t="s">
        <v>2779</v>
      </c>
      <c r="L105" s="627">
        <v>492.18</v>
      </c>
      <c r="M105" s="627">
        <v>6398.3400000000011</v>
      </c>
      <c r="N105" s="626">
        <v>13</v>
      </c>
      <c r="O105" s="690">
        <v>13</v>
      </c>
      <c r="P105" s="627">
        <v>6398.3400000000011</v>
      </c>
      <c r="Q105" s="642">
        <v>1</v>
      </c>
      <c r="R105" s="626">
        <v>13</v>
      </c>
      <c r="S105" s="642">
        <v>1</v>
      </c>
      <c r="T105" s="690">
        <v>13</v>
      </c>
      <c r="U105" s="672">
        <v>1</v>
      </c>
    </row>
    <row r="106" spans="1:21" ht="14.4" customHeight="1" x14ac:dyDescent="0.3">
      <c r="A106" s="625">
        <v>31</v>
      </c>
      <c r="B106" s="626" t="s">
        <v>547</v>
      </c>
      <c r="C106" s="626">
        <v>89301311</v>
      </c>
      <c r="D106" s="688" t="s">
        <v>3962</v>
      </c>
      <c r="E106" s="689" t="s">
        <v>2721</v>
      </c>
      <c r="F106" s="626" t="s">
        <v>2710</v>
      </c>
      <c r="G106" s="626" t="s">
        <v>2738</v>
      </c>
      <c r="H106" s="626" t="s">
        <v>546</v>
      </c>
      <c r="I106" s="626" t="s">
        <v>2889</v>
      </c>
      <c r="J106" s="626" t="s">
        <v>2890</v>
      </c>
      <c r="K106" s="626" t="s">
        <v>2891</v>
      </c>
      <c r="L106" s="627">
        <v>320.25</v>
      </c>
      <c r="M106" s="627">
        <v>640.5</v>
      </c>
      <c r="N106" s="626">
        <v>2</v>
      </c>
      <c r="O106" s="690">
        <v>2</v>
      </c>
      <c r="P106" s="627">
        <v>640.5</v>
      </c>
      <c r="Q106" s="642">
        <v>1</v>
      </c>
      <c r="R106" s="626">
        <v>2</v>
      </c>
      <c r="S106" s="642">
        <v>1</v>
      </c>
      <c r="T106" s="690">
        <v>2</v>
      </c>
      <c r="U106" s="672">
        <v>1</v>
      </c>
    </row>
    <row r="107" spans="1:21" ht="14.4" customHeight="1" x14ac:dyDescent="0.3">
      <c r="A107" s="625">
        <v>31</v>
      </c>
      <c r="B107" s="626" t="s">
        <v>547</v>
      </c>
      <c r="C107" s="626">
        <v>89301311</v>
      </c>
      <c r="D107" s="688" t="s">
        <v>3962</v>
      </c>
      <c r="E107" s="689" t="s">
        <v>2721</v>
      </c>
      <c r="F107" s="626" t="s">
        <v>2710</v>
      </c>
      <c r="G107" s="626" t="s">
        <v>2738</v>
      </c>
      <c r="H107" s="626" t="s">
        <v>546</v>
      </c>
      <c r="I107" s="626" t="s">
        <v>2780</v>
      </c>
      <c r="J107" s="626" t="s">
        <v>2781</v>
      </c>
      <c r="K107" s="626" t="s">
        <v>2782</v>
      </c>
      <c r="L107" s="627">
        <v>750</v>
      </c>
      <c r="M107" s="627">
        <v>1500</v>
      </c>
      <c r="N107" s="626">
        <v>2</v>
      </c>
      <c r="O107" s="690">
        <v>2</v>
      </c>
      <c r="P107" s="627">
        <v>1500</v>
      </c>
      <c r="Q107" s="642">
        <v>1</v>
      </c>
      <c r="R107" s="626">
        <v>2</v>
      </c>
      <c r="S107" s="642">
        <v>1</v>
      </c>
      <c r="T107" s="690">
        <v>2</v>
      </c>
      <c r="U107" s="672">
        <v>1</v>
      </c>
    </row>
    <row r="108" spans="1:21" ht="14.4" customHeight="1" x14ac:dyDescent="0.3">
      <c r="A108" s="625">
        <v>31</v>
      </c>
      <c r="B108" s="626" t="s">
        <v>547</v>
      </c>
      <c r="C108" s="626">
        <v>89301311</v>
      </c>
      <c r="D108" s="688" t="s">
        <v>3962</v>
      </c>
      <c r="E108" s="689" t="s">
        <v>2721</v>
      </c>
      <c r="F108" s="626" t="s">
        <v>2710</v>
      </c>
      <c r="G108" s="626" t="s">
        <v>2738</v>
      </c>
      <c r="H108" s="626" t="s">
        <v>546</v>
      </c>
      <c r="I108" s="626" t="s">
        <v>1755</v>
      </c>
      <c r="J108" s="626" t="s">
        <v>2892</v>
      </c>
      <c r="K108" s="626" t="s">
        <v>2893</v>
      </c>
      <c r="L108" s="627">
        <v>2202.1999999999998</v>
      </c>
      <c r="M108" s="627">
        <v>2202.1999999999998</v>
      </c>
      <c r="N108" s="626">
        <v>1</v>
      </c>
      <c r="O108" s="690">
        <v>1</v>
      </c>
      <c r="P108" s="627"/>
      <c r="Q108" s="642">
        <v>0</v>
      </c>
      <c r="R108" s="626"/>
      <c r="S108" s="642">
        <v>0</v>
      </c>
      <c r="T108" s="690"/>
      <c r="U108" s="672">
        <v>0</v>
      </c>
    </row>
    <row r="109" spans="1:21" ht="14.4" customHeight="1" x14ac:dyDescent="0.3">
      <c r="A109" s="625">
        <v>31</v>
      </c>
      <c r="B109" s="626" t="s">
        <v>547</v>
      </c>
      <c r="C109" s="626">
        <v>89301311</v>
      </c>
      <c r="D109" s="688" t="s">
        <v>3962</v>
      </c>
      <c r="E109" s="689" t="s">
        <v>2721</v>
      </c>
      <c r="F109" s="626" t="s">
        <v>2710</v>
      </c>
      <c r="G109" s="626" t="s">
        <v>2738</v>
      </c>
      <c r="H109" s="626" t="s">
        <v>546</v>
      </c>
      <c r="I109" s="626" t="s">
        <v>2783</v>
      </c>
      <c r="J109" s="626" t="s">
        <v>2784</v>
      </c>
      <c r="K109" s="626" t="s">
        <v>2785</v>
      </c>
      <c r="L109" s="627">
        <v>971.25</v>
      </c>
      <c r="M109" s="627">
        <v>8741.25</v>
      </c>
      <c r="N109" s="626">
        <v>9</v>
      </c>
      <c r="O109" s="690">
        <v>9</v>
      </c>
      <c r="P109" s="627">
        <v>8741.25</v>
      </c>
      <c r="Q109" s="642">
        <v>1</v>
      </c>
      <c r="R109" s="626">
        <v>9</v>
      </c>
      <c r="S109" s="642">
        <v>1</v>
      </c>
      <c r="T109" s="690">
        <v>9</v>
      </c>
      <c r="U109" s="672">
        <v>1</v>
      </c>
    </row>
    <row r="110" spans="1:21" ht="14.4" customHeight="1" x14ac:dyDescent="0.3">
      <c r="A110" s="625">
        <v>31</v>
      </c>
      <c r="B110" s="626" t="s">
        <v>547</v>
      </c>
      <c r="C110" s="626">
        <v>89301311</v>
      </c>
      <c r="D110" s="688" t="s">
        <v>3962</v>
      </c>
      <c r="E110" s="689" t="s">
        <v>2721</v>
      </c>
      <c r="F110" s="626" t="s">
        <v>2710</v>
      </c>
      <c r="G110" s="626" t="s">
        <v>2738</v>
      </c>
      <c r="H110" s="626" t="s">
        <v>546</v>
      </c>
      <c r="I110" s="626" t="s">
        <v>2894</v>
      </c>
      <c r="J110" s="626" t="s">
        <v>2895</v>
      </c>
      <c r="K110" s="626" t="s">
        <v>2896</v>
      </c>
      <c r="L110" s="627">
        <v>818.72</v>
      </c>
      <c r="M110" s="627">
        <v>1637.44</v>
      </c>
      <c r="N110" s="626">
        <v>2</v>
      </c>
      <c r="O110" s="690">
        <v>2</v>
      </c>
      <c r="P110" s="627">
        <v>1637.44</v>
      </c>
      <c r="Q110" s="642">
        <v>1</v>
      </c>
      <c r="R110" s="626">
        <v>2</v>
      </c>
      <c r="S110" s="642">
        <v>1</v>
      </c>
      <c r="T110" s="690">
        <v>2</v>
      </c>
      <c r="U110" s="672">
        <v>1</v>
      </c>
    </row>
    <row r="111" spans="1:21" ht="14.4" customHeight="1" x14ac:dyDescent="0.3">
      <c r="A111" s="625">
        <v>31</v>
      </c>
      <c r="B111" s="626" t="s">
        <v>547</v>
      </c>
      <c r="C111" s="626">
        <v>89301311</v>
      </c>
      <c r="D111" s="688" t="s">
        <v>3962</v>
      </c>
      <c r="E111" s="689" t="s">
        <v>2721</v>
      </c>
      <c r="F111" s="626" t="s">
        <v>2710</v>
      </c>
      <c r="G111" s="626" t="s">
        <v>2738</v>
      </c>
      <c r="H111" s="626" t="s">
        <v>546</v>
      </c>
      <c r="I111" s="626" t="s">
        <v>2869</v>
      </c>
      <c r="J111" s="626" t="s">
        <v>2870</v>
      </c>
      <c r="K111" s="626" t="s">
        <v>2871</v>
      </c>
      <c r="L111" s="627">
        <v>855</v>
      </c>
      <c r="M111" s="627">
        <v>855</v>
      </c>
      <c r="N111" s="626">
        <v>1</v>
      </c>
      <c r="O111" s="690">
        <v>1</v>
      </c>
      <c r="P111" s="627">
        <v>855</v>
      </c>
      <c r="Q111" s="642">
        <v>1</v>
      </c>
      <c r="R111" s="626">
        <v>1</v>
      </c>
      <c r="S111" s="642">
        <v>1</v>
      </c>
      <c r="T111" s="690">
        <v>1</v>
      </c>
      <c r="U111" s="672">
        <v>1</v>
      </c>
    </row>
    <row r="112" spans="1:21" ht="14.4" customHeight="1" x14ac:dyDescent="0.3">
      <c r="A112" s="625">
        <v>31</v>
      </c>
      <c r="B112" s="626" t="s">
        <v>547</v>
      </c>
      <c r="C112" s="626">
        <v>89301311</v>
      </c>
      <c r="D112" s="688" t="s">
        <v>3962</v>
      </c>
      <c r="E112" s="689" t="s">
        <v>2721</v>
      </c>
      <c r="F112" s="626" t="s">
        <v>2710</v>
      </c>
      <c r="G112" s="626" t="s">
        <v>2795</v>
      </c>
      <c r="H112" s="626" t="s">
        <v>546</v>
      </c>
      <c r="I112" s="626" t="s">
        <v>2799</v>
      </c>
      <c r="J112" s="626" t="s">
        <v>2800</v>
      </c>
      <c r="K112" s="626" t="s">
        <v>2801</v>
      </c>
      <c r="L112" s="627">
        <v>0</v>
      </c>
      <c r="M112" s="627">
        <v>0</v>
      </c>
      <c r="N112" s="626">
        <v>3</v>
      </c>
      <c r="O112" s="690">
        <v>2</v>
      </c>
      <c r="P112" s="627"/>
      <c r="Q112" s="642"/>
      <c r="R112" s="626"/>
      <c r="S112" s="642">
        <v>0</v>
      </c>
      <c r="T112" s="690"/>
      <c r="U112" s="672">
        <v>0</v>
      </c>
    </row>
    <row r="113" spans="1:21" ht="14.4" customHeight="1" x14ac:dyDescent="0.3">
      <c r="A113" s="625">
        <v>31</v>
      </c>
      <c r="B113" s="626" t="s">
        <v>547</v>
      </c>
      <c r="C113" s="626">
        <v>89301311</v>
      </c>
      <c r="D113" s="688" t="s">
        <v>3962</v>
      </c>
      <c r="E113" s="689" t="s">
        <v>2722</v>
      </c>
      <c r="F113" s="626" t="s">
        <v>2708</v>
      </c>
      <c r="G113" s="626" t="s">
        <v>2808</v>
      </c>
      <c r="H113" s="626" t="s">
        <v>1470</v>
      </c>
      <c r="I113" s="626" t="s">
        <v>1827</v>
      </c>
      <c r="J113" s="626" t="s">
        <v>2604</v>
      </c>
      <c r="K113" s="626" t="s">
        <v>2605</v>
      </c>
      <c r="L113" s="627">
        <v>333.31</v>
      </c>
      <c r="M113" s="627">
        <v>333.31</v>
      </c>
      <c r="N113" s="626">
        <v>1</v>
      </c>
      <c r="O113" s="690">
        <v>0.5</v>
      </c>
      <c r="P113" s="627"/>
      <c r="Q113" s="642">
        <v>0</v>
      </c>
      <c r="R113" s="626"/>
      <c r="S113" s="642">
        <v>0</v>
      </c>
      <c r="T113" s="690"/>
      <c r="U113" s="672">
        <v>0</v>
      </c>
    </row>
    <row r="114" spans="1:21" ht="14.4" customHeight="1" x14ac:dyDescent="0.3">
      <c r="A114" s="625">
        <v>31</v>
      </c>
      <c r="B114" s="626" t="s">
        <v>547</v>
      </c>
      <c r="C114" s="626">
        <v>89301311</v>
      </c>
      <c r="D114" s="688" t="s">
        <v>3962</v>
      </c>
      <c r="E114" s="689" t="s">
        <v>2722</v>
      </c>
      <c r="F114" s="626" t="s">
        <v>2708</v>
      </c>
      <c r="G114" s="626" t="s">
        <v>2897</v>
      </c>
      <c r="H114" s="626" t="s">
        <v>546</v>
      </c>
      <c r="I114" s="626" t="s">
        <v>2898</v>
      </c>
      <c r="J114" s="626" t="s">
        <v>2899</v>
      </c>
      <c r="K114" s="626" t="s">
        <v>2900</v>
      </c>
      <c r="L114" s="627">
        <v>75.36</v>
      </c>
      <c r="M114" s="627">
        <v>75.36</v>
      </c>
      <c r="N114" s="626">
        <v>1</v>
      </c>
      <c r="O114" s="690">
        <v>0.5</v>
      </c>
      <c r="P114" s="627"/>
      <c r="Q114" s="642">
        <v>0</v>
      </c>
      <c r="R114" s="626"/>
      <c r="S114" s="642">
        <v>0</v>
      </c>
      <c r="T114" s="690"/>
      <c r="U114" s="672">
        <v>0</v>
      </c>
    </row>
    <row r="115" spans="1:21" ht="14.4" customHeight="1" x14ac:dyDescent="0.3">
      <c r="A115" s="625">
        <v>31</v>
      </c>
      <c r="B115" s="626" t="s">
        <v>547</v>
      </c>
      <c r="C115" s="626">
        <v>89301311</v>
      </c>
      <c r="D115" s="688" t="s">
        <v>3962</v>
      </c>
      <c r="E115" s="689" t="s">
        <v>2722</v>
      </c>
      <c r="F115" s="626" t="s">
        <v>2708</v>
      </c>
      <c r="G115" s="626" t="s">
        <v>2827</v>
      </c>
      <c r="H115" s="626" t="s">
        <v>1470</v>
      </c>
      <c r="I115" s="626" t="s">
        <v>1673</v>
      </c>
      <c r="J115" s="626" t="s">
        <v>1674</v>
      </c>
      <c r="K115" s="626" t="s">
        <v>1675</v>
      </c>
      <c r="L115" s="627">
        <v>193.26</v>
      </c>
      <c r="M115" s="627">
        <v>193.26</v>
      </c>
      <c r="N115" s="626">
        <v>1</v>
      </c>
      <c r="O115" s="690">
        <v>0.5</v>
      </c>
      <c r="P115" s="627"/>
      <c r="Q115" s="642">
        <v>0</v>
      </c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31</v>
      </c>
      <c r="B116" s="626" t="s">
        <v>547</v>
      </c>
      <c r="C116" s="626">
        <v>89301311</v>
      </c>
      <c r="D116" s="688" t="s">
        <v>3962</v>
      </c>
      <c r="E116" s="689" t="s">
        <v>2722</v>
      </c>
      <c r="F116" s="626" t="s">
        <v>2708</v>
      </c>
      <c r="G116" s="626" t="s">
        <v>2744</v>
      </c>
      <c r="H116" s="626" t="s">
        <v>1470</v>
      </c>
      <c r="I116" s="626" t="s">
        <v>1643</v>
      </c>
      <c r="J116" s="626" t="s">
        <v>1491</v>
      </c>
      <c r="K116" s="626" t="s">
        <v>1644</v>
      </c>
      <c r="L116" s="627">
        <v>625.29</v>
      </c>
      <c r="M116" s="627">
        <v>21259.86</v>
      </c>
      <c r="N116" s="626">
        <v>34</v>
      </c>
      <c r="O116" s="690">
        <v>11.5</v>
      </c>
      <c r="P116" s="627">
        <v>5002.32</v>
      </c>
      <c r="Q116" s="642">
        <v>0.23529411764705879</v>
      </c>
      <c r="R116" s="626">
        <v>8</v>
      </c>
      <c r="S116" s="642">
        <v>0.23529411764705882</v>
      </c>
      <c r="T116" s="690">
        <v>3</v>
      </c>
      <c r="U116" s="672">
        <v>0.2608695652173913</v>
      </c>
    </row>
    <row r="117" spans="1:21" ht="14.4" customHeight="1" x14ac:dyDescent="0.3">
      <c r="A117" s="625">
        <v>31</v>
      </c>
      <c r="B117" s="626" t="s">
        <v>547</v>
      </c>
      <c r="C117" s="626">
        <v>89301311</v>
      </c>
      <c r="D117" s="688" t="s">
        <v>3962</v>
      </c>
      <c r="E117" s="689" t="s">
        <v>2722</v>
      </c>
      <c r="F117" s="626" t="s">
        <v>2708</v>
      </c>
      <c r="G117" s="626" t="s">
        <v>2744</v>
      </c>
      <c r="H117" s="626" t="s">
        <v>1470</v>
      </c>
      <c r="I117" s="626" t="s">
        <v>1490</v>
      </c>
      <c r="J117" s="626" t="s">
        <v>1491</v>
      </c>
      <c r="K117" s="626" t="s">
        <v>1492</v>
      </c>
      <c r="L117" s="627">
        <v>937.93</v>
      </c>
      <c r="M117" s="627">
        <v>937.93</v>
      </c>
      <c r="N117" s="626">
        <v>1</v>
      </c>
      <c r="O117" s="690">
        <v>1</v>
      </c>
      <c r="P117" s="627">
        <v>937.93</v>
      </c>
      <c r="Q117" s="642">
        <v>1</v>
      </c>
      <c r="R117" s="626">
        <v>1</v>
      </c>
      <c r="S117" s="642">
        <v>1</v>
      </c>
      <c r="T117" s="690">
        <v>1</v>
      </c>
      <c r="U117" s="672">
        <v>1</v>
      </c>
    </row>
    <row r="118" spans="1:21" ht="14.4" customHeight="1" x14ac:dyDescent="0.3">
      <c r="A118" s="625">
        <v>31</v>
      </c>
      <c r="B118" s="626" t="s">
        <v>547</v>
      </c>
      <c r="C118" s="626">
        <v>89301311</v>
      </c>
      <c r="D118" s="688" t="s">
        <v>3962</v>
      </c>
      <c r="E118" s="689" t="s">
        <v>2722</v>
      </c>
      <c r="F118" s="626" t="s">
        <v>2708</v>
      </c>
      <c r="G118" s="626" t="s">
        <v>2745</v>
      </c>
      <c r="H118" s="626" t="s">
        <v>1470</v>
      </c>
      <c r="I118" s="626" t="s">
        <v>1479</v>
      </c>
      <c r="J118" s="626" t="s">
        <v>1480</v>
      </c>
      <c r="K118" s="626" t="s">
        <v>2639</v>
      </c>
      <c r="L118" s="627">
        <v>96.63</v>
      </c>
      <c r="M118" s="627">
        <v>289.89</v>
      </c>
      <c r="N118" s="626">
        <v>3</v>
      </c>
      <c r="O118" s="690">
        <v>2.5</v>
      </c>
      <c r="P118" s="627">
        <v>193.26</v>
      </c>
      <c r="Q118" s="642">
        <v>0.66666666666666663</v>
      </c>
      <c r="R118" s="626">
        <v>2</v>
      </c>
      <c r="S118" s="642">
        <v>0.66666666666666663</v>
      </c>
      <c r="T118" s="690">
        <v>1.5</v>
      </c>
      <c r="U118" s="672">
        <v>0.6</v>
      </c>
    </row>
    <row r="119" spans="1:21" ht="14.4" customHeight="1" x14ac:dyDescent="0.3">
      <c r="A119" s="625">
        <v>31</v>
      </c>
      <c r="B119" s="626" t="s">
        <v>547</v>
      </c>
      <c r="C119" s="626">
        <v>89301311</v>
      </c>
      <c r="D119" s="688" t="s">
        <v>3962</v>
      </c>
      <c r="E119" s="689" t="s">
        <v>2722</v>
      </c>
      <c r="F119" s="626" t="s">
        <v>2708</v>
      </c>
      <c r="G119" s="626" t="s">
        <v>2745</v>
      </c>
      <c r="H119" s="626" t="s">
        <v>546</v>
      </c>
      <c r="I119" s="626" t="s">
        <v>576</v>
      </c>
      <c r="J119" s="626" t="s">
        <v>577</v>
      </c>
      <c r="K119" s="626" t="s">
        <v>2640</v>
      </c>
      <c r="L119" s="627">
        <v>96.63</v>
      </c>
      <c r="M119" s="627">
        <v>2125.860000000001</v>
      </c>
      <c r="N119" s="626">
        <v>22</v>
      </c>
      <c r="O119" s="690">
        <v>18</v>
      </c>
      <c r="P119" s="627">
        <v>96.63</v>
      </c>
      <c r="Q119" s="642">
        <v>4.5454545454545428E-2</v>
      </c>
      <c r="R119" s="626">
        <v>1</v>
      </c>
      <c r="S119" s="642">
        <v>4.5454545454545456E-2</v>
      </c>
      <c r="T119" s="690">
        <v>0.5</v>
      </c>
      <c r="U119" s="672">
        <v>2.7777777777777776E-2</v>
      </c>
    </row>
    <row r="120" spans="1:21" ht="14.4" customHeight="1" x14ac:dyDescent="0.3">
      <c r="A120" s="625">
        <v>31</v>
      </c>
      <c r="B120" s="626" t="s">
        <v>547</v>
      </c>
      <c r="C120" s="626">
        <v>89301311</v>
      </c>
      <c r="D120" s="688" t="s">
        <v>3962</v>
      </c>
      <c r="E120" s="689" t="s">
        <v>2722</v>
      </c>
      <c r="F120" s="626" t="s">
        <v>2708</v>
      </c>
      <c r="G120" s="626" t="s">
        <v>2901</v>
      </c>
      <c r="H120" s="626" t="s">
        <v>546</v>
      </c>
      <c r="I120" s="626" t="s">
        <v>1881</v>
      </c>
      <c r="J120" s="626" t="s">
        <v>1010</v>
      </c>
      <c r="K120" s="626" t="s">
        <v>1882</v>
      </c>
      <c r="L120" s="627">
        <v>0</v>
      </c>
      <c r="M120" s="627">
        <v>0</v>
      </c>
      <c r="N120" s="626">
        <v>1</v>
      </c>
      <c r="O120" s="690">
        <v>1</v>
      </c>
      <c r="P120" s="627"/>
      <c r="Q120" s="642"/>
      <c r="R120" s="626"/>
      <c r="S120" s="642">
        <v>0</v>
      </c>
      <c r="T120" s="690"/>
      <c r="U120" s="672">
        <v>0</v>
      </c>
    </row>
    <row r="121" spans="1:21" ht="14.4" customHeight="1" x14ac:dyDescent="0.3">
      <c r="A121" s="625">
        <v>31</v>
      </c>
      <c r="B121" s="626" t="s">
        <v>547</v>
      </c>
      <c r="C121" s="626">
        <v>89301311</v>
      </c>
      <c r="D121" s="688" t="s">
        <v>3962</v>
      </c>
      <c r="E121" s="689" t="s">
        <v>2722</v>
      </c>
      <c r="F121" s="626" t="s">
        <v>2708</v>
      </c>
      <c r="G121" s="626" t="s">
        <v>2901</v>
      </c>
      <c r="H121" s="626" t="s">
        <v>546</v>
      </c>
      <c r="I121" s="626" t="s">
        <v>1009</v>
      </c>
      <c r="J121" s="626" t="s">
        <v>1010</v>
      </c>
      <c r="K121" s="626" t="s">
        <v>1011</v>
      </c>
      <c r="L121" s="627">
        <v>0</v>
      </c>
      <c r="M121" s="627">
        <v>0</v>
      </c>
      <c r="N121" s="626">
        <v>1</v>
      </c>
      <c r="O121" s="690">
        <v>0.5</v>
      </c>
      <c r="P121" s="627"/>
      <c r="Q121" s="642"/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31</v>
      </c>
      <c r="B122" s="626" t="s">
        <v>547</v>
      </c>
      <c r="C122" s="626">
        <v>89301311</v>
      </c>
      <c r="D122" s="688" t="s">
        <v>3962</v>
      </c>
      <c r="E122" s="689" t="s">
        <v>2722</v>
      </c>
      <c r="F122" s="626" t="s">
        <v>2708</v>
      </c>
      <c r="G122" s="626" t="s">
        <v>2750</v>
      </c>
      <c r="H122" s="626" t="s">
        <v>546</v>
      </c>
      <c r="I122" s="626" t="s">
        <v>807</v>
      </c>
      <c r="J122" s="626" t="s">
        <v>2751</v>
      </c>
      <c r="K122" s="626" t="s">
        <v>2752</v>
      </c>
      <c r="L122" s="627">
        <v>0</v>
      </c>
      <c r="M122" s="627">
        <v>0</v>
      </c>
      <c r="N122" s="626">
        <v>16</v>
      </c>
      <c r="O122" s="690">
        <v>15</v>
      </c>
      <c r="P122" s="627">
        <v>0</v>
      </c>
      <c r="Q122" s="642"/>
      <c r="R122" s="626">
        <v>3</v>
      </c>
      <c r="S122" s="642">
        <v>0.1875</v>
      </c>
      <c r="T122" s="690">
        <v>3</v>
      </c>
      <c r="U122" s="672">
        <v>0.2</v>
      </c>
    </row>
    <row r="123" spans="1:21" ht="14.4" customHeight="1" x14ac:dyDescent="0.3">
      <c r="A123" s="625">
        <v>31</v>
      </c>
      <c r="B123" s="626" t="s">
        <v>547</v>
      </c>
      <c r="C123" s="626">
        <v>89301311</v>
      </c>
      <c r="D123" s="688" t="s">
        <v>3962</v>
      </c>
      <c r="E123" s="689" t="s">
        <v>2722</v>
      </c>
      <c r="F123" s="626" t="s">
        <v>2708</v>
      </c>
      <c r="G123" s="626" t="s">
        <v>2757</v>
      </c>
      <c r="H123" s="626" t="s">
        <v>546</v>
      </c>
      <c r="I123" s="626" t="s">
        <v>1724</v>
      </c>
      <c r="J123" s="626" t="s">
        <v>1725</v>
      </c>
      <c r="K123" s="626" t="s">
        <v>2758</v>
      </c>
      <c r="L123" s="627">
        <v>210.11</v>
      </c>
      <c r="M123" s="627">
        <v>420.22</v>
      </c>
      <c r="N123" s="626">
        <v>2</v>
      </c>
      <c r="O123" s="690">
        <v>1.5</v>
      </c>
      <c r="P123" s="627"/>
      <c r="Q123" s="642">
        <v>0</v>
      </c>
      <c r="R123" s="626"/>
      <c r="S123" s="642">
        <v>0</v>
      </c>
      <c r="T123" s="690"/>
      <c r="U123" s="672">
        <v>0</v>
      </c>
    </row>
    <row r="124" spans="1:21" ht="14.4" customHeight="1" x14ac:dyDescent="0.3">
      <c r="A124" s="625">
        <v>31</v>
      </c>
      <c r="B124" s="626" t="s">
        <v>547</v>
      </c>
      <c r="C124" s="626">
        <v>89301311</v>
      </c>
      <c r="D124" s="688" t="s">
        <v>3962</v>
      </c>
      <c r="E124" s="689" t="s">
        <v>2722</v>
      </c>
      <c r="F124" s="626" t="s">
        <v>2708</v>
      </c>
      <c r="G124" s="626" t="s">
        <v>2902</v>
      </c>
      <c r="H124" s="626" t="s">
        <v>546</v>
      </c>
      <c r="I124" s="626" t="s">
        <v>1429</v>
      </c>
      <c r="J124" s="626" t="s">
        <v>1430</v>
      </c>
      <c r="K124" s="626" t="s">
        <v>1007</v>
      </c>
      <c r="L124" s="627">
        <v>154.33000000000001</v>
      </c>
      <c r="M124" s="627">
        <v>154.33000000000001</v>
      </c>
      <c r="N124" s="626">
        <v>1</v>
      </c>
      <c r="O124" s="690">
        <v>0.5</v>
      </c>
      <c r="P124" s="627"/>
      <c r="Q124" s="642">
        <v>0</v>
      </c>
      <c r="R124" s="626"/>
      <c r="S124" s="642">
        <v>0</v>
      </c>
      <c r="T124" s="690"/>
      <c r="U124" s="672">
        <v>0</v>
      </c>
    </row>
    <row r="125" spans="1:21" ht="14.4" customHeight="1" x14ac:dyDescent="0.3">
      <c r="A125" s="625">
        <v>31</v>
      </c>
      <c r="B125" s="626" t="s">
        <v>547</v>
      </c>
      <c r="C125" s="626">
        <v>89301311</v>
      </c>
      <c r="D125" s="688" t="s">
        <v>3962</v>
      </c>
      <c r="E125" s="689" t="s">
        <v>2723</v>
      </c>
      <c r="F125" s="626" t="s">
        <v>2708</v>
      </c>
      <c r="G125" s="626" t="s">
        <v>2805</v>
      </c>
      <c r="H125" s="626" t="s">
        <v>546</v>
      </c>
      <c r="I125" s="626" t="s">
        <v>1091</v>
      </c>
      <c r="J125" s="626" t="s">
        <v>2806</v>
      </c>
      <c r="K125" s="626" t="s">
        <v>2807</v>
      </c>
      <c r="L125" s="627">
        <v>0</v>
      </c>
      <c r="M125" s="627">
        <v>0</v>
      </c>
      <c r="N125" s="626">
        <v>1</v>
      </c>
      <c r="O125" s="690">
        <v>0.5</v>
      </c>
      <c r="P125" s="627"/>
      <c r="Q125" s="642"/>
      <c r="R125" s="626"/>
      <c r="S125" s="642">
        <v>0</v>
      </c>
      <c r="T125" s="690"/>
      <c r="U125" s="672">
        <v>0</v>
      </c>
    </row>
    <row r="126" spans="1:21" ht="14.4" customHeight="1" x14ac:dyDescent="0.3">
      <c r="A126" s="625">
        <v>31</v>
      </c>
      <c r="B126" s="626" t="s">
        <v>547</v>
      </c>
      <c r="C126" s="626">
        <v>89301311</v>
      </c>
      <c r="D126" s="688" t="s">
        <v>3962</v>
      </c>
      <c r="E126" s="689" t="s">
        <v>2723</v>
      </c>
      <c r="F126" s="626" t="s">
        <v>2708</v>
      </c>
      <c r="G126" s="626" t="s">
        <v>2808</v>
      </c>
      <c r="H126" s="626" t="s">
        <v>1470</v>
      </c>
      <c r="I126" s="626" t="s">
        <v>1790</v>
      </c>
      <c r="J126" s="626" t="s">
        <v>2600</v>
      </c>
      <c r="K126" s="626" t="s">
        <v>2601</v>
      </c>
      <c r="L126" s="627">
        <v>333.31</v>
      </c>
      <c r="M126" s="627">
        <v>333.31</v>
      </c>
      <c r="N126" s="626">
        <v>1</v>
      </c>
      <c r="O126" s="690">
        <v>0.5</v>
      </c>
      <c r="P126" s="627">
        <v>333.31</v>
      </c>
      <c r="Q126" s="642">
        <v>1</v>
      </c>
      <c r="R126" s="626">
        <v>1</v>
      </c>
      <c r="S126" s="642">
        <v>1</v>
      </c>
      <c r="T126" s="690">
        <v>0.5</v>
      </c>
      <c r="U126" s="672">
        <v>1</v>
      </c>
    </row>
    <row r="127" spans="1:21" ht="14.4" customHeight="1" x14ac:dyDescent="0.3">
      <c r="A127" s="625">
        <v>31</v>
      </c>
      <c r="B127" s="626" t="s">
        <v>547</v>
      </c>
      <c r="C127" s="626">
        <v>89301311</v>
      </c>
      <c r="D127" s="688" t="s">
        <v>3962</v>
      </c>
      <c r="E127" s="689" t="s">
        <v>2723</v>
      </c>
      <c r="F127" s="626" t="s">
        <v>2708</v>
      </c>
      <c r="G127" s="626" t="s">
        <v>2808</v>
      </c>
      <c r="H127" s="626" t="s">
        <v>1470</v>
      </c>
      <c r="I127" s="626" t="s">
        <v>1827</v>
      </c>
      <c r="J127" s="626" t="s">
        <v>2604</v>
      </c>
      <c r="K127" s="626" t="s">
        <v>2605</v>
      </c>
      <c r="L127" s="627">
        <v>333.31</v>
      </c>
      <c r="M127" s="627">
        <v>999.93000000000006</v>
      </c>
      <c r="N127" s="626">
        <v>3</v>
      </c>
      <c r="O127" s="690">
        <v>1</v>
      </c>
      <c r="P127" s="627">
        <v>666.62</v>
      </c>
      <c r="Q127" s="642">
        <v>0.66666666666666663</v>
      </c>
      <c r="R127" s="626">
        <v>2</v>
      </c>
      <c r="S127" s="642">
        <v>0.66666666666666663</v>
      </c>
      <c r="T127" s="690">
        <v>0.5</v>
      </c>
      <c r="U127" s="672">
        <v>0.5</v>
      </c>
    </row>
    <row r="128" spans="1:21" ht="14.4" customHeight="1" x14ac:dyDescent="0.3">
      <c r="A128" s="625">
        <v>31</v>
      </c>
      <c r="B128" s="626" t="s">
        <v>547</v>
      </c>
      <c r="C128" s="626">
        <v>89301311</v>
      </c>
      <c r="D128" s="688" t="s">
        <v>3962</v>
      </c>
      <c r="E128" s="689" t="s">
        <v>2723</v>
      </c>
      <c r="F128" s="626" t="s">
        <v>2708</v>
      </c>
      <c r="G128" s="626" t="s">
        <v>2741</v>
      </c>
      <c r="H128" s="626" t="s">
        <v>1470</v>
      </c>
      <c r="I128" s="626" t="s">
        <v>1809</v>
      </c>
      <c r="J128" s="626" t="s">
        <v>1810</v>
      </c>
      <c r="K128" s="626" t="s">
        <v>2614</v>
      </c>
      <c r="L128" s="627">
        <v>69.86</v>
      </c>
      <c r="M128" s="627">
        <v>558.88</v>
      </c>
      <c r="N128" s="626">
        <v>8</v>
      </c>
      <c r="O128" s="690">
        <v>1</v>
      </c>
      <c r="P128" s="627"/>
      <c r="Q128" s="642">
        <v>0</v>
      </c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31</v>
      </c>
      <c r="B129" s="626" t="s">
        <v>547</v>
      </c>
      <c r="C129" s="626">
        <v>89301311</v>
      </c>
      <c r="D129" s="688" t="s">
        <v>3962</v>
      </c>
      <c r="E129" s="689" t="s">
        <v>2723</v>
      </c>
      <c r="F129" s="626" t="s">
        <v>2708</v>
      </c>
      <c r="G129" s="626" t="s">
        <v>2897</v>
      </c>
      <c r="H129" s="626" t="s">
        <v>546</v>
      </c>
      <c r="I129" s="626" t="s">
        <v>829</v>
      </c>
      <c r="J129" s="626" t="s">
        <v>830</v>
      </c>
      <c r="K129" s="626" t="s">
        <v>1577</v>
      </c>
      <c r="L129" s="627">
        <v>56.52</v>
      </c>
      <c r="M129" s="627">
        <v>56.52</v>
      </c>
      <c r="N129" s="626">
        <v>1</v>
      </c>
      <c r="O129" s="690">
        <v>1</v>
      </c>
      <c r="P129" s="627"/>
      <c r="Q129" s="642">
        <v>0</v>
      </c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31</v>
      </c>
      <c r="B130" s="626" t="s">
        <v>547</v>
      </c>
      <c r="C130" s="626">
        <v>89301311</v>
      </c>
      <c r="D130" s="688" t="s">
        <v>3962</v>
      </c>
      <c r="E130" s="689" t="s">
        <v>2723</v>
      </c>
      <c r="F130" s="626" t="s">
        <v>2708</v>
      </c>
      <c r="G130" s="626" t="s">
        <v>2897</v>
      </c>
      <c r="H130" s="626" t="s">
        <v>546</v>
      </c>
      <c r="I130" s="626" t="s">
        <v>2903</v>
      </c>
      <c r="J130" s="626" t="s">
        <v>2904</v>
      </c>
      <c r="K130" s="626" t="s">
        <v>2905</v>
      </c>
      <c r="L130" s="627">
        <v>37.68</v>
      </c>
      <c r="M130" s="627">
        <v>37.68</v>
      </c>
      <c r="N130" s="626">
        <v>1</v>
      </c>
      <c r="O130" s="690">
        <v>1</v>
      </c>
      <c r="P130" s="627"/>
      <c r="Q130" s="642">
        <v>0</v>
      </c>
      <c r="R130" s="626"/>
      <c r="S130" s="642">
        <v>0</v>
      </c>
      <c r="T130" s="690"/>
      <c r="U130" s="672">
        <v>0</v>
      </c>
    </row>
    <row r="131" spans="1:21" ht="14.4" customHeight="1" x14ac:dyDescent="0.3">
      <c r="A131" s="625">
        <v>31</v>
      </c>
      <c r="B131" s="626" t="s">
        <v>547</v>
      </c>
      <c r="C131" s="626">
        <v>89301311</v>
      </c>
      <c r="D131" s="688" t="s">
        <v>3962</v>
      </c>
      <c r="E131" s="689" t="s">
        <v>2723</v>
      </c>
      <c r="F131" s="626" t="s">
        <v>2708</v>
      </c>
      <c r="G131" s="626" t="s">
        <v>2743</v>
      </c>
      <c r="H131" s="626" t="s">
        <v>1470</v>
      </c>
      <c r="I131" s="626" t="s">
        <v>1831</v>
      </c>
      <c r="J131" s="626" t="s">
        <v>1832</v>
      </c>
      <c r="K131" s="626" t="s">
        <v>1833</v>
      </c>
      <c r="L131" s="627">
        <v>154.01</v>
      </c>
      <c r="M131" s="627">
        <v>462.03</v>
      </c>
      <c r="N131" s="626">
        <v>3</v>
      </c>
      <c r="O131" s="690">
        <v>1</v>
      </c>
      <c r="P131" s="627">
        <v>462.03</v>
      </c>
      <c r="Q131" s="642">
        <v>1</v>
      </c>
      <c r="R131" s="626">
        <v>3</v>
      </c>
      <c r="S131" s="642">
        <v>1</v>
      </c>
      <c r="T131" s="690">
        <v>1</v>
      </c>
      <c r="U131" s="672">
        <v>1</v>
      </c>
    </row>
    <row r="132" spans="1:21" ht="14.4" customHeight="1" x14ac:dyDescent="0.3">
      <c r="A132" s="625">
        <v>31</v>
      </c>
      <c r="B132" s="626" t="s">
        <v>547</v>
      </c>
      <c r="C132" s="626">
        <v>89301311</v>
      </c>
      <c r="D132" s="688" t="s">
        <v>3962</v>
      </c>
      <c r="E132" s="689" t="s">
        <v>2723</v>
      </c>
      <c r="F132" s="626" t="s">
        <v>2708</v>
      </c>
      <c r="G132" s="626" t="s">
        <v>2906</v>
      </c>
      <c r="H132" s="626" t="s">
        <v>546</v>
      </c>
      <c r="I132" s="626" t="s">
        <v>1118</v>
      </c>
      <c r="J132" s="626" t="s">
        <v>1119</v>
      </c>
      <c r="K132" s="626" t="s">
        <v>1120</v>
      </c>
      <c r="L132" s="627">
        <v>0</v>
      </c>
      <c r="M132" s="627">
        <v>0</v>
      </c>
      <c r="N132" s="626">
        <v>1</v>
      </c>
      <c r="O132" s="690">
        <v>0.5</v>
      </c>
      <c r="P132" s="627">
        <v>0</v>
      </c>
      <c r="Q132" s="642"/>
      <c r="R132" s="626">
        <v>1</v>
      </c>
      <c r="S132" s="642">
        <v>1</v>
      </c>
      <c r="T132" s="690">
        <v>0.5</v>
      </c>
      <c r="U132" s="672">
        <v>1</v>
      </c>
    </row>
    <row r="133" spans="1:21" ht="14.4" customHeight="1" x14ac:dyDescent="0.3">
      <c r="A133" s="625">
        <v>31</v>
      </c>
      <c r="B133" s="626" t="s">
        <v>547</v>
      </c>
      <c r="C133" s="626">
        <v>89301311</v>
      </c>
      <c r="D133" s="688" t="s">
        <v>3962</v>
      </c>
      <c r="E133" s="689" t="s">
        <v>2723</v>
      </c>
      <c r="F133" s="626" t="s">
        <v>2708</v>
      </c>
      <c r="G133" s="626" t="s">
        <v>2744</v>
      </c>
      <c r="H133" s="626" t="s">
        <v>1470</v>
      </c>
      <c r="I133" s="626" t="s">
        <v>1643</v>
      </c>
      <c r="J133" s="626" t="s">
        <v>1491</v>
      </c>
      <c r="K133" s="626" t="s">
        <v>1644</v>
      </c>
      <c r="L133" s="627">
        <v>625.29</v>
      </c>
      <c r="M133" s="627">
        <v>67531.319999999992</v>
      </c>
      <c r="N133" s="626">
        <v>108</v>
      </c>
      <c r="O133" s="690">
        <v>25.5</v>
      </c>
      <c r="P133" s="627">
        <v>36892.11</v>
      </c>
      <c r="Q133" s="642">
        <v>0.54629629629629639</v>
      </c>
      <c r="R133" s="626">
        <v>59</v>
      </c>
      <c r="S133" s="642">
        <v>0.54629629629629628</v>
      </c>
      <c r="T133" s="690">
        <v>14.5</v>
      </c>
      <c r="U133" s="672">
        <v>0.56862745098039214</v>
      </c>
    </row>
    <row r="134" spans="1:21" ht="14.4" customHeight="1" x14ac:dyDescent="0.3">
      <c r="A134" s="625">
        <v>31</v>
      </c>
      <c r="B134" s="626" t="s">
        <v>547</v>
      </c>
      <c r="C134" s="626">
        <v>89301311</v>
      </c>
      <c r="D134" s="688" t="s">
        <v>3962</v>
      </c>
      <c r="E134" s="689" t="s">
        <v>2723</v>
      </c>
      <c r="F134" s="626" t="s">
        <v>2708</v>
      </c>
      <c r="G134" s="626" t="s">
        <v>2744</v>
      </c>
      <c r="H134" s="626" t="s">
        <v>1470</v>
      </c>
      <c r="I134" s="626" t="s">
        <v>2830</v>
      </c>
      <c r="J134" s="626" t="s">
        <v>1491</v>
      </c>
      <c r="K134" s="626" t="s">
        <v>2831</v>
      </c>
      <c r="L134" s="627">
        <v>1166.47</v>
      </c>
      <c r="M134" s="627">
        <v>3499.41</v>
      </c>
      <c r="N134" s="626">
        <v>3</v>
      </c>
      <c r="O134" s="690">
        <v>0.5</v>
      </c>
      <c r="P134" s="627">
        <v>3499.41</v>
      </c>
      <c r="Q134" s="642">
        <v>1</v>
      </c>
      <c r="R134" s="626">
        <v>3</v>
      </c>
      <c r="S134" s="642">
        <v>1</v>
      </c>
      <c r="T134" s="690">
        <v>0.5</v>
      </c>
      <c r="U134" s="672">
        <v>1</v>
      </c>
    </row>
    <row r="135" spans="1:21" ht="14.4" customHeight="1" x14ac:dyDescent="0.3">
      <c r="A135" s="625">
        <v>31</v>
      </c>
      <c r="B135" s="626" t="s">
        <v>547</v>
      </c>
      <c r="C135" s="626">
        <v>89301311</v>
      </c>
      <c r="D135" s="688" t="s">
        <v>3962</v>
      </c>
      <c r="E135" s="689" t="s">
        <v>2723</v>
      </c>
      <c r="F135" s="626" t="s">
        <v>2708</v>
      </c>
      <c r="G135" s="626" t="s">
        <v>2745</v>
      </c>
      <c r="H135" s="626" t="s">
        <v>1470</v>
      </c>
      <c r="I135" s="626" t="s">
        <v>1596</v>
      </c>
      <c r="J135" s="626" t="s">
        <v>1480</v>
      </c>
      <c r="K135" s="626" t="s">
        <v>2638</v>
      </c>
      <c r="L135" s="627">
        <v>48.31</v>
      </c>
      <c r="M135" s="627">
        <v>531.41000000000008</v>
      </c>
      <c r="N135" s="626">
        <v>11</v>
      </c>
      <c r="O135" s="690">
        <v>8</v>
      </c>
      <c r="P135" s="627">
        <v>48.31</v>
      </c>
      <c r="Q135" s="642">
        <v>9.0909090909090898E-2</v>
      </c>
      <c r="R135" s="626">
        <v>1</v>
      </c>
      <c r="S135" s="642">
        <v>9.0909090909090912E-2</v>
      </c>
      <c r="T135" s="690">
        <v>0.5</v>
      </c>
      <c r="U135" s="672">
        <v>6.25E-2</v>
      </c>
    </row>
    <row r="136" spans="1:21" ht="14.4" customHeight="1" x14ac:dyDescent="0.3">
      <c r="A136" s="625">
        <v>31</v>
      </c>
      <c r="B136" s="626" t="s">
        <v>547</v>
      </c>
      <c r="C136" s="626">
        <v>89301311</v>
      </c>
      <c r="D136" s="688" t="s">
        <v>3962</v>
      </c>
      <c r="E136" s="689" t="s">
        <v>2723</v>
      </c>
      <c r="F136" s="626" t="s">
        <v>2708</v>
      </c>
      <c r="G136" s="626" t="s">
        <v>2745</v>
      </c>
      <c r="H136" s="626" t="s">
        <v>1470</v>
      </c>
      <c r="I136" s="626" t="s">
        <v>1479</v>
      </c>
      <c r="J136" s="626" t="s">
        <v>1480</v>
      </c>
      <c r="K136" s="626" t="s">
        <v>2639</v>
      </c>
      <c r="L136" s="627">
        <v>96.63</v>
      </c>
      <c r="M136" s="627">
        <v>5024.7600000000029</v>
      </c>
      <c r="N136" s="626">
        <v>52</v>
      </c>
      <c r="O136" s="690">
        <v>38.5</v>
      </c>
      <c r="P136" s="627">
        <v>3092.1600000000021</v>
      </c>
      <c r="Q136" s="642">
        <v>0.61538461538461542</v>
      </c>
      <c r="R136" s="626">
        <v>32</v>
      </c>
      <c r="S136" s="642">
        <v>0.61538461538461542</v>
      </c>
      <c r="T136" s="690">
        <v>23</v>
      </c>
      <c r="U136" s="672">
        <v>0.59740259740259738</v>
      </c>
    </row>
    <row r="137" spans="1:21" ht="14.4" customHeight="1" x14ac:dyDescent="0.3">
      <c r="A137" s="625">
        <v>31</v>
      </c>
      <c r="B137" s="626" t="s">
        <v>547</v>
      </c>
      <c r="C137" s="626">
        <v>89301311</v>
      </c>
      <c r="D137" s="688" t="s">
        <v>3962</v>
      </c>
      <c r="E137" s="689" t="s">
        <v>2723</v>
      </c>
      <c r="F137" s="626" t="s">
        <v>2708</v>
      </c>
      <c r="G137" s="626" t="s">
        <v>2745</v>
      </c>
      <c r="H137" s="626" t="s">
        <v>546</v>
      </c>
      <c r="I137" s="626" t="s">
        <v>2832</v>
      </c>
      <c r="J137" s="626" t="s">
        <v>577</v>
      </c>
      <c r="K137" s="626" t="s">
        <v>2833</v>
      </c>
      <c r="L137" s="627">
        <v>0</v>
      </c>
      <c r="M137" s="627">
        <v>0</v>
      </c>
      <c r="N137" s="626">
        <v>1</v>
      </c>
      <c r="O137" s="690">
        <v>0.5</v>
      </c>
      <c r="P137" s="627"/>
      <c r="Q137" s="642"/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31</v>
      </c>
      <c r="B138" s="626" t="s">
        <v>547</v>
      </c>
      <c r="C138" s="626">
        <v>89301311</v>
      </c>
      <c r="D138" s="688" t="s">
        <v>3962</v>
      </c>
      <c r="E138" s="689" t="s">
        <v>2723</v>
      </c>
      <c r="F138" s="626" t="s">
        <v>2708</v>
      </c>
      <c r="G138" s="626" t="s">
        <v>2745</v>
      </c>
      <c r="H138" s="626" t="s">
        <v>546</v>
      </c>
      <c r="I138" s="626" t="s">
        <v>2834</v>
      </c>
      <c r="J138" s="626" t="s">
        <v>577</v>
      </c>
      <c r="K138" s="626" t="s">
        <v>2835</v>
      </c>
      <c r="L138" s="627">
        <v>0</v>
      </c>
      <c r="M138" s="627">
        <v>0</v>
      </c>
      <c r="N138" s="626">
        <v>9</v>
      </c>
      <c r="O138" s="690">
        <v>7</v>
      </c>
      <c r="P138" s="627">
        <v>0</v>
      </c>
      <c r="Q138" s="642"/>
      <c r="R138" s="626">
        <v>2</v>
      </c>
      <c r="S138" s="642">
        <v>0.22222222222222221</v>
      </c>
      <c r="T138" s="690">
        <v>1</v>
      </c>
      <c r="U138" s="672">
        <v>0.14285714285714285</v>
      </c>
    </row>
    <row r="139" spans="1:21" ht="14.4" customHeight="1" x14ac:dyDescent="0.3">
      <c r="A139" s="625">
        <v>31</v>
      </c>
      <c r="B139" s="626" t="s">
        <v>547</v>
      </c>
      <c r="C139" s="626">
        <v>89301311</v>
      </c>
      <c r="D139" s="688" t="s">
        <v>3962</v>
      </c>
      <c r="E139" s="689" t="s">
        <v>2723</v>
      </c>
      <c r="F139" s="626" t="s">
        <v>2708</v>
      </c>
      <c r="G139" s="626" t="s">
        <v>2745</v>
      </c>
      <c r="H139" s="626" t="s">
        <v>546</v>
      </c>
      <c r="I139" s="626" t="s">
        <v>576</v>
      </c>
      <c r="J139" s="626" t="s">
        <v>577</v>
      </c>
      <c r="K139" s="626" t="s">
        <v>2640</v>
      </c>
      <c r="L139" s="627">
        <v>96.63</v>
      </c>
      <c r="M139" s="627">
        <v>193.26</v>
      </c>
      <c r="N139" s="626">
        <v>2</v>
      </c>
      <c r="O139" s="690">
        <v>1.5</v>
      </c>
      <c r="P139" s="627">
        <v>96.63</v>
      </c>
      <c r="Q139" s="642">
        <v>0.5</v>
      </c>
      <c r="R139" s="626">
        <v>1</v>
      </c>
      <c r="S139" s="642">
        <v>0.5</v>
      </c>
      <c r="T139" s="690">
        <v>0.5</v>
      </c>
      <c r="U139" s="672">
        <v>0.33333333333333331</v>
      </c>
    </row>
    <row r="140" spans="1:21" ht="14.4" customHeight="1" x14ac:dyDescent="0.3">
      <c r="A140" s="625">
        <v>31</v>
      </c>
      <c r="B140" s="626" t="s">
        <v>547</v>
      </c>
      <c r="C140" s="626">
        <v>89301311</v>
      </c>
      <c r="D140" s="688" t="s">
        <v>3962</v>
      </c>
      <c r="E140" s="689" t="s">
        <v>2723</v>
      </c>
      <c r="F140" s="626" t="s">
        <v>2708</v>
      </c>
      <c r="G140" s="626" t="s">
        <v>2750</v>
      </c>
      <c r="H140" s="626" t="s">
        <v>546</v>
      </c>
      <c r="I140" s="626" t="s">
        <v>807</v>
      </c>
      <c r="J140" s="626" t="s">
        <v>2751</v>
      </c>
      <c r="K140" s="626" t="s">
        <v>2752</v>
      </c>
      <c r="L140" s="627">
        <v>0</v>
      </c>
      <c r="M140" s="627">
        <v>0</v>
      </c>
      <c r="N140" s="626">
        <v>23</v>
      </c>
      <c r="O140" s="690">
        <v>17.5</v>
      </c>
      <c r="P140" s="627">
        <v>0</v>
      </c>
      <c r="Q140" s="642"/>
      <c r="R140" s="626">
        <v>13</v>
      </c>
      <c r="S140" s="642">
        <v>0.56521739130434778</v>
      </c>
      <c r="T140" s="690">
        <v>9</v>
      </c>
      <c r="U140" s="672">
        <v>0.51428571428571423</v>
      </c>
    </row>
    <row r="141" spans="1:21" ht="14.4" customHeight="1" x14ac:dyDescent="0.3">
      <c r="A141" s="625">
        <v>31</v>
      </c>
      <c r="B141" s="626" t="s">
        <v>547</v>
      </c>
      <c r="C141" s="626">
        <v>89301311</v>
      </c>
      <c r="D141" s="688" t="s">
        <v>3962</v>
      </c>
      <c r="E141" s="689" t="s">
        <v>2723</v>
      </c>
      <c r="F141" s="626" t="s">
        <v>2708</v>
      </c>
      <c r="G141" s="626" t="s">
        <v>2753</v>
      </c>
      <c r="H141" s="626" t="s">
        <v>546</v>
      </c>
      <c r="I141" s="626" t="s">
        <v>2754</v>
      </c>
      <c r="J141" s="626" t="s">
        <v>2755</v>
      </c>
      <c r="K141" s="626" t="s">
        <v>2756</v>
      </c>
      <c r="L141" s="627">
        <v>472.71</v>
      </c>
      <c r="M141" s="627">
        <v>472.71</v>
      </c>
      <c r="N141" s="626">
        <v>1</v>
      </c>
      <c r="O141" s="690">
        <v>0.5</v>
      </c>
      <c r="P141" s="627">
        <v>472.71</v>
      </c>
      <c r="Q141" s="642">
        <v>1</v>
      </c>
      <c r="R141" s="626">
        <v>1</v>
      </c>
      <c r="S141" s="642">
        <v>1</v>
      </c>
      <c r="T141" s="690">
        <v>0.5</v>
      </c>
      <c r="U141" s="672">
        <v>1</v>
      </c>
    </row>
    <row r="142" spans="1:21" ht="14.4" customHeight="1" x14ac:dyDescent="0.3">
      <c r="A142" s="625">
        <v>31</v>
      </c>
      <c r="B142" s="626" t="s">
        <v>547</v>
      </c>
      <c r="C142" s="626">
        <v>89301311</v>
      </c>
      <c r="D142" s="688" t="s">
        <v>3962</v>
      </c>
      <c r="E142" s="689" t="s">
        <v>2723</v>
      </c>
      <c r="F142" s="626" t="s">
        <v>2708</v>
      </c>
      <c r="G142" s="626" t="s">
        <v>2757</v>
      </c>
      <c r="H142" s="626" t="s">
        <v>546</v>
      </c>
      <c r="I142" s="626" t="s">
        <v>1724</v>
      </c>
      <c r="J142" s="626" t="s">
        <v>1725</v>
      </c>
      <c r="K142" s="626" t="s">
        <v>2758</v>
      </c>
      <c r="L142" s="627">
        <v>210.11</v>
      </c>
      <c r="M142" s="627">
        <v>210.11</v>
      </c>
      <c r="N142" s="626">
        <v>1</v>
      </c>
      <c r="O142" s="690">
        <v>0.5</v>
      </c>
      <c r="P142" s="627"/>
      <c r="Q142" s="642">
        <v>0</v>
      </c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31</v>
      </c>
      <c r="B143" s="626" t="s">
        <v>547</v>
      </c>
      <c r="C143" s="626">
        <v>89301311</v>
      </c>
      <c r="D143" s="688" t="s">
        <v>3962</v>
      </c>
      <c r="E143" s="689" t="s">
        <v>2723</v>
      </c>
      <c r="F143" s="626" t="s">
        <v>2708</v>
      </c>
      <c r="G143" s="626" t="s">
        <v>2757</v>
      </c>
      <c r="H143" s="626" t="s">
        <v>546</v>
      </c>
      <c r="I143" s="626" t="s">
        <v>1724</v>
      </c>
      <c r="J143" s="626" t="s">
        <v>1725</v>
      </c>
      <c r="K143" s="626" t="s">
        <v>2758</v>
      </c>
      <c r="L143" s="627">
        <v>194.73</v>
      </c>
      <c r="M143" s="627">
        <v>3115.68</v>
      </c>
      <c r="N143" s="626">
        <v>16</v>
      </c>
      <c r="O143" s="690">
        <v>5</v>
      </c>
      <c r="P143" s="627">
        <v>2531.4899999999998</v>
      </c>
      <c r="Q143" s="642">
        <v>0.8125</v>
      </c>
      <c r="R143" s="626">
        <v>13</v>
      </c>
      <c r="S143" s="642">
        <v>0.8125</v>
      </c>
      <c r="T143" s="690">
        <v>4</v>
      </c>
      <c r="U143" s="672">
        <v>0.8</v>
      </c>
    </row>
    <row r="144" spans="1:21" ht="14.4" customHeight="1" x14ac:dyDescent="0.3">
      <c r="A144" s="625">
        <v>31</v>
      </c>
      <c r="B144" s="626" t="s">
        <v>547</v>
      </c>
      <c r="C144" s="626">
        <v>89301311</v>
      </c>
      <c r="D144" s="688" t="s">
        <v>3962</v>
      </c>
      <c r="E144" s="689" t="s">
        <v>2723</v>
      </c>
      <c r="F144" s="626" t="s">
        <v>2708</v>
      </c>
      <c r="G144" s="626" t="s">
        <v>2846</v>
      </c>
      <c r="H144" s="626" t="s">
        <v>1470</v>
      </c>
      <c r="I144" s="626" t="s">
        <v>1536</v>
      </c>
      <c r="J144" s="626" t="s">
        <v>1537</v>
      </c>
      <c r="K144" s="626" t="s">
        <v>2647</v>
      </c>
      <c r="L144" s="627">
        <v>41.5</v>
      </c>
      <c r="M144" s="627">
        <v>41.5</v>
      </c>
      <c r="N144" s="626">
        <v>1</v>
      </c>
      <c r="O144" s="690">
        <v>0.5</v>
      </c>
      <c r="P144" s="627"/>
      <c r="Q144" s="642">
        <v>0</v>
      </c>
      <c r="R144" s="626"/>
      <c r="S144" s="642">
        <v>0</v>
      </c>
      <c r="T144" s="690"/>
      <c r="U144" s="672">
        <v>0</v>
      </c>
    </row>
    <row r="145" spans="1:21" ht="14.4" customHeight="1" x14ac:dyDescent="0.3">
      <c r="A145" s="625">
        <v>31</v>
      </c>
      <c r="B145" s="626" t="s">
        <v>547</v>
      </c>
      <c r="C145" s="626">
        <v>89301311</v>
      </c>
      <c r="D145" s="688" t="s">
        <v>3962</v>
      </c>
      <c r="E145" s="689" t="s">
        <v>2723</v>
      </c>
      <c r="F145" s="626" t="s">
        <v>2710</v>
      </c>
      <c r="G145" s="626" t="s">
        <v>2759</v>
      </c>
      <c r="H145" s="626" t="s">
        <v>546</v>
      </c>
      <c r="I145" s="626" t="s">
        <v>2760</v>
      </c>
      <c r="J145" s="626" t="s">
        <v>2761</v>
      </c>
      <c r="K145" s="626" t="s">
        <v>2762</v>
      </c>
      <c r="L145" s="627">
        <v>410</v>
      </c>
      <c r="M145" s="627">
        <v>25010</v>
      </c>
      <c r="N145" s="626">
        <v>61</v>
      </c>
      <c r="O145" s="690">
        <v>60</v>
      </c>
      <c r="P145" s="627">
        <v>25010</v>
      </c>
      <c r="Q145" s="642">
        <v>1</v>
      </c>
      <c r="R145" s="626">
        <v>61</v>
      </c>
      <c r="S145" s="642">
        <v>1</v>
      </c>
      <c r="T145" s="690">
        <v>60</v>
      </c>
      <c r="U145" s="672">
        <v>1</v>
      </c>
    </row>
    <row r="146" spans="1:21" ht="14.4" customHeight="1" x14ac:dyDescent="0.3">
      <c r="A146" s="625">
        <v>31</v>
      </c>
      <c r="B146" s="626" t="s">
        <v>547</v>
      </c>
      <c r="C146" s="626">
        <v>89301311</v>
      </c>
      <c r="D146" s="688" t="s">
        <v>3962</v>
      </c>
      <c r="E146" s="689" t="s">
        <v>2723</v>
      </c>
      <c r="F146" s="626" t="s">
        <v>2710</v>
      </c>
      <c r="G146" s="626" t="s">
        <v>2763</v>
      </c>
      <c r="H146" s="626" t="s">
        <v>546</v>
      </c>
      <c r="I146" s="626" t="s">
        <v>2764</v>
      </c>
      <c r="J146" s="626" t="s">
        <v>2765</v>
      </c>
      <c r="K146" s="626" t="s">
        <v>2766</v>
      </c>
      <c r="L146" s="627">
        <v>35.75</v>
      </c>
      <c r="M146" s="627">
        <v>3575</v>
      </c>
      <c r="N146" s="626">
        <v>100</v>
      </c>
      <c r="O146" s="690">
        <v>50</v>
      </c>
      <c r="P146" s="627">
        <v>3503.5</v>
      </c>
      <c r="Q146" s="642">
        <v>0.98</v>
      </c>
      <c r="R146" s="626">
        <v>98</v>
      </c>
      <c r="S146" s="642">
        <v>0.98</v>
      </c>
      <c r="T146" s="690">
        <v>49</v>
      </c>
      <c r="U146" s="672">
        <v>0.98</v>
      </c>
    </row>
    <row r="147" spans="1:21" ht="14.4" customHeight="1" x14ac:dyDescent="0.3">
      <c r="A147" s="625">
        <v>31</v>
      </c>
      <c r="B147" s="626" t="s">
        <v>547</v>
      </c>
      <c r="C147" s="626">
        <v>89301311</v>
      </c>
      <c r="D147" s="688" t="s">
        <v>3962</v>
      </c>
      <c r="E147" s="689" t="s">
        <v>2723</v>
      </c>
      <c r="F147" s="626" t="s">
        <v>2710</v>
      </c>
      <c r="G147" s="626" t="s">
        <v>2767</v>
      </c>
      <c r="H147" s="626" t="s">
        <v>546</v>
      </c>
      <c r="I147" s="626" t="s">
        <v>2852</v>
      </c>
      <c r="J147" s="626" t="s">
        <v>2853</v>
      </c>
      <c r="K147" s="626" t="s">
        <v>2854</v>
      </c>
      <c r="L147" s="627">
        <v>260</v>
      </c>
      <c r="M147" s="627">
        <v>260</v>
      </c>
      <c r="N147" s="626">
        <v>1</v>
      </c>
      <c r="O147" s="690">
        <v>1</v>
      </c>
      <c r="P147" s="627"/>
      <c r="Q147" s="642">
        <v>0</v>
      </c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31</v>
      </c>
      <c r="B148" s="626" t="s">
        <v>547</v>
      </c>
      <c r="C148" s="626">
        <v>89301311</v>
      </c>
      <c r="D148" s="688" t="s">
        <v>3962</v>
      </c>
      <c r="E148" s="689" t="s">
        <v>2723</v>
      </c>
      <c r="F148" s="626" t="s">
        <v>2710</v>
      </c>
      <c r="G148" s="626" t="s">
        <v>2767</v>
      </c>
      <c r="H148" s="626" t="s">
        <v>546</v>
      </c>
      <c r="I148" s="626" t="s">
        <v>2771</v>
      </c>
      <c r="J148" s="626" t="s">
        <v>2772</v>
      </c>
      <c r="K148" s="626" t="s">
        <v>2773</v>
      </c>
      <c r="L148" s="627">
        <v>200</v>
      </c>
      <c r="M148" s="627">
        <v>11200</v>
      </c>
      <c r="N148" s="626">
        <v>56</v>
      </c>
      <c r="O148" s="690">
        <v>28</v>
      </c>
      <c r="P148" s="627">
        <v>4800</v>
      </c>
      <c r="Q148" s="642">
        <v>0.42857142857142855</v>
      </c>
      <c r="R148" s="626">
        <v>24</v>
      </c>
      <c r="S148" s="642">
        <v>0.42857142857142855</v>
      </c>
      <c r="T148" s="690">
        <v>12</v>
      </c>
      <c r="U148" s="672">
        <v>0.42857142857142855</v>
      </c>
    </row>
    <row r="149" spans="1:21" ht="14.4" customHeight="1" x14ac:dyDescent="0.3">
      <c r="A149" s="625">
        <v>31</v>
      </c>
      <c r="B149" s="626" t="s">
        <v>547</v>
      </c>
      <c r="C149" s="626">
        <v>89301311</v>
      </c>
      <c r="D149" s="688" t="s">
        <v>3962</v>
      </c>
      <c r="E149" s="689" t="s">
        <v>2723</v>
      </c>
      <c r="F149" s="626" t="s">
        <v>2710</v>
      </c>
      <c r="G149" s="626" t="s">
        <v>2767</v>
      </c>
      <c r="H149" s="626" t="s">
        <v>546</v>
      </c>
      <c r="I149" s="626" t="s">
        <v>2887</v>
      </c>
      <c r="J149" s="626" t="s">
        <v>2888</v>
      </c>
      <c r="K149" s="626" t="s">
        <v>2770</v>
      </c>
      <c r="L149" s="627">
        <v>1200</v>
      </c>
      <c r="M149" s="627">
        <v>1200</v>
      </c>
      <c r="N149" s="626">
        <v>1</v>
      </c>
      <c r="O149" s="690">
        <v>1</v>
      </c>
      <c r="P149" s="627"/>
      <c r="Q149" s="642">
        <v>0</v>
      </c>
      <c r="R149" s="626"/>
      <c r="S149" s="642">
        <v>0</v>
      </c>
      <c r="T149" s="690"/>
      <c r="U149" s="672">
        <v>0</v>
      </c>
    </row>
    <row r="150" spans="1:21" ht="14.4" customHeight="1" x14ac:dyDescent="0.3">
      <c r="A150" s="625">
        <v>31</v>
      </c>
      <c r="B150" s="626" t="s">
        <v>547</v>
      </c>
      <c r="C150" s="626">
        <v>89301311</v>
      </c>
      <c r="D150" s="688" t="s">
        <v>3962</v>
      </c>
      <c r="E150" s="689" t="s">
        <v>2723</v>
      </c>
      <c r="F150" s="626" t="s">
        <v>2710</v>
      </c>
      <c r="G150" s="626" t="s">
        <v>2738</v>
      </c>
      <c r="H150" s="626" t="s">
        <v>546</v>
      </c>
      <c r="I150" s="626" t="s">
        <v>2858</v>
      </c>
      <c r="J150" s="626" t="s">
        <v>2859</v>
      </c>
      <c r="K150" s="626" t="s">
        <v>2860</v>
      </c>
      <c r="L150" s="627">
        <v>3000</v>
      </c>
      <c r="M150" s="627">
        <v>9000</v>
      </c>
      <c r="N150" s="626">
        <v>3</v>
      </c>
      <c r="O150" s="690">
        <v>3</v>
      </c>
      <c r="P150" s="627">
        <v>6000</v>
      </c>
      <c r="Q150" s="642">
        <v>0.66666666666666663</v>
      </c>
      <c r="R150" s="626">
        <v>2</v>
      </c>
      <c r="S150" s="642">
        <v>0.66666666666666663</v>
      </c>
      <c r="T150" s="690">
        <v>2</v>
      </c>
      <c r="U150" s="672">
        <v>0.66666666666666663</v>
      </c>
    </row>
    <row r="151" spans="1:21" ht="14.4" customHeight="1" x14ac:dyDescent="0.3">
      <c r="A151" s="625">
        <v>31</v>
      </c>
      <c r="B151" s="626" t="s">
        <v>547</v>
      </c>
      <c r="C151" s="626">
        <v>89301311</v>
      </c>
      <c r="D151" s="688" t="s">
        <v>3962</v>
      </c>
      <c r="E151" s="689" t="s">
        <v>2723</v>
      </c>
      <c r="F151" s="626" t="s">
        <v>2710</v>
      </c>
      <c r="G151" s="626" t="s">
        <v>2738</v>
      </c>
      <c r="H151" s="626" t="s">
        <v>546</v>
      </c>
      <c r="I151" s="626" t="s">
        <v>2774</v>
      </c>
      <c r="J151" s="626" t="s">
        <v>2775</v>
      </c>
      <c r="K151" s="626" t="s">
        <v>2776</v>
      </c>
      <c r="L151" s="627">
        <v>199.5</v>
      </c>
      <c r="M151" s="627">
        <v>199.5</v>
      </c>
      <c r="N151" s="626">
        <v>1</v>
      </c>
      <c r="O151" s="690">
        <v>1</v>
      </c>
      <c r="P151" s="627">
        <v>199.5</v>
      </c>
      <c r="Q151" s="642">
        <v>1</v>
      </c>
      <c r="R151" s="626">
        <v>1</v>
      </c>
      <c r="S151" s="642">
        <v>1</v>
      </c>
      <c r="T151" s="690">
        <v>1</v>
      </c>
      <c r="U151" s="672">
        <v>1</v>
      </c>
    </row>
    <row r="152" spans="1:21" ht="14.4" customHeight="1" x14ac:dyDescent="0.3">
      <c r="A152" s="625">
        <v>31</v>
      </c>
      <c r="B152" s="626" t="s">
        <v>547</v>
      </c>
      <c r="C152" s="626">
        <v>89301311</v>
      </c>
      <c r="D152" s="688" t="s">
        <v>3962</v>
      </c>
      <c r="E152" s="689" t="s">
        <v>2723</v>
      </c>
      <c r="F152" s="626" t="s">
        <v>2710</v>
      </c>
      <c r="G152" s="626" t="s">
        <v>2738</v>
      </c>
      <c r="H152" s="626" t="s">
        <v>546</v>
      </c>
      <c r="I152" s="626" t="s">
        <v>2777</v>
      </c>
      <c r="J152" s="626" t="s">
        <v>2778</v>
      </c>
      <c r="K152" s="626" t="s">
        <v>2779</v>
      </c>
      <c r="L152" s="627">
        <v>492.18</v>
      </c>
      <c r="M152" s="627">
        <v>4429.62</v>
      </c>
      <c r="N152" s="626">
        <v>9</v>
      </c>
      <c r="O152" s="690">
        <v>9</v>
      </c>
      <c r="P152" s="627">
        <v>3937.4399999999996</v>
      </c>
      <c r="Q152" s="642">
        <v>0.88888888888888884</v>
      </c>
      <c r="R152" s="626">
        <v>8</v>
      </c>
      <c r="S152" s="642">
        <v>0.88888888888888884</v>
      </c>
      <c r="T152" s="690">
        <v>8</v>
      </c>
      <c r="U152" s="672">
        <v>0.88888888888888884</v>
      </c>
    </row>
    <row r="153" spans="1:21" ht="14.4" customHeight="1" x14ac:dyDescent="0.3">
      <c r="A153" s="625">
        <v>31</v>
      </c>
      <c r="B153" s="626" t="s">
        <v>547</v>
      </c>
      <c r="C153" s="626">
        <v>89301311</v>
      </c>
      <c r="D153" s="688" t="s">
        <v>3962</v>
      </c>
      <c r="E153" s="689" t="s">
        <v>2723</v>
      </c>
      <c r="F153" s="626" t="s">
        <v>2710</v>
      </c>
      <c r="G153" s="626" t="s">
        <v>2738</v>
      </c>
      <c r="H153" s="626" t="s">
        <v>546</v>
      </c>
      <c r="I153" s="626" t="s">
        <v>2780</v>
      </c>
      <c r="J153" s="626" t="s">
        <v>2781</v>
      </c>
      <c r="K153" s="626" t="s">
        <v>2782</v>
      </c>
      <c r="L153" s="627">
        <v>750</v>
      </c>
      <c r="M153" s="627">
        <v>1500</v>
      </c>
      <c r="N153" s="626">
        <v>2</v>
      </c>
      <c r="O153" s="690">
        <v>2</v>
      </c>
      <c r="P153" s="627">
        <v>750</v>
      </c>
      <c r="Q153" s="642">
        <v>0.5</v>
      </c>
      <c r="R153" s="626">
        <v>1</v>
      </c>
      <c r="S153" s="642">
        <v>0.5</v>
      </c>
      <c r="T153" s="690">
        <v>1</v>
      </c>
      <c r="U153" s="672">
        <v>0.5</v>
      </c>
    </row>
    <row r="154" spans="1:21" ht="14.4" customHeight="1" x14ac:dyDescent="0.3">
      <c r="A154" s="625">
        <v>31</v>
      </c>
      <c r="B154" s="626" t="s">
        <v>547</v>
      </c>
      <c r="C154" s="626">
        <v>89301311</v>
      </c>
      <c r="D154" s="688" t="s">
        <v>3962</v>
      </c>
      <c r="E154" s="689" t="s">
        <v>2723</v>
      </c>
      <c r="F154" s="626" t="s">
        <v>2710</v>
      </c>
      <c r="G154" s="626" t="s">
        <v>2738</v>
      </c>
      <c r="H154" s="626" t="s">
        <v>546</v>
      </c>
      <c r="I154" s="626" t="s">
        <v>2783</v>
      </c>
      <c r="J154" s="626" t="s">
        <v>2784</v>
      </c>
      <c r="K154" s="626" t="s">
        <v>2785</v>
      </c>
      <c r="L154" s="627">
        <v>971.25</v>
      </c>
      <c r="M154" s="627">
        <v>2913.75</v>
      </c>
      <c r="N154" s="626">
        <v>3</v>
      </c>
      <c r="O154" s="690">
        <v>3</v>
      </c>
      <c r="P154" s="627">
        <v>2913.75</v>
      </c>
      <c r="Q154" s="642">
        <v>1</v>
      </c>
      <c r="R154" s="626">
        <v>3</v>
      </c>
      <c r="S154" s="642">
        <v>1</v>
      </c>
      <c r="T154" s="690">
        <v>3</v>
      </c>
      <c r="U154" s="672">
        <v>1</v>
      </c>
    </row>
    <row r="155" spans="1:21" ht="14.4" customHeight="1" x14ac:dyDescent="0.3">
      <c r="A155" s="625">
        <v>31</v>
      </c>
      <c r="B155" s="626" t="s">
        <v>547</v>
      </c>
      <c r="C155" s="626">
        <v>89301311</v>
      </c>
      <c r="D155" s="688" t="s">
        <v>3962</v>
      </c>
      <c r="E155" s="689" t="s">
        <v>2726</v>
      </c>
      <c r="F155" s="626" t="s">
        <v>2708</v>
      </c>
      <c r="G155" s="626" t="s">
        <v>2805</v>
      </c>
      <c r="H155" s="626" t="s">
        <v>546</v>
      </c>
      <c r="I155" s="626" t="s">
        <v>1091</v>
      </c>
      <c r="J155" s="626" t="s">
        <v>2806</v>
      </c>
      <c r="K155" s="626" t="s">
        <v>2807</v>
      </c>
      <c r="L155" s="627">
        <v>0</v>
      </c>
      <c r="M155" s="627">
        <v>0</v>
      </c>
      <c r="N155" s="626">
        <v>2</v>
      </c>
      <c r="O155" s="690">
        <v>1.5</v>
      </c>
      <c r="P155" s="627">
        <v>0</v>
      </c>
      <c r="Q155" s="642"/>
      <c r="R155" s="626">
        <v>1</v>
      </c>
      <c r="S155" s="642">
        <v>0.5</v>
      </c>
      <c r="T155" s="690">
        <v>1</v>
      </c>
      <c r="U155" s="672">
        <v>0.66666666666666663</v>
      </c>
    </row>
    <row r="156" spans="1:21" ht="14.4" customHeight="1" x14ac:dyDescent="0.3">
      <c r="A156" s="625">
        <v>31</v>
      </c>
      <c r="B156" s="626" t="s">
        <v>547</v>
      </c>
      <c r="C156" s="626">
        <v>89301311</v>
      </c>
      <c r="D156" s="688" t="s">
        <v>3962</v>
      </c>
      <c r="E156" s="689" t="s">
        <v>2726</v>
      </c>
      <c r="F156" s="626" t="s">
        <v>2708</v>
      </c>
      <c r="G156" s="626" t="s">
        <v>2808</v>
      </c>
      <c r="H156" s="626" t="s">
        <v>546</v>
      </c>
      <c r="I156" s="626" t="s">
        <v>2907</v>
      </c>
      <c r="J156" s="626" t="s">
        <v>2600</v>
      </c>
      <c r="K156" s="626" t="s">
        <v>2908</v>
      </c>
      <c r="L156" s="627">
        <v>0</v>
      </c>
      <c r="M156" s="627">
        <v>0</v>
      </c>
      <c r="N156" s="626">
        <v>1</v>
      </c>
      <c r="O156" s="690">
        <v>0.5</v>
      </c>
      <c r="P156" s="627">
        <v>0</v>
      </c>
      <c r="Q156" s="642"/>
      <c r="R156" s="626">
        <v>1</v>
      </c>
      <c r="S156" s="642">
        <v>1</v>
      </c>
      <c r="T156" s="690">
        <v>0.5</v>
      </c>
      <c r="U156" s="672">
        <v>1</v>
      </c>
    </row>
    <row r="157" spans="1:21" ht="14.4" customHeight="1" x14ac:dyDescent="0.3">
      <c r="A157" s="625">
        <v>31</v>
      </c>
      <c r="B157" s="626" t="s">
        <v>547</v>
      </c>
      <c r="C157" s="626">
        <v>89301311</v>
      </c>
      <c r="D157" s="688" t="s">
        <v>3962</v>
      </c>
      <c r="E157" s="689" t="s">
        <v>2726</v>
      </c>
      <c r="F157" s="626" t="s">
        <v>2708</v>
      </c>
      <c r="G157" s="626" t="s">
        <v>2808</v>
      </c>
      <c r="H157" s="626" t="s">
        <v>1470</v>
      </c>
      <c r="I157" s="626" t="s">
        <v>1790</v>
      </c>
      <c r="J157" s="626" t="s">
        <v>2600</v>
      </c>
      <c r="K157" s="626" t="s">
        <v>2601</v>
      </c>
      <c r="L157" s="627">
        <v>333.31</v>
      </c>
      <c r="M157" s="627">
        <v>666.62</v>
      </c>
      <c r="N157" s="626">
        <v>2</v>
      </c>
      <c r="O157" s="690">
        <v>1.5</v>
      </c>
      <c r="P157" s="627">
        <v>333.31</v>
      </c>
      <c r="Q157" s="642">
        <v>0.5</v>
      </c>
      <c r="R157" s="626">
        <v>1</v>
      </c>
      <c r="S157" s="642">
        <v>0.5</v>
      </c>
      <c r="T157" s="690">
        <v>1</v>
      </c>
      <c r="U157" s="672">
        <v>0.66666666666666663</v>
      </c>
    </row>
    <row r="158" spans="1:21" ht="14.4" customHeight="1" x14ac:dyDescent="0.3">
      <c r="A158" s="625">
        <v>31</v>
      </c>
      <c r="B158" s="626" t="s">
        <v>547</v>
      </c>
      <c r="C158" s="626">
        <v>89301311</v>
      </c>
      <c r="D158" s="688" t="s">
        <v>3962</v>
      </c>
      <c r="E158" s="689" t="s">
        <v>2726</v>
      </c>
      <c r="F158" s="626" t="s">
        <v>2708</v>
      </c>
      <c r="G158" s="626" t="s">
        <v>2808</v>
      </c>
      <c r="H158" s="626" t="s">
        <v>1470</v>
      </c>
      <c r="I158" s="626" t="s">
        <v>1827</v>
      </c>
      <c r="J158" s="626" t="s">
        <v>2604</v>
      </c>
      <c r="K158" s="626" t="s">
        <v>2605</v>
      </c>
      <c r="L158" s="627">
        <v>333.31</v>
      </c>
      <c r="M158" s="627">
        <v>999.93000000000006</v>
      </c>
      <c r="N158" s="626">
        <v>3</v>
      </c>
      <c r="O158" s="690">
        <v>2</v>
      </c>
      <c r="P158" s="627">
        <v>333.31</v>
      </c>
      <c r="Q158" s="642">
        <v>0.33333333333333331</v>
      </c>
      <c r="R158" s="626">
        <v>1</v>
      </c>
      <c r="S158" s="642">
        <v>0.33333333333333331</v>
      </c>
      <c r="T158" s="690">
        <v>0.5</v>
      </c>
      <c r="U158" s="672">
        <v>0.25</v>
      </c>
    </row>
    <row r="159" spans="1:21" ht="14.4" customHeight="1" x14ac:dyDescent="0.3">
      <c r="A159" s="625">
        <v>31</v>
      </c>
      <c r="B159" s="626" t="s">
        <v>547</v>
      </c>
      <c r="C159" s="626">
        <v>89301311</v>
      </c>
      <c r="D159" s="688" t="s">
        <v>3962</v>
      </c>
      <c r="E159" s="689" t="s">
        <v>2726</v>
      </c>
      <c r="F159" s="626" t="s">
        <v>2708</v>
      </c>
      <c r="G159" s="626" t="s">
        <v>2808</v>
      </c>
      <c r="H159" s="626" t="s">
        <v>546</v>
      </c>
      <c r="I159" s="626" t="s">
        <v>2909</v>
      </c>
      <c r="J159" s="626" t="s">
        <v>2910</v>
      </c>
      <c r="K159" s="626" t="s">
        <v>2911</v>
      </c>
      <c r="L159" s="627">
        <v>333.31</v>
      </c>
      <c r="M159" s="627">
        <v>666.62</v>
      </c>
      <c r="N159" s="626">
        <v>2</v>
      </c>
      <c r="O159" s="690">
        <v>1</v>
      </c>
      <c r="P159" s="627"/>
      <c r="Q159" s="642">
        <v>0</v>
      </c>
      <c r="R159" s="626"/>
      <c r="S159" s="642">
        <v>0</v>
      </c>
      <c r="T159" s="690"/>
      <c r="U159" s="672">
        <v>0</v>
      </c>
    </row>
    <row r="160" spans="1:21" ht="14.4" customHeight="1" x14ac:dyDescent="0.3">
      <c r="A160" s="625">
        <v>31</v>
      </c>
      <c r="B160" s="626" t="s">
        <v>547</v>
      </c>
      <c r="C160" s="626">
        <v>89301311</v>
      </c>
      <c r="D160" s="688" t="s">
        <v>3962</v>
      </c>
      <c r="E160" s="689" t="s">
        <v>2726</v>
      </c>
      <c r="F160" s="626" t="s">
        <v>2708</v>
      </c>
      <c r="G160" s="626" t="s">
        <v>2912</v>
      </c>
      <c r="H160" s="626" t="s">
        <v>546</v>
      </c>
      <c r="I160" s="626" t="s">
        <v>2913</v>
      </c>
      <c r="J160" s="626" t="s">
        <v>2914</v>
      </c>
      <c r="K160" s="626" t="s">
        <v>1627</v>
      </c>
      <c r="L160" s="627">
        <v>60.02</v>
      </c>
      <c r="M160" s="627">
        <v>60.02</v>
      </c>
      <c r="N160" s="626">
        <v>1</v>
      </c>
      <c r="O160" s="690">
        <v>0.5</v>
      </c>
      <c r="P160" s="627">
        <v>60.02</v>
      </c>
      <c r="Q160" s="642">
        <v>1</v>
      </c>
      <c r="R160" s="626">
        <v>1</v>
      </c>
      <c r="S160" s="642">
        <v>1</v>
      </c>
      <c r="T160" s="690">
        <v>0.5</v>
      </c>
      <c r="U160" s="672">
        <v>1</v>
      </c>
    </row>
    <row r="161" spans="1:21" ht="14.4" customHeight="1" x14ac:dyDescent="0.3">
      <c r="A161" s="625">
        <v>31</v>
      </c>
      <c r="B161" s="626" t="s">
        <v>547</v>
      </c>
      <c r="C161" s="626">
        <v>89301311</v>
      </c>
      <c r="D161" s="688" t="s">
        <v>3962</v>
      </c>
      <c r="E161" s="689" t="s">
        <v>2726</v>
      </c>
      <c r="F161" s="626" t="s">
        <v>2708</v>
      </c>
      <c r="G161" s="626" t="s">
        <v>2810</v>
      </c>
      <c r="H161" s="626" t="s">
        <v>1470</v>
      </c>
      <c r="I161" s="626" t="s">
        <v>1805</v>
      </c>
      <c r="J161" s="626" t="s">
        <v>1806</v>
      </c>
      <c r="K161" s="626" t="s">
        <v>2614</v>
      </c>
      <c r="L161" s="627">
        <v>184.22</v>
      </c>
      <c r="M161" s="627">
        <v>184.22</v>
      </c>
      <c r="N161" s="626">
        <v>1</v>
      </c>
      <c r="O161" s="690">
        <v>0.5</v>
      </c>
      <c r="P161" s="627"/>
      <c r="Q161" s="642">
        <v>0</v>
      </c>
      <c r="R161" s="626"/>
      <c r="S161" s="642">
        <v>0</v>
      </c>
      <c r="T161" s="690"/>
      <c r="U161" s="672">
        <v>0</v>
      </c>
    </row>
    <row r="162" spans="1:21" ht="14.4" customHeight="1" x14ac:dyDescent="0.3">
      <c r="A162" s="625">
        <v>31</v>
      </c>
      <c r="B162" s="626" t="s">
        <v>547</v>
      </c>
      <c r="C162" s="626">
        <v>89301311</v>
      </c>
      <c r="D162" s="688" t="s">
        <v>3962</v>
      </c>
      <c r="E162" s="689" t="s">
        <v>2726</v>
      </c>
      <c r="F162" s="626" t="s">
        <v>2708</v>
      </c>
      <c r="G162" s="626" t="s">
        <v>2741</v>
      </c>
      <c r="H162" s="626" t="s">
        <v>546</v>
      </c>
      <c r="I162" s="626" t="s">
        <v>2915</v>
      </c>
      <c r="J162" s="626" t="s">
        <v>2813</v>
      </c>
      <c r="K162" s="626" t="s">
        <v>2614</v>
      </c>
      <c r="L162" s="627">
        <v>69.86</v>
      </c>
      <c r="M162" s="627">
        <v>69.86</v>
      </c>
      <c r="N162" s="626">
        <v>1</v>
      </c>
      <c r="O162" s="690">
        <v>1</v>
      </c>
      <c r="P162" s="627"/>
      <c r="Q162" s="642">
        <v>0</v>
      </c>
      <c r="R162" s="626"/>
      <c r="S162" s="642">
        <v>0</v>
      </c>
      <c r="T162" s="690"/>
      <c r="U162" s="672">
        <v>0</v>
      </c>
    </row>
    <row r="163" spans="1:21" ht="14.4" customHeight="1" x14ac:dyDescent="0.3">
      <c r="A163" s="625">
        <v>31</v>
      </c>
      <c r="B163" s="626" t="s">
        <v>547</v>
      </c>
      <c r="C163" s="626">
        <v>89301311</v>
      </c>
      <c r="D163" s="688" t="s">
        <v>3962</v>
      </c>
      <c r="E163" s="689" t="s">
        <v>2726</v>
      </c>
      <c r="F163" s="626" t="s">
        <v>2708</v>
      </c>
      <c r="G163" s="626" t="s">
        <v>2741</v>
      </c>
      <c r="H163" s="626" t="s">
        <v>1470</v>
      </c>
      <c r="I163" s="626" t="s">
        <v>1809</v>
      </c>
      <c r="J163" s="626" t="s">
        <v>1810</v>
      </c>
      <c r="K163" s="626" t="s">
        <v>2614</v>
      </c>
      <c r="L163" s="627">
        <v>69.86</v>
      </c>
      <c r="M163" s="627">
        <v>139.72</v>
      </c>
      <c r="N163" s="626">
        <v>2</v>
      </c>
      <c r="O163" s="690">
        <v>0.5</v>
      </c>
      <c r="P163" s="627">
        <v>139.72</v>
      </c>
      <c r="Q163" s="642">
        <v>1</v>
      </c>
      <c r="R163" s="626">
        <v>2</v>
      </c>
      <c r="S163" s="642">
        <v>1</v>
      </c>
      <c r="T163" s="690">
        <v>0.5</v>
      </c>
      <c r="U163" s="672">
        <v>1</v>
      </c>
    </row>
    <row r="164" spans="1:21" ht="14.4" customHeight="1" x14ac:dyDescent="0.3">
      <c r="A164" s="625">
        <v>31</v>
      </c>
      <c r="B164" s="626" t="s">
        <v>547</v>
      </c>
      <c r="C164" s="626">
        <v>89301311</v>
      </c>
      <c r="D164" s="688" t="s">
        <v>3962</v>
      </c>
      <c r="E164" s="689" t="s">
        <v>2726</v>
      </c>
      <c r="F164" s="626" t="s">
        <v>2708</v>
      </c>
      <c r="G164" s="626" t="s">
        <v>2916</v>
      </c>
      <c r="H164" s="626" t="s">
        <v>546</v>
      </c>
      <c r="I164" s="626" t="s">
        <v>1285</v>
      </c>
      <c r="J164" s="626" t="s">
        <v>2917</v>
      </c>
      <c r="K164" s="626" t="s">
        <v>801</v>
      </c>
      <c r="L164" s="627">
        <v>33.36</v>
      </c>
      <c r="M164" s="627">
        <v>66.72</v>
      </c>
      <c r="N164" s="626">
        <v>2</v>
      </c>
      <c r="O164" s="690">
        <v>1</v>
      </c>
      <c r="P164" s="627">
        <v>66.72</v>
      </c>
      <c r="Q164" s="642">
        <v>1</v>
      </c>
      <c r="R164" s="626">
        <v>2</v>
      </c>
      <c r="S164" s="642">
        <v>1</v>
      </c>
      <c r="T164" s="690">
        <v>1</v>
      </c>
      <c r="U164" s="672">
        <v>1</v>
      </c>
    </row>
    <row r="165" spans="1:21" ht="14.4" customHeight="1" x14ac:dyDescent="0.3">
      <c r="A165" s="625">
        <v>31</v>
      </c>
      <c r="B165" s="626" t="s">
        <v>547</v>
      </c>
      <c r="C165" s="626">
        <v>89301311</v>
      </c>
      <c r="D165" s="688" t="s">
        <v>3962</v>
      </c>
      <c r="E165" s="689" t="s">
        <v>2726</v>
      </c>
      <c r="F165" s="626" t="s">
        <v>2708</v>
      </c>
      <c r="G165" s="626" t="s">
        <v>2918</v>
      </c>
      <c r="H165" s="626" t="s">
        <v>546</v>
      </c>
      <c r="I165" s="626" t="s">
        <v>2119</v>
      </c>
      <c r="J165" s="626" t="s">
        <v>2120</v>
      </c>
      <c r="K165" s="626" t="s">
        <v>2919</v>
      </c>
      <c r="L165" s="627">
        <v>63.67</v>
      </c>
      <c r="M165" s="627">
        <v>63.67</v>
      </c>
      <c r="N165" s="626">
        <v>1</v>
      </c>
      <c r="O165" s="690">
        <v>0.5</v>
      </c>
      <c r="P165" s="627"/>
      <c r="Q165" s="642">
        <v>0</v>
      </c>
      <c r="R165" s="626"/>
      <c r="S165" s="642">
        <v>0</v>
      </c>
      <c r="T165" s="690"/>
      <c r="U165" s="672">
        <v>0</v>
      </c>
    </row>
    <row r="166" spans="1:21" ht="14.4" customHeight="1" x14ac:dyDescent="0.3">
      <c r="A166" s="625">
        <v>31</v>
      </c>
      <c r="B166" s="626" t="s">
        <v>547</v>
      </c>
      <c r="C166" s="626">
        <v>89301311</v>
      </c>
      <c r="D166" s="688" t="s">
        <v>3962</v>
      </c>
      <c r="E166" s="689" t="s">
        <v>2726</v>
      </c>
      <c r="F166" s="626" t="s">
        <v>2708</v>
      </c>
      <c r="G166" s="626" t="s">
        <v>2920</v>
      </c>
      <c r="H166" s="626" t="s">
        <v>546</v>
      </c>
      <c r="I166" s="626" t="s">
        <v>2921</v>
      </c>
      <c r="J166" s="626" t="s">
        <v>2922</v>
      </c>
      <c r="K166" s="626" t="s">
        <v>2923</v>
      </c>
      <c r="L166" s="627">
        <v>1741.11</v>
      </c>
      <c r="M166" s="627">
        <v>1741.11</v>
      </c>
      <c r="N166" s="626">
        <v>1</v>
      </c>
      <c r="O166" s="690">
        <v>0.5</v>
      </c>
      <c r="P166" s="627"/>
      <c r="Q166" s="642">
        <v>0</v>
      </c>
      <c r="R166" s="626"/>
      <c r="S166" s="642">
        <v>0</v>
      </c>
      <c r="T166" s="690"/>
      <c r="U166" s="672">
        <v>0</v>
      </c>
    </row>
    <row r="167" spans="1:21" ht="14.4" customHeight="1" x14ac:dyDescent="0.3">
      <c r="A167" s="625">
        <v>31</v>
      </c>
      <c r="B167" s="626" t="s">
        <v>547</v>
      </c>
      <c r="C167" s="626">
        <v>89301311</v>
      </c>
      <c r="D167" s="688" t="s">
        <v>3962</v>
      </c>
      <c r="E167" s="689" t="s">
        <v>2726</v>
      </c>
      <c r="F167" s="626" t="s">
        <v>2708</v>
      </c>
      <c r="G167" s="626" t="s">
        <v>2924</v>
      </c>
      <c r="H167" s="626" t="s">
        <v>1470</v>
      </c>
      <c r="I167" s="626" t="s">
        <v>2925</v>
      </c>
      <c r="J167" s="626" t="s">
        <v>2926</v>
      </c>
      <c r="K167" s="626" t="s">
        <v>1605</v>
      </c>
      <c r="L167" s="627">
        <v>886.91</v>
      </c>
      <c r="M167" s="627">
        <v>886.91</v>
      </c>
      <c r="N167" s="626">
        <v>1</v>
      </c>
      <c r="O167" s="690">
        <v>0.5</v>
      </c>
      <c r="P167" s="627"/>
      <c r="Q167" s="642">
        <v>0</v>
      </c>
      <c r="R167" s="626"/>
      <c r="S167" s="642">
        <v>0</v>
      </c>
      <c r="T167" s="690"/>
      <c r="U167" s="672">
        <v>0</v>
      </c>
    </row>
    <row r="168" spans="1:21" ht="14.4" customHeight="1" x14ac:dyDescent="0.3">
      <c r="A168" s="625">
        <v>31</v>
      </c>
      <c r="B168" s="626" t="s">
        <v>547</v>
      </c>
      <c r="C168" s="626">
        <v>89301311</v>
      </c>
      <c r="D168" s="688" t="s">
        <v>3962</v>
      </c>
      <c r="E168" s="689" t="s">
        <v>2726</v>
      </c>
      <c r="F168" s="626" t="s">
        <v>2708</v>
      </c>
      <c r="G168" s="626" t="s">
        <v>2823</v>
      </c>
      <c r="H168" s="626" t="s">
        <v>546</v>
      </c>
      <c r="I168" s="626" t="s">
        <v>2824</v>
      </c>
      <c r="J168" s="626" t="s">
        <v>2724</v>
      </c>
      <c r="K168" s="626"/>
      <c r="L168" s="627">
        <v>0</v>
      </c>
      <c r="M168" s="627">
        <v>0</v>
      </c>
      <c r="N168" s="626">
        <v>4</v>
      </c>
      <c r="O168" s="690">
        <v>3</v>
      </c>
      <c r="P168" s="627">
        <v>0</v>
      </c>
      <c r="Q168" s="642"/>
      <c r="R168" s="626">
        <v>2</v>
      </c>
      <c r="S168" s="642">
        <v>0.5</v>
      </c>
      <c r="T168" s="690">
        <v>1.5</v>
      </c>
      <c r="U168" s="672">
        <v>0.5</v>
      </c>
    </row>
    <row r="169" spans="1:21" ht="14.4" customHeight="1" x14ac:dyDescent="0.3">
      <c r="A169" s="625">
        <v>31</v>
      </c>
      <c r="B169" s="626" t="s">
        <v>547</v>
      </c>
      <c r="C169" s="626">
        <v>89301311</v>
      </c>
      <c r="D169" s="688" t="s">
        <v>3962</v>
      </c>
      <c r="E169" s="689" t="s">
        <v>2726</v>
      </c>
      <c r="F169" s="626" t="s">
        <v>2708</v>
      </c>
      <c r="G169" s="626" t="s">
        <v>2742</v>
      </c>
      <c r="H169" s="626" t="s">
        <v>546</v>
      </c>
      <c r="I169" s="626" t="s">
        <v>975</v>
      </c>
      <c r="J169" s="626" t="s">
        <v>976</v>
      </c>
      <c r="K169" s="626" t="s">
        <v>977</v>
      </c>
      <c r="L169" s="627">
        <v>0</v>
      </c>
      <c r="M169" s="627">
        <v>0</v>
      </c>
      <c r="N169" s="626">
        <v>1</v>
      </c>
      <c r="O169" s="690">
        <v>0.5</v>
      </c>
      <c r="P169" s="627">
        <v>0</v>
      </c>
      <c r="Q169" s="642"/>
      <c r="R169" s="626">
        <v>1</v>
      </c>
      <c r="S169" s="642">
        <v>1</v>
      </c>
      <c r="T169" s="690">
        <v>0.5</v>
      </c>
      <c r="U169" s="672">
        <v>1</v>
      </c>
    </row>
    <row r="170" spans="1:21" ht="14.4" customHeight="1" x14ac:dyDescent="0.3">
      <c r="A170" s="625">
        <v>31</v>
      </c>
      <c r="B170" s="626" t="s">
        <v>547</v>
      </c>
      <c r="C170" s="626">
        <v>89301311</v>
      </c>
      <c r="D170" s="688" t="s">
        <v>3962</v>
      </c>
      <c r="E170" s="689" t="s">
        <v>2726</v>
      </c>
      <c r="F170" s="626" t="s">
        <v>2708</v>
      </c>
      <c r="G170" s="626" t="s">
        <v>2927</v>
      </c>
      <c r="H170" s="626" t="s">
        <v>546</v>
      </c>
      <c r="I170" s="626" t="s">
        <v>2928</v>
      </c>
      <c r="J170" s="626" t="s">
        <v>2929</v>
      </c>
      <c r="K170" s="626" t="s">
        <v>1453</v>
      </c>
      <c r="L170" s="627">
        <v>0</v>
      </c>
      <c r="M170" s="627">
        <v>0</v>
      </c>
      <c r="N170" s="626">
        <v>1</v>
      </c>
      <c r="O170" s="690">
        <v>0.5</v>
      </c>
      <c r="P170" s="627"/>
      <c r="Q170" s="642"/>
      <c r="R170" s="626"/>
      <c r="S170" s="642">
        <v>0</v>
      </c>
      <c r="T170" s="690"/>
      <c r="U170" s="672">
        <v>0</v>
      </c>
    </row>
    <row r="171" spans="1:21" ht="14.4" customHeight="1" x14ac:dyDescent="0.3">
      <c r="A171" s="625">
        <v>31</v>
      </c>
      <c r="B171" s="626" t="s">
        <v>547</v>
      </c>
      <c r="C171" s="626">
        <v>89301311</v>
      </c>
      <c r="D171" s="688" t="s">
        <v>3962</v>
      </c>
      <c r="E171" s="689" t="s">
        <v>2726</v>
      </c>
      <c r="F171" s="626" t="s">
        <v>2708</v>
      </c>
      <c r="G171" s="626" t="s">
        <v>2743</v>
      </c>
      <c r="H171" s="626" t="s">
        <v>1470</v>
      </c>
      <c r="I171" s="626" t="s">
        <v>1831</v>
      </c>
      <c r="J171" s="626" t="s">
        <v>1832</v>
      </c>
      <c r="K171" s="626" t="s">
        <v>1833</v>
      </c>
      <c r="L171" s="627">
        <v>154.01</v>
      </c>
      <c r="M171" s="627">
        <v>924.06</v>
      </c>
      <c r="N171" s="626">
        <v>6</v>
      </c>
      <c r="O171" s="690">
        <v>4</v>
      </c>
      <c r="P171" s="627">
        <v>616.04</v>
      </c>
      <c r="Q171" s="642">
        <v>0.66666666666666663</v>
      </c>
      <c r="R171" s="626">
        <v>4</v>
      </c>
      <c r="S171" s="642">
        <v>0.66666666666666663</v>
      </c>
      <c r="T171" s="690">
        <v>2.5</v>
      </c>
      <c r="U171" s="672">
        <v>0.625</v>
      </c>
    </row>
    <row r="172" spans="1:21" ht="14.4" customHeight="1" x14ac:dyDescent="0.3">
      <c r="A172" s="625">
        <v>31</v>
      </c>
      <c r="B172" s="626" t="s">
        <v>547</v>
      </c>
      <c r="C172" s="626">
        <v>89301311</v>
      </c>
      <c r="D172" s="688" t="s">
        <v>3962</v>
      </c>
      <c r="E172" s="689" t="s">
        <v>2726</v>
      </c>
      <c r="F172" s="626" t="s">
        <v>2708</v>
      </c>
      <c r="G172" s="626" t="s">
        <v>2743</v>
      </c>
      <c r="H172" s="626" t="s">
        <v>1470</v>
      </c>
      <c r="I172" s="626" t="s">
        <v>2875</v>
      </c>
      <c r="J172" s="626" t="s">
        <v>1832</v>
      </c>
      <c r="K172" s="626" t="s">
        <v>1833</v>
      </c>
      <c r="L172" s="627">
        <v>143.18</v>
      </c>
      <c r="M172" s="627">
        <v>1574.9800000000005</v>
      </c>
      <c r="N172" s="626">
        <v>11</v>
      </c>
      <c r="O172" s="690">
        <v>6</v>
      </c>
      <c r="P172" s="627">
        <v>1288.6200000000003</v>
      </c>
      <c r="Q172" s="642">
        <v>0.81818181818181812</v>
      </c>
      <c r="R172" s="626">
        <v>9</v>
      </c>
      <c r="S172" s="642">
        <v>0.81818181818181823</v>
      </c>
      <c r="T172" s="690">
        <v>5</v>
      </c>
      <c r="U172" s="672">
        <v>0.83333333333333337</v>
      </c>
    </row>
    <row r="173" spans="1:21" ht="14.4" customHeight="1" x14ac:dyDescent="0.3">
      <c r="A173" s="625">
        <v>31</v>
      </c>
      <c r="B173" s="626" t="s">
        <v>547</v>
      </c>
      <c r="C173" s="626">
        <v>89301311</v>
      </c>
      <c r="D173" s="688" t="s">
        <v>3962</v>
      </c>
      <c r="E173" s="689" t="s">
        <v>2726</v>
      </c>
      <c r="F173" s="626" t="s">
        <v>2708</v>
      </c>
      <c r="G173" s="626" t="s">
        <v>2930</v>
      </c>
      <c r="H173" s="626" t="s">
        <v>546</v>
      </c>
      <c r="I173" s="626" t="s">
        <v>2931</v>
      </c>
      <c r="J173" s="626" t="s">
        <v>2932</v>
      </c>
      <c r="K173" s="626" t="s">
        <v>2933</v>
      </c>
      <c r="L173" s="627">
        <v>0</v>
      </c>
      <c r="M173" s="627">
        <v>0</v>
      </c>
      <c r="N173" s="626">
        <v>1</v>
      </c>
      <c r="O173" s="690">
        <v>0.5</v>
      </c>
      <c r="P173" s="627"/>
      <c r="Q173" s="642"/>
      <c r="R173" s="626"/>
      <c r="S173" s="642">
        <v>0</v>
      </c>
      <c r="T173" s="690"/>
      <c r="U173" s="672">
        <v>0</v>
      </c>
    </row>
    <row r="174" spans="1:21" ht="14.4" customHeight="1" x14ac:dyDescent="0.3">
      <c r="A174" s="625">
        <v>31</v>
      </c>
      <c r="B174" s="626" t="s">
        <v>547</v>
      </c>
      <c r="C174" s="626">
        <v>89301311</v>
      </c>
      <c r="D174" s="688" t="s">
        <v>3962</v>
      </c>
      <c r="E174" s="689" t="s">
        <v>2726</v>
      </c>
      <c r="F174" s="626" t="s">
        <v>2708</v>
      </c>
      <c r="G174" s="626" t="s">
        <v>2930</v>
      </c>
      <c r="H174" s="626" t="s">
        <v>546</v>
      </c>
      <c r="I174" s="626" t="s">
        <v>948</v>
      </c>
      <c r="J174" s="626" t="s">
        <v>2932</v>
      </c>
      <c r="K174" s="626" t="s">
        <v>2934</v>
      </c>
      <c r="L174" s="627">
        <v>12.26</v>
      </c>
      <c r="M174" s="627">
        <v>12.26</v>
      </c>
      <c r="N174" s="626">
        <v>1</v>
      </c>
      <c r="O174" s="690">
        <v>0.5</v>
      </c>
      <c r="P174" s="627"/>
      <c r="Q174" s="642">
        <v>0</v>
      </c>
      <c r="R174" s="626"/>
      <c r="S174" s="642">
        <v>0</v>
      </c>
      <c r="T174" s="690"/>
      <c r="U174" s="672">
        <v>0</v>
      </c>
    </row>
    <row r="175" spans="1:21" ht="14.4" customHeight="1" x14ac:dyDescent="0.3">
      <c r="A175" s="625">
        <v>31</v>
      </c>
      <c r="B175" s="626" t="s">
        <v>547</v>
      </c>
      <c r="C175" s="626">
        <v>89301311</v>
      </c>
      <c r="D175" s="688" t="s">
        <v>3962</v>
      </c>
      <c r="E175" s="689" t="s">
        <v>2726</v>
      </c>
      <c r="F175" s="626" t="s">
        <v>2708</v>
      </c>
      <c r="G175" s="626" t="s">
        <v>2935</v>
      </c>
      <c r="H175" s="626" t="s">
        <v>546</v>
      </c>
      <c r="I175" s="626" t="s">
        <v>2936</v>
      </c>
      <c r="J175" s="626" t="s">
        <v>2937</v>
      </c>
      <c r="K175" s="626" t="s">
        <v>2938</v>
      </c>
      <c r="L175" s="627">
        <v>0</v>
      </c>
      <c r="M175" s="627">
        <v>0</v>
      </c>
      <c r="N175" s="626">
        <v>1</v>
      </c>
      <c r="O175" s="690">
        <v>0.5</v>
      </c>
      <c r="P175" s="627"/>
      <c r="Q175" s="642"/>
      <c r="R175" s="626"/>
      <c r="S175" s="642">
        <v>0</v>
      </c>
      <c r="T175" s="690"/>
      <c r="U175" s="672">
        <v>0</v>
      </c>
    </row>
    <row r="176" spans="1:21" ht="14.4" customHeight="1" x14ac:dyDescent="0.3">
      <c r="A176" s="625">
        <v>31</v>
      </c>
      <c r="B176" s="626" t="s">
        <v>547</v>
      </c>
      <c r="C176" s="626">
        <v>89301311</v>
      </c>
      <c r="D176" s="688" t="s">
        <v>3962</v>
      </c>
      <c r="E176" s="689" t="s">
        <v>2726</v>
      </c>
      <c r="F176" s="626" t="s">
        <v>2708</v>
      </c>
      <c r="G176" s="626" t="s">
        <v>2939</v>
      </c>
      <c r="H176" s="626" t="s">
        <v>546</v>
      </c>
      <c r="I176" s="626" t="s">
        <v>2940</v>
      </c>
      <c r="J176" s="626" t="s">
        <v>1713</v>
      </c>
      <c r="K176" s="626" t="s">
        <v>2941</v>
      </c>
      <c r="L176" s="627">
        <v>31.54</v>
      </c>
      <c r="M176" s="627">
        <v>63.08</v>
      </c>
      <c r="N176" s="626">
        <v>2</v>
      </c>
      <c r="O176" s="690">
        <v>0.5</v>
      </c>
      <c r="P176" s="627"/>
      <c r="Q176" s="642">
        <v>0</v>
      </c>
      <c r="R176" s="626"/>
      <c r="S176" s="642">
        <v>0</v>
      </c>
      <c r="T176" s="690"/>
      <c r="U176" s="672">
        <v>0</v>
      </c>
    </row>
    <row r="177" spans="1:21" ht="14.4" customHeight="1" x14ac:dyDescent="0.3">
      <c r="A177" s="625">
        <v>31</v>
      </c>
      <c r="B177" s="626" t="s">
        <v>547</v>
      </c>
      <c r="C177" s="626">
        <v>89301311</v>
      </c>
      <c r="D177" s="688" t="s">
        <v>3962</v>
      </c>
      <c r="E177" s="689" t="s">
        <v>2726</v>
      </c>
      <c r="F177" s="626" t="s">
        <v>2708</v>
      </c>
      <c r="G177" s="626" t="s">
        <v>2744</v>
      </c>
      <c r="H177" s="626" t="s">
        <v>1470</v>
      </c>
      <c r="I177" s="626" t="s">
        <v>1643</v>
      </c>
      <c r="J177" s="626" t="s">
        <v>1491</v>
      </c>
      <c r="K177" s="626" t="s">
        <v>1644</v>
      </c>
      <c r="L177" s="627">
        <v>625.29</v>
      </c>
      <c r="M177" s="627">
        <v>94418.790000000052</v>
      </c>
      <c r="N177" s="626">
        <v>151</v>
      </c>
      <c r="O177" s="690">
        <v>48</v>
      </c>
      <c r="P177" s="627">
        <v>58151.970000000038</v>
      </c>
      <c r="Q177" s="642">
        <v>0.61589403973509937</v>
      </c>
      <c r="R177" s="626">
        <v>93</v>
      </c>
      <c r="S177" s="642">
        <v>0.61589403973509937</v>
      </c>
      <c r="T177" s="690">
        <v>29</v>
      </c>
      <c r="U177" s="672">
        <v>0.60416666666666663</v>
      </c>
    </row>
    <row r="178" spans="1:21" ht="14.4" customHeight="1" x14ac:dyDescent="0.3">
      <c r="A178" s="625">
        <v>31</v>
      </c>
      <c r="B178" s="626" t="s">
        <v>547</v>
      </c>
      <c r="C178" s="626">
        <v>89301311</v>
      </c>
      <c r="D178" s="688" t="s">
        <v>3962</v>
      </c>
      <c r="E178" s="689" t="s">
        <v>2726</v>
      </c>
      <c r="F178" s="626" t="s">
        <v>2708</v>
      </c>
      <c r="G178" s="626" t="s">
        <v>2744</v>
      </c>
      <c r="H178" s="626" t="s">
        <v>1470</v>
      </c>
      <c r="I178" s="626" t="s">
        <v>1490</v>
      </c>
      <c r="J178" s="626" t="s">
        <v>1491</v>
      </c>
      <c r="K178" s="626" t="s">
        <v>1492</v>
      </c>
      <c r="L178" s="627">
        <v>937.93</v>
      </c>
      <c r="M178" s="627">
        <v>35641.340000000004</v>
      </c>
      <c r="N178" s="626">
        <v>38</v>
      </c>
      <c r="O178" s="690">
        <v>13</v>
      </c>
      <c r="P178" s="627">
        <v>22510.320000000003</v>
      </c>
      <c r="Q178" s="642">
        <v>0.63157894736842113</v>
      </c>
      <c r="R178" s="626">
        <v>24</v>
      </c>
      <c r="S178" s="642">
        <v>0.63157894736842102</v>
      </c>
      <c r="T178" s="690">
        <v>9</v>
      </c>
      <c r="U178" s="672">
        <v>0.69230769230769229</v>
      </c>
    </row>
    <row r="179" spans="1:21" ht="14.4" customHeight="1" x14ac:dyDescent="0.3">
      <c r="A179" s="625">
        <v>31</v>
      </c>
      <c r="B179" s="626" t="s">
        <v>547</v>
      </c>
      <c r="C179" s="626">
        <v>89301311</v>
      </c>
      <c r="D179" s="688" t="s">
        <v>3962</v>
      </c>
      <c r="E179" s="689" t="s">
        <v>2726</v>
      </c>
      <c r="F179" s="626" t="s">
        <v>2708</v>
      </c>
      <c r="G179" s="626" t="s">
        <v>2744</v>
      </c>
      <c r="H179" s="626" t="s">
        <v>1470</v>
      </c>
      <c r="I179" s="626" t="s">
        <v>2830</v>
      </c>
      <c r="J179" s="626" t="s">
        <v>1491</v>
      </c>
      <c r="K179" s="626" t="s">
        <v>2831</v>
      </c>
      <c r="L179" s="627">
        <v>1166.47</v>
      </c>
      <c r="M179" s="627">
        <v>3499.41</v>
      </c>
      <c r="N179" s="626">
        <v>3</v>
      </c>
      <c r="O179" s="690">
        <v>1.5</v>
      </c>
      <c r="P179" s="627">
        <v>3499.41</v>
      </c>
      <c r="Q179" s="642">
        <v>1</v>
      </c>
      <c r="R179" s="626">
        <v>3</v>
      </c>
      <c r="S179" s="642">
        <v>1</v>
      </c>
      <c r="T179" s="690">
        <v>1.5</v>
      </c>
      <c r="U179" s="672">
        <v>1</v>
      </c>
    </row>
    <row r="180" spans="1:21" ht="14.4" customHeight="1" x14ac:dyDescent="0.3">
      <c r="A180" s="625">
        <v>31</v>
      </c>
      <c r="B180" s="626" t="s">
        <v>547</v>
      </c>
      <c r="C180" s="626">
        <v>89301311</v>
      </c>
      <c r="D180" s="688" t="s">
        <v>3962</v>
      </c>
      <c r="E180" s="689" t="s">
        <v>2726</v>
      </c>
      <c r="F180" s="626" t="s">
        <v>2708</v>
      </c>
      <c r="G180" s="626" t="s">
        <v>2942</v>
      </c>
      <c r="H180" s="626" t="s">
        <v>546</v>
      </c>
      <c r="I180" s="626" t="s">
        <v>2943</v>
      </c>
      <c r="J180" s="626" t="s">
        <v>2944</v>
      </c>
      <c r="K180" s="626" t="s">
        <v>2900</v>
      </c>
      <c r="L180" s="627">
        <v>0</v>
      </c>
      <c r="M180" s="627">
        <v>0</v>
      </c>
      <c r="N180" s="626">
        <v>1</v>
      </c>
      <c r="O180" s="690">
        <v>1</v>
      </c>
      <c r="P180" s="627">
        <v>0</v>
      </c>
      <c r="Q180" s="642"/>
      <c r="R180" s="626">
        <v>1</v>
      </c>
      <c r="S180" s="642">
        <v>1</v>
      </c>
      <c r="T180" s="690">
        <v>1</v>
      </c>
      <c r="U180" s="672">
        <v>1</v>
      </c>
    </row>
    <row r="181" spans="1:21" ht="14.4" customHeight="1" x14ac:dyDescent="0.3">
      <c r="A181" s="625">
        <v>31</v>
      </c>
      <c r="B181" s="626" t="s">
        <v>547</v>
      </c>
      <c r="C181" s="626">
        <v>89301311</v>
      </c>
      <c r="D181" s="688" t="s">
        <v>3962</v>
      </c>
      <c r="E181" s="689" t="s">
        <v>2726</v>
      </c>
      <c r="F181" s="626" t="s">
        <v>2708</v>
      </c>
      <c r="G181" s="626" t="s">
        <v>2745</v>
      </c>
      <c r="H181" s="626" t="s">
        <v>1470</v>
      </c>
      <c r="I181" s="626" t="s">
        <v>1596</v>
      </c>
      <c r="J181" s="626" t="s">
        <v>1480</v>
      </c>
      <c r="K181" s="626" t="s">
        <v>2638</v>
      </c>
      <c r="L181" s="627">
        <v>48.31</v>
      </c>
      <c r="M181" s="627">
        <v>289.86</v>
      </c>
      <c r="N181" s="626">
        <v>6</v>
      </c>
      <c r="O181" s="690">
        <v>4</v>
      </c>
      <c r="P181" s="627">
        <v>96.62</v>
      </c>
      <c r="Q181" s="642">
        <v>0.33333333333333331</v>
      </c>
      <c r="R181" s="626">
        <v>2</v>
      </c>
      <c r="S181" s="642">
        <v>0.33333333333333331</v>
      </c>
      <c r="T181" s="690">
        <v>1</v>
      </c>
      <c r="U181" s="672">
        <v>0.25</v>
      </c>
    </row>
    <row r="182" spans="1:21" ht="14.4" customHeight="1" x14ac:dyDescent="0.3">
      <c r="A182" s="625">
        <v>31</v>
      </c>
      <c r="B182" s="626" t="s">
        <v>547</v>
      </c>
      <c r="C182" s="626">
        <v>89301311</v>
      </c>
      <c r="D182" s="688" t="s">
        <v>3962</v>
      </c>
      <c r="E182" s="689" t="s">
        <v>2726</v>
      </c>
      <c r="F182" s="626" t="s">
        <v>2708</v>
      </c>
      <c r="G182" s="626" t="s">
        <v>2745</v>
      </c>
      <c r="H182" s="626" t="s">
        <v>1470</v>
      </c>
      <c r="I182" s="626" t="s">
        <v>1479</v>
      </c>
      <c r="J182" s="626" t="s">
        <v>1480</v>
      </c>
      <c r="K182" s="626" t="s">
        <v>2639</v>
      </c>
      <c r="L182" s="627">
        <v>96.63</v>
      </c>
      <c r="M182" s="627">
        <v>1642.71</v>
      </c>
      <c r="N182" s="626">
        <v>17</v>
      </c>
      <c r="O182" s="690">
        <v>12.5</v>
      </c>
      <c r="P182" s="627">
        <v>289.89</v>
      </c>
      <c r="Q182" s="642">
        <v>0.1764705882352941</v>
      </c>
      <c r="R182" s="626">
        <v>3</v>
      </c>
      <c r="S182" s="642">
        <v>0.17647058823529413</v>
      </c>
      <c r="T182" s="690">
        <v>2</v>
      </c>
      <c r="U182" s="672">
        <v>0.16</v>
      </c>
    </row>
    <row r="183" spans="1:21" ht="14.4" customHeight="1" x14ac:dyDescent="0.3">
      <c r="A183" s="625">
        <v>31</v>
      </c>
      <c r="B183" s="626" t="s">
        <v>547</v>
      </c>
      <c r="C183" s="626">
        <v>89301311</v>
      </c>
      <c r="D183" s="688" t="s">
        <v>3962</v>
      </c>
      <c r="E183" s="689" t="s">
        <v>2726</v>
      </c>
      <c r="F183" s="626" t="s">
        <v>2708</v>
      </c>
      <c r="G183" s="626" t="s">
        <v>2745</v>
      </c>
      <c r="H183" s="626" t="s">
        <v>546</v>
      </c>
      <c r="I183" s="626" t="s">
        <v>2746</v>
      </c>
      <c r="J183" s="626" t="s">
        <v>1480</v>
      </c>
      <c r="K183" s="626" t="s">
        <v>2747</v>
      </c>
      <c r="L183" s="627">
        <v>96.63</v>
      </c>
      <c r="M183" s="627">
        <v>1062.9299999999998</v>
      </c>
      <c r="N183" s="626">
        <v>11</v>
      </c>
      <c r="O183" s="690">
        <v>7.5</v>
      </c>
      <c r="P183" s="627">
        <v>579.78</v>
      </c>
      <c r="Q183" s="642">
        <v>0.54545454545454553</v>
      </c>
      <c r="R183" s="626">
        <v>6</v>
      </c>
      <c r="S183" s="642">
        <v>0.54545454545454541</v>
      </c>
      <c r="T183" s="690">
        <v>4</v>
      </c>
      <c r="U183" s="672">
        <v>0.53333333333333333</v>
      </c>
    </row>
    <row r="184" spans="1:21" ht="14.4" customHeight="1" x14ac:dyDescent="0.3">
      <c r="A184" s="625">
        <v>31</v>
      </c>
      <c r="B184" s="626" t="s">
        <v>547</v>
      </c>
      <c r="C184" s="626">
        <v>89301311</v>
      </c>
      <c r="D184" s="688" t="s">
        <v>3962</v>
      </c>
      <c r="E184" s="689" t="s">
        <v>2726</v>
      </c>
      <c r="F184" s="626" t="s">
        <v>2708</v>
      </c>
      <c r="G184" s="626" t="s">
        <v>2745</v>
      </c>
      <c r="H184" s="626" t="s">
        <v>546</v>
      </c>
      <c r="I184" s="626" t="s">
        <v>2945</v>
      </c>
      <c r="J184" s="626" t="s">
        <v>1480</v>
      </c>
      <c r="K184" s="626" t="s">
        <v>2946</v>
      </c>
      <c r="L184" s="627">
        <v>0</v>
      </c>
      <c r="M184" s="627">
        <v>0</v>
      </c>
      <c r="N184" s="626">
        <v>1</v>
      </c>
      <c r="O184" s="690">
        <v>0.5</v>
      </c>
      <c r="P184" s="627">
        <v>0</v>
      </c>
      <c r="Q184" s="642"/>
      <c r="R184" s="626">
        <v>1</v>
      </c>
      <c r="S184" s="642">
        <v>1</v>
      </c>
      <c r="T184" s="690">
        <v>0.5</v>
      </c>
      <c r="U184" s="672">
        <v>1</v>
      </c>
    </row>
    <row r="185" spans="1:21" ht="14.4" customHeight="1" x14ac:dyDescent="0.3">
      <c r="A185" s="625">
        <v>31</v>
      </c>
      <c r="B185" s="626" t="s">
        <v>547</v>
      </c>
      <c r="C185" s="626">
        <v>89301311</v>
      </c>
      <c r="D185" s="688" t="s">
        <v>3962</v>
      </c>
      <c r="E185" s="689" t="s">
        <v>2726</v>
      </c>
      <c r="F185" s="626" t="s">
        <v>2708</v>
      </c>
      <c r="G185" s="626" t="s">
        <v>2745</v>
      </c>
      <c r="H185" s="626" t="s">
        <v>546</v>
      </c>
      <c r="I185" s="626" t="s">
        <v>576</v>
      </c>
      <c r="J185" s="626" t="s">
        <v>577</v>
      </c>
      <c r="K185" s="626" t="s">
        <v>2640</v>
      </c>
      <c r="L185" s="627">
        <v>96.63</v>
      </c>
      <c r="M185" s="627">
        <v>3961.8300000000017</v>
      </c>
      <c r="N185" s="626">
        <v>41</v>
      </c>
      <c r="O185" s="690">
        <v>33.5</v>
      </c>
      <c r="P185" s="627">
        <v>2029.2300000000009</v>
      </c>
      <c r="Q185" s="642">
        <v>0.51219512195121952</v>
      </c>
      <c r="R185" s="626">
        <v>21</v>
      </c>
      <c r="S185" s="642">
        <v>0.51219512195121952</v>
      </c>
      <c r="T185" s="690">
        <v>16.5</v>
      </c>
      <c r="U185" s="672">
        <v>0.4925373134328358</v>
      </c>
    </row>
    <row r="186" spans="1:21" ht="14.4" customHeight="1" x14ac:dyDescent="0.3">
      <c r="A186" s="625">
        <v>31</v>
      </c>
      <c r="B186" s="626" t="s">
        <v>547</v>
      </c>
      <c r="C186" s="626">
        <v>89301311</v>
      </c>
      <c r="D186" s="688" t="s">
        <v>3962</v>
      </c>
      <c r="E186" s="689" t="s">
        <v>2726</v>
      </c>
      <c r="F186" s="626" t="s">
        <v>2708</v>
      </c>
      <c r="G186" s="626" t="s">
        <v>2836</v>
      </c>
      <c r="H186" s="626" t="s">
        <v>546</v>
      </c>
      <c r="I186" s="626" t="s">
        <v>2947</v>
      </c>
      <c r="J186" s="626" t="s">
        <v>2948</v>
      </c>
      <c r="K186" s="626" t="s">
        <v>755</v>
      </c>
      <c r="L186" s="627">
        <v>190.48</v>
      </c>
      <c r="M186" s="627">
        <v>190.48</v>
      </c>
      <c r="N186" s="626">
        <v>1</v>
      </c>
      <c r="O186" s="690">
        <v>0.5</v>
      </c>
      <c r="P186" s="627"/>
      <c r="Q186" s="642">
        <v>0</v>
      </c>
      <c r="R186" s="626"/>
      <c r="S186" s="642">
        <v>0</v>
      </c>
      <c r="T186" s="690"/>
      <c r="U186" s="672">
        <v>0</v>
      </c>
    </row>
    <row r="187" spans="1:21" ht="14.4" customHeight="1" x14ac:dyDescent="0.3">
      <c r="A187" s="625">
        <v>31</v>
      </c>
      <c r="B187" s="626" t="s">
        <v>547</v>
      </c>
      <c r="C187" s="626">
        <v>89301311</v>
      </c>
      <c r="D187" s="688" t="s">
        <v>3962</v>
      </c>
      <c r="E187" s="689" t="s">
        <v>2726</v>
      </c>
      <c r="F187" s="626" t="s">
        <v>2708</v>
      </c>
      <c r="G187" s="626" t="s">
        <v>2949</v>
      </c>
      <c r="H187" s="626" t="s">
        <v>546</v>
      </c>
      <c r="I187" s="626" t="s">
        <v>2950</v>
      </c>
      <c r="J187" s="626" t="s">
        <v>2951</v>
      </c>
      <c r="K187" s="626" t="s">
        <v>2952</v>
      </c>
      <c r="L187" s="627">
        <v>28.74</v>
      </c>
      <c r="M187" s="627">
        <v>28.74</v>
      </c>
      <c r="N187" s="626">
        <v>1</v>
      </c>
      <c r="O187" s="690">
        <v>1</v>
      </c>
      <c r="P187" s="627">
        <v>28.74</v>
      </c>
      <c r="Q187" s="642">
        <v>1</v>
      </c>
      <c r="R187" s="626">
        <v>1</v>
      </c>
      <c r="S187" s="642">
        <v>1</v>
      </c>
      <c r="T187" s="690">
        <v>1</v>
      </c>
      <c r="U187" s="672">
        <v>1</v>
      </c>
    </row>
    <row r="188" spans="1:21" ht="14.4" customHeight="1" x14ac:dyDescent="0.3">
      <c r="A188" s="625">
        <v>31</v>
      </c>
      <c r="B188" s="626" t="s">
        <v>547</v>
      </c>
      <c r="C188" s="626">
        <v>89301311</v>
      </c>
      <c r="D188" s="688" t="s">
        <v>3962</v>
      </c>
      <c r="E188" s="689" t="s">
        <v>2726</v>
      </c>
      <c r="F188" s="626" t="s">
        <v>2708</v>
      </c>
      <c r="G188" s="626" t="s">
        <v>2837</v>
      </c>
      <c r="H188" s="626" t="s">
        <v>546</v>
      </c>
      <c r="I188" s="626" t="s">
        <v>2838</v>
      </c>
      <c r="J188" s="626" t="s">
        <v>2839</v>
      </c>
      <c r="K188" s="626" t="s">
        <v>2840</v>
      </c>
      <c r="L188" s="627">
        <v>22.88</v>
      </c>
      <c r="M188" s="627">
        <v>22.88</v>
      </c>
      <c r="N188" s="626">
        <v>1</v>
      </c>
      <c r="O188" s="690">
        <v>0.5</v>
      </c>
      <c r="P188" s="627">
        <v>22.88</v>
      </c>
      <c r="Q188" s="642">
        <v>1</v>
      </c>
      <c r="R188" s="626">
        <v>1</v>
      </c>
      <c r="S188" s="642">
        <v>1</v>
      </c>
      <c r="T188" s="690">
        <v>0.5</v>
      </c>
      <c r="U188" s="672">
        <v>1</v>
      </c>
    </row>
    <row r="189" spans="1:21" ht="14.4" customHeight="1" x14ac:dyDescent="0.3">
      <c r="A189" s="625">
        <v>31</v>
      </c>
      <c r="B189" s="626" t="s">
        <v>547</v>
      </c>
      <c r="C189" s="626">
        <v>89301311</v>
      </c>
      <c r="D189" s="688" t="s">
        <v>3962</v>
      </c>
      <c r="E189" s="689" t="s">
        <v>2726</v>
      </c>
      <c r="F189" s="626" t="s">
        <v>2708</v>
      </c>
      <c r="G189" s="626" t="s">
        <v>2841</v>
      </c>
      <c r="H189" s="626" t="s">
        <v>546</v>
      </c>
      <c r="I189" s="626" t="s">
        <v>2953</v>
      </c>
      <c r="J189" s="626" t="s">
        <v>1250</v>
      </c>
      <c r="K189" s="626" t="s">
        <v>2954</v>
      </c>
      <c r="L189" s="627">
        <v>29.97</v>
      </c>
      <c r="M189" s="627">
        <v>29.97</v>
      </c>
      <c r="N189" s="626">
        <v>1</v>
      </c>
      <c r="O189" s="690">
        <v>0.5</v>
      </c>
      <c r="P189" s="627"/>
      <c r="Q189" s="642">
        <v>0</v>
      </c>
      <c r="R189" s="626"/>
      <c r="S189" s="642">
        <v>0</v>
      </c>
      <c r="T189" s="690"/>
      <c r="U189" s="672">
        <v>0</v>
      </c>
    </row>
    <row r="190" spans="1:21" ht="14.4" customHeight="1" x14ac:dyDescent="0.3">
      <c r="A190" s="625">
        <v>31</v>
      </c>
      <c r="B190" s="626" t="s">
        <v>547</v>
      </c>
      <c r="C190" s="626">
        <v>89301311</v>
      </c>
      <c r="D190" s="688" t="s">
        <v>3962</v>
      </c>
      <c r="E190" s="689" t="s">
        <v>2726</v>
      </c>
      <c r="F190" s="626" t="s">
        <v>2708</v>
      </c>
      <c r="G190" s="626" t="s">
        <v>2750</v>
      </c>
      <c r="H190" s="626" t="s">
        <v>546</v>
      </c>
      <c r="I190" s="626" t="s">
        <v>807</v>
      </c>
      <c r="J190" s="626" t="s">
        <v>2751</v>
      </c>
      <c r="K190" s="626" t="s">
        <v>2752</v>
      </c>
      <c r="L190" s="627">
        <v>0</v>
      </c>
      <c r="M190" s="627">
        <v>0</v>
      </c>
      <c r="N190" s="626">
        <v>161</v>
      </c>
      <c r="O190" s="690">
        <v>114.5</v>
      </c>
      <c r="P190" s="627">
        <v>0</v>
      </c>
      <c r="Q190" s="642"/>
      <c r="R190" s="626">
        <v>79</v>
      </c>
      <c r="S190" s="642">
        <v>0.49068322981366458</v>
      </c>
      <c r="T190" s="690">
        <v>50.5</v>
      </c>
      <c r="U190" s="672">
        <v>0.44104803493449779</v>
      </c>
    </row>
    <row r="191" spans="1:21" ht="14.4" customHeight="1" x14ac:dyDescent="0.3">
      <c r="A191" s="625">
        <v>31</v>
      </c>
      <c r="B191" s="626" t="s">
        <v>547</v>
      </c>
      <c r="C191" s="626">
        <v>89301311</v>
      </c>
      <c r="D191" s="688" t="s">
        <v>3962</v>
      </c>
      <c r="E191" s="689" t="s">
        <v>2726</v>
      </c>
      <c r="F191" s="626" t="s">
        <v>2708</v>
      </c>
      <c r="G191" s="626" t="s">
        <v>2757</v>
      </c>
      <c r="H191" s="626" t="s">
        <v>546</v>
      </c>
      <c r="I191" s="626" t="s">
        <v>1724</v>
      </c>
      <c r="J191" s="626" t="s">
        <v>1725</v>
      </c>
      <c r="K191" s="626" t="s">
        <v>2758</v>
      </c>
      <c r="L191" s="627">
        <v>210.11</v>
      </c>
      <c r="M191" s="627">
        <v>1260.6600000000003</v>
      </c>
      <c r="N191" s="626">
        <v>6</v>
      </c>
      <c r="O191" s="690">
        <v>4</v>
      </c>
      <c r="P191" s="627">
        <v>1050.5500000000002</v>
      </c>
      <c r="Q191" s="642">
        <v>0.83333333333333326</v>
      </c>
      <c r="R191" s="626">
        <v>5</v>
      </c>
      <c r="S191" s="642">
        <v>0.83333333333333337</v>
      </c>
      <c r="T191" s="690">
        <v>3.5</v>
      </c>
      <c r="U191" s="672">
        <v>0.875</v>
      </c>
    </row>
    <row r="192" spans="1:21" ht="14.4" customHeight="1" x14ac:dyDescent="0.3">
      <c r="A192" s="625">
        <v>31</v>
      </c>
      <c r="B192" s="626" t="s">
        <v>547</v>
      </c>
      <c r="C192" s="626">
        <v>89301311</v>
      </c>
      <c r="D192" s="688" t="s">
        <v>3962</v>
      </c>
      <c r="E192" s="689" t="s">
        <v>2726</v>
      </c>
      <c r="F192" s="626" t="s">
        <v>2708</v>
      </c>
      <c r="G192" s="626" t="s">
        <v>2757</v>
      </c>
      <c r="H192" s="626" t="s">
        <v>546</v>
      </c>
      <c r="I192" s="626" t="s">
        <v>1724</v>
      </c>
      <c r="J192" s="626" t="s">
        <v>1725</v>
      </c>
      <c r="K192" s="626" t="s">
        <v>2758</v>
      </c>
      <c r="L192" s="627">
        <v>194.73</v>
      </c>
      <c r="M192" s="627">
        <v>4284.0599999999995</v>
      </c>
      <c r="N192" s="626">
        <v>22</v>
      </c>
      <c r="O192" s="690">
        <v>12.5</v>
      </c>
      <c r="P192" s="627">
        <v>1752.57</v>
      </c>
      <c r="Q192" s="642">
        <v>0.40909090909090912</v>
      </c>
      <c r="R192" s="626">
        <v>9</v>
      </c>
      <c r="S192" s="642">
        <v>0.40909090909090912</v>
      </c>
      <c r="T192" s="690">
        <v>5.5</v>
      </c>
      <c r="U192" s="672">
        <v>0.44</v>
      </c>
    </row>
    <row r="193" spans="1:21" ht="14.4" customHeight="1" x14ac:dyDescent="0.3">
      <c r="A193" s="625">
        <v>31</v>
      </c>
      <c r="B193" s="626" t="s">
        <v>547</v>
      </c>
      <c r="C193" s="626">
        <v>89301311</v>
      </c>
      <c r="D193" s="688" t="s">
        <v>3962</v>
      </c>
      <c r="E193" s="689" t="s">
        <v>2726</v>
      </c>
      <c r="F193" s="626" t="s">
        <v>2708</v>
      </c>
      <c r="G193" s="626" t="s">
        <v>2846</v>
      </c>
      <c r="H193" s="626" t="s">
        <v>546</v>
      </c>
      <c r="I193" s="626" t="s">
        <v>2847</v>
      </c>
      <c r="J193" s="626" t="s">
        <v>2848</v>
      </c>
      <c r="K193" s="626" t="s">
        <v>2647</v>
      </c>
      <c r="L193" s="627">
        <v>32.74</v>
      </c>
      <c r="M193" s="627">
        <v>32.74</v>
      </c>
      <c r="N193" s="626">
        <v>1</v>
      </c>
      <c r="O193" s="690">
        <v>0.5</v>
      </c>
      <c r="P193" s="627"/>
      <c r="Q193" s="642">
        <v>0</v>
      </c>
      <c r="R193" s="626"/>
      <c r="S193" s="642">
        <v>0</v>
      </c>
      <c r="T193" s="690"/>
      <c r="U193" s="672">
        <v>0</v>
      </c>
    </row>
    <row r="194" spans="1:21" ht="14.4" customHeight="1" x14ac:dyDescent="0.3">
      <c r="A194" s="625">
        <v>31</v>
      </c>
      <c r="B194" s="626" t="s">
        <v>547</v>
      </c>
      <c r="C194" s="626">
        <v>89301311</v>
      </c>
      <c r="D194" s="688" t="s">
        <v>3962</v>
      </c>
      <c r="E194" s="689" t="s">
        <v>2726</v>
      </c>
      <c r="F194" s="626" t="s">
        <v>2708</v>
      </c>
      <c r="G194" s="626" t="s">
        <v>2846</v>
      </c>
      <c r="H194" s="626" t="s">
        <v>546</v>
      </c>
      <c r="I194" s="626" t="s">
        <v>2847</v>
      </c>
      <c r="J194" s="626" t="s">
        <v>2848</v>
      </c>
      <c r="K194" s="626" t="s">
        <v>2647</v>
      </c>
      <c r="L194" s="627">
        <v>41.5</v>
      </c>
      <c r="M194" s="627">
        <v>41.5</v>
      </c>
      <c r="N194" s="626">
        <v>1</v>
      </c>
      <c r="O194" s="690">
        <v>0.5</v>
      </c>
      <c r="P194" s="627">
        <v>41.5</v>
      </c>
      <c r="Q194" s="642">
        <v>1</v>
      </c>
      <c r="R194" s="626">
        <v>1</v>
      </c>
      <c r="S194" s="642">
        <v>1</v>
      </c>
      <c r="T194" s="690">
        <v>0.5</v>
      </c>
      <c r="U194" s="672">
        <v>1</v>
      </c>
    </row>
    <row r="195" spans="1:21" ht="14.4" customHeight="1" x14ac:dyDescent="0.3">
      <c r="A195" s="625">
        <v>31</v>
      </c>
      <c r="B195" s="626" t="s">
        <v>547</v>
      </c>
      <c r="C195" s="626">
        <v>89301311</v>
      </c>
      <c r="D195" s="688" t="s">
        <v>3962</v>
      </c>
      <c r="E195" s="689" t="s">
        <v>2726</v>
      </c>
      <c r="F195" s="626" t="s">
        <v>2708</v>
      </c>
      <c r="G195" s="626" t="s">
        <v>2846</v>
      </c>
      <c r="H195" s="626" t="s">
        <v>546</v>
      </c>
      <c r="I195" s="626" t="s">
        <v>2955</v>
      </c>
      <c r="J195" s="626" t="s">
        <v>2956</v>
      </c>
      <c r="K195" s="626" t="s">
        <v>2919</v>
      </c>
      <c r="L195" s="627">
        <v>0</v>
      </c>
      <c r="M195" s="627">
        <v>0</v>
      </c>
      <c r="N195" s="626">
        <v>1</v>
      </c>
      <c r="O195" s="690">
        <v>1</v>
      </c>
      <c r="P195" s="627">
        <v>0</v>
      </c>
      <c r="Q195" s="642"/>
      <c r="R195" s="626">
        <v>1</v>
      </c>
      <c r="S195" s="642">
        <v>1</v>
      </c>
      <c r="T195" s="690">
        <v>1</v>
      </c>
      <c r="U195" s="672">
        <v>1</v>
      </c>
    </row>
    <row r="196" spans="1:21" ht="14.4" customHeight="1" x14ac:dyDescent="0.3">
      <c r="A196" s="625">
        <v>31</v>
      </c>
      <c r="B196" s="626" t="s">
        <v>547</v>
      </c>
      <c r="C196" s="626">
        <v>89301311</v>
      </c>
      <c r="D196" s="688" t="s">
        <v>3962</v>
      </c>
      <c r="E196" s="689" t="s">
        <v>2726</v>
      </c>
      <c r="F196" s="626" t="s">
        <v>2708</v>
      </c>
      <c r="G196" s="626" t="s">
        <v>2957</v>
      </c>
      <c r="H196" s="626" t="s">
        <v>546</v>
      </c>
      <c r="I196" s="626" t="s">
        <v>1401</v>
      </c>
      <c r="J196" s="626" t="s">
        <v>1355</v>
      </c>
      <c r="K196" s="626" t="s">
        <v>1402</v>
      </c>
      <c r="L196" s="627">
        <v>0</v>
      </c>
      <c r="M196" s="627">
        <v>0</v>
      </c>
      <c r="N196" s="626">
        <v>1</v>
      </c>
      <c r="O196" s="690">
        <v>1</v>
      </c>
      <c r="P196" s="627">
        <v>0</v>
      </c>
      <c r="Q196" s="642"/>
      <c r="R196" s="626">
        <v>1</v>
      </c>
      <c r="S196" s="642">
        <v>1</v>
      </c>
      <c r="T196" s="690">
        <v>1</v>
      </c>
      <c r="U196" s="672">
        <v>1</v>
      </c>
    </row>
    <row r="197" spans="1:21" ht="14.4" customHeight="1" x14ac:dyDescent="0.3">
      <c r="A197" s="625">
        <v>31</v>
      </c>
      <c r="B197" s="626" t="s">
        <v>547</v>
      </c>
      <c r="C197" s="626">
        <v>89301311</v>
      </c>
      <c r="D197" s="688" t="s">
        <v>3962</v>
      </c>
      <c r="E197" s="689" t="s">
        <v>2726</v>
      </c>
      <c r="F197" s="626" t="s">
        <v>2708</v>
      </c>
      <c r="G197" s="626" t="s">
        <v>2957</v>
      </c>
      <c r="H197" s="626" t="s">
        <v>546</v>
      </c>
      <c r="I197" s="626" t="s">
        <v>1354</v>
      </c>
      <c r="J197" s="626" t="s">
        <v>1355</v>
      </c>
      <c r="K197" s="626" t="s">
        <v>1356</v>
      </c>
      <c r="L197" s="627">
        <v>0</v>
      </c>
      <c r="M197" s="627">
        <v>0</v>
      </c>
      <c r="N197" s="626">
        <v>1</v>
      </c>
      <c r="O197" s="690">
        <v>0.5</v>
      </c>
      <c r="P197" s="627">
        <v>0</v>
      </c>
      <c r="Q197" s="642"/>
      <c r="R197" s="626">
        <v>1</v>
      </c>
      <c r="S197" s="642">
        <v>1</v>
      </c>
      <c r="T197" s="690">
        <v>0.5</v>
      </c>
      <c r="U197" s="672">
        <v>1</v>
      </c>
    </row>
    <row r="198" spans="1:21" ht="14.4" customHeight="1" x14ac:dyDescent="0.3">
      <c r="A198" s="625">
        <v>31</v>
      </c>
      <c r="B198" s="626" t="s">
        <v>547</v>
      </c>
      <c r="C198" s="626">
        <v>89301311</v>
      </c>
      <c r="D198" s="688" t="s">
        <v>3962</v>
      </c>
      <c r="E198" s="689" t="s">
        <v>2726</v>
      </c>
      <c r="F198" s="626" t="s">
        <v>2710</v>
      </c>
      <c r="G198" s="626" t="s">
        <v>2759</v>
      </c>
      <c r="H198" s="626" t="s">
        <v>546</v>
      </c>
      <c r="I198" s="626" t="s">
        <v>2760</v>
      </c>
      <c r="J198" s="626" t="s">
        <v>2761</v>
      </c>
      <c r="K198" s="626" t="s">
        <v>2762</v>
      </c>
      <c r="L198" s="627">
        <v>410</v>
      </c>
      <c r="M198" s="627">
        <v>44690</v>
      </c>
      <c r="N198" s="626">
        <v>109</v>
      </c>
      <c r="O198" s="690">
        <v>109</v>
      </c>
      <c r="P198" s="627">
        <v>44280</v>
      </c>
      <c r="Q198" s="642">
        <v>0.99082568807339455</v>
      </c>
      <c r="R198" s="626">
        <v>108</v>
      </c>
      <c r="S198" s="642">
        <v>0.99082568807339455</v>
      </c>
      <c r="T198" s="690">
        <v>108</v>
      </c>
      <c r="U198" s="672">
        <v>0.99082568807339455</v>
      </c>
    </row>
    <row r="199" spans="1:21" ht="14.4" customHeight="1" x14ac:dyDescent="0.3">
      <c r="A199" s="625">
        <v>31</v>
      </c>
      <c r="B199" s="626" t="s">
        <v>547</v>
      </c>
      <c r="C199" s="626">
        <v>89301311</v>
      </c>
      <c r="D199" s="688" t="s">
        <v>3962</v>
      </c>
      <c r="E199" s="689" t="s">
        <v>2726</v>
      </c>
      <c r="F199" s="626" t="s">
        <v>2710</v>
      </c>
      <c r="G199" s="626" t="s">
        <v>2763</v>
      </c>
      <c r="H199" s="626" t="s">
        <v>546</v>
      </c>
      <c r="I199" s="626" t="s">
        <v>2764</v>
      </c>
      <c r="J199" s="626" t="s">
        <v>2765</v>
      </c>
      <c r="K199" s="626" t="s">
        <v>2766</v>
      </c>
      <c r="L199" s="627">
        <v>35.75</v>
      </c>
      <c r="M199" s="627">
        <v>9938.5</v>
      </c>
      <c r="N199" s="626">
        <v>278</v>
      </c>
      <c r="O199" s="690">
        <v>139</v>
      </c>
      <c r="P199" s="627">
        <v>9867</v>
      </c>
      <c r="Q199" s="642">
        <v>0.9928057553956835</v>
      </c>
      <c r="R199" s="626">
        <v>276</v>
      </c>
      <c r="S199" s="642">
        <v>0.9928057553956835</v>
      </c>
      <c r="T199" s="690">
        <v>138</v>
      </c>
      <c r="U199" s="672">
        <v>0.9928057553956835</v>
      </c>
    </row>
    <row r="200" spans="1:21" ht="14.4" customHeight="1" x14ac:dyDescent="0.3">
      <c r="A200" s="625">
        <v>31</v>
      </c>
      <c r="B200" s="626" t="s">
        <v>547</v>
      </c>
      <c r="C200" s="626">
        <v>89301311</v>
      </c>
      <c r="D200" s="688" t="s">
        <v>3962</v>
      </c>
      <c r="E200" s="689" t="s">
        <v>2726</v>
      </c>
      <c r="F200" s="626" t="s">
        <v>2710</v>
      </c>
      <c r="G200" s="626" t="s">
        <v>2767</v>
      </c>
      <c r="H200" s="626" t="s">
        <v>546</v>
      </c>
      <c r="I200" s="626" t="s">
        <v>2852</v>
      </c>
      <c r="J200" s="626" t="s">
        <v>2853</v>
      </c>
      <c r="K200" s="626" t="s">
        <v>2854</v>
      </c>
      <c r="L200" s="627">
        <v>260</v>
      </c>
      <c r="M200" s="627">
        <v>3120</v>
      </c>
      <c r="N200" s="626">
        <v>12</v>
      </c>
      <c r="O200" s="690">
        <v>6</v>
      </c>
      <c r="P200" s="627">
        <v>2600</v>
      </c>
      <c r="Q200" s="642">
        <v>0.83333333333333337</v>
      </c>
      <c r="R200" s="626">
        <v>10</v>
      </c>
      <c r="S200" s="642">
        <v>0.83333333333333337</v>
      </c>
      <c r="T200" s="690">
        <v>5</v>
      </c>
      <c r="U200" s="672">
        <v>0.83333333333333337</v>
      </c>
    </row>
    <row r="201" spans="1:21" ht="14.4" customHeight="1" x14ac:dyDescent="0.3">
      <c r="A201" s="625">
        <v>31</v>
      </c>
      <c r="B201" s="626" t="s">
        <v>547</v>
      </c>
      <c r="C201" s="626">
        <v>89301311</v>
      </c>
      <c r="D201" s="688" t="s">
        <v>3962</v>
      </c>
      <c r="E201" s="689" t="s">
        <v>2726</v>
      </c>
      <c r="F201" s="626" t="s">
        <v>2710</v>
      </c>
      <c r="G201" s="626" t="s">
        <v>2767</v>
      </c>
      <c r="H201" s="626" t="s">
        <v>546</v>
      </c>
      <c r="I201" s="626" t="s">
        <v>2771</v>
      </c>
      <c r="J201" s="626" t="s">
        <v>2772</v>
      </c>
      <c r="K201" s="626" t="s">
        <v>2773</v>
      </c>
      <c r="L201" s="627">
        <v>200</v>
      </c>
      <c r="M201" s="627">
        <v>24800</v>
      </c>
      <c r="N201" s="626">
        <v>124</v>
      </c>
      <c r="O201" s="690">
        <v>62</v>
      </c>
      <c r="P201" s="627">
        <v>24000</v>
      </c>
      <c r="Q201" s="642">
        <v>0.967741935483871</v>
      </c>
      <c r="R201" s="626">
        <v>120</v>
      </c>
      <c r="S201" s="642">
        <v>0.967741935483871</v>
      </c>
      <c r="T201" s="690">
        <v>60</v>
      </c>
      <c r="U201" s="672">
        <v>0.967741935483871</v>
      </c>
    </row>
    <row r="202" spans="1:21" ht="14.4" customHeight="1" x14ac:dyDescent="0.3">
      <c r="A202" s="625">
        <v>31</v>
      </c>
      <c r="B202" s="626" t="s">
        <v>547</v>
      </c>
      <c r="C202" s="626">
        <v>89301311</v>
      </c>
      <c r="D202" s="688" t="s">
        <v>3962</v>
      </c>
      <c r="E202" s="689" t="s">
        <v>2726</v>
      </c>
      <c r="F202" s="626" t="s">
        <v>2710</v>
      </c>
      <c r="G202" s="626" t="s">
        <v>2767</v>
      </c>
      <c r="H202" s="626" t="s">
        <v>546</v>
      </c>
      <c r="I202" s="626" t="s">
        <v>2887</v>
      </c>
      <c r="J202" s="626" t="s">
        <v>2888</v>
      </c>
      <c r="K202" s="626" t="s">
        <v>2770</v>
      </c>
      <c r="L202" s="627">
        <v>1200</v>
      </c>
      <c r="M202" s="627">
        <v>1200</v>
      </c>
      <c r="N202" s="626">
        <v>1</v>
      </c>
      <c r="O202" s="690">
        <v>1</v>
      </c>
      <c r="P202" s="627">
        <v>1200</v>
      </c>
      <c r="Q202" s="642">
        <v>1</v>
      </c>
      <c r="R202" s="626">
        <v>1</v>
      </c>
      <c r="S202" s="642">
        <v>1</v>
      </c>
      <c r="T202" s="690">
        <v>1</v>
      </c>
      <c r="U202" s="672">
        <v>1</v>
      </c>
    </row>
    <row r="203" spans="1:21" ht="14.4" customHeight="1" x14ac:dyDescent="0.3">
      <c r="A203" s="625">
        <v>31</v>
      </c>
      <c r="B203" s="626" t="s">
        <v>547</v>
      </c>
      <c r="C203" s="626">
        <v>89301311</v>
      </c>
      <c r="D203" s="688" t="s">
        <v>3962</v>
      </c>
      <c r="E203" s="689" t="s">
        <v>2726</v>
      </c>
      <c r="F203" s="626" t="s">
        <v>2710</v>
      </c>
      <c r="G203" s="626" t="s">
        <v>2738</v>
      </c>
      <c r="H203" s="626" t="s">
        <v>546</v>
      </c>
      <c r="I203" s="626" t="s">
        <v>2774</v>
      </c>
      <c r="J203" s="626" t="s">
        <v>2775</v>
      </c>
      <c r="K203" s="626" t="s">
        <v>2776</v>
      </c>
      <c r="L203" s="627">
        <v>199.5</v>
      </c>
      <c r="M203" s="627">
        <v>1396.5</v>
      </c>
      <c r="N203" s="626">
        <v>7</v>
      </c>
      <c r="O203" s="690">
        <v>7</v>
      </c>
      <c r="P203" s="627">
        <v>1396.5</v>
      </c>
      <c r="Q203" s="642">
        <v>1</v>
      </c>
      <c r="R203" s="626">
        <v>7</v>
      </c>
      <c r="S203" s="642">
        <v>1</v>
      </c>
      <c r="T203" s="690">
        <v>7</v>
      </c>
      <c r="U203" s="672">
        <v>1</v>
      </c>
    </row>
    <row r="204" spans="1:21" ht="14.4" customHeight="1" x14ac:dyDescent="0.3">
      <c r="A204" s="625">
        <v>31</v>
      </c>
      <c r="B204" s="626" t="s">
        <v>547</v>
      </c>
      <c r="C204" s="626">
        <v>89301311</v>
      </c>
      <c r="D204" s="688" t="s">
        <v>3962</v>
      </c>
      <c r="E204" s="689" t="s">
        <v>2726</v>
      </c>
      <c r="F204" s="626" t="s">
        <v>2710</v>
      </c>
      <c r="G204" s="626" t="s">
        <v>2738</v>
      </c>
      <c r="H204" s="626" t="s">
        <v>546</v>
      </c>
      <c r="I204" s="626" t="s">
        <v>2777</v>
      </c>
      <c r="J204" s="626" t="s">
        <v>2778</v>
      </c>
      <c r="K204" s="626" t="s">
        <v>2779</v>
      </c>
      <c r="L204" s="627">
        <v>492.18</v>
      </c>
      <c r="M204" s="627">
        <v>13781.040000000005</v>
      </c>
      <c r="N204" s="626">
        <v>28</v>
      </c>
      <c r="O204" s="690">
        <v>28</v>
      </c>
      <c r="P204" s="627">
        <v>13288.860000000004</v>
      </c>
      <c r="Q204" s="642">
        <v>0.9642857142857143</v>
      </c>
      <c r="R204" s="626">
        <v>27</v>
      </c>
      <c r="S204" s="642">
        <v>0.9642857142857143</v>
      </c>
      <c r="T204" s="690">
        <v>27</v>
      </c>
      <c r="U204" s="672">
        <v>0.9642857142857143</v>
      </c>
    </row>
    <row r="205" spans="1:21" ht="14.4" customHeight="1" x14ac:dyDescent="0.3">
      <c r="A205" s="625">
        <v>31</v>
      </c>
      <c r="B205" s="626" t="s">
        <v>547</v>
      </c>
      <c r="C205" s="626">
        <v>89301311</v>
      </c>
      <c r="D205" s="688" t="s">
        <v>3962</v>
      </c>
      <c r="E205" s="689" t="s">
        <v>2726</v>
      </c>
      <c r="F205" s="626" t="s">
        <v>2710</v>
      </c>
      <c r="G205" s="626" t="s">
        <v>2738</v>
      </c>
      <c r="H205" s="626" t="s">
        <v>546</v>
      </c>
      <c r="I205" s="626" t="s">
        <v>2958</v>
      </c>
      <c r="J205" s="626" t="s">
        <v>2959</v>
      </c>
      <c r="K205" s="626" t="s">
        <v>2960</v>
      </c>
      <c r="L205" s="627">
        <v>347.81</v>
      </c>
      <c r="M205" s="627">
        <v>695.62</v>
      </c>
      <c r="N205" s="626">
        <v>2</v>
      </c>
      <c r="O205" s="690">
        <v>2</v>
      </c>
      <c r="P205" s="627">
        <v>695.62</v>
      </c>
      <c r="Q205" s="642">
        <v>1</v>
      </c>
      <c r="R205" s="626">
        <v>2</v>
      </c>
      <c r="S205" s="642">
        <v>1</v>
      </c>
      <c r="T205" s="690">
        <v>2</v>
      </c>
      <c r="U205" s="672">
        <v>1</v>
      </c>
    </row>
    <row r="206" spans="1:21" ht="14.4" customHeight="1" x14ac:dyDescent="0.3">
      <c r="A206" s="625">
        <v>31</v>
      </c>
      <c r="B206" s="626" t="s">
        <v>547</v>
      </c>
      <c r="C206" s="626">
        <v>89301311</v>
      </c>
      <c r="D206" s="688" t="s">
        <v>3962</v>
      </c>
      <c r="E206" s="689" t="s">
        <v>2726</v>
      </c>
      <c r="F206" s="626" t="s">
        <v>2710</v>
      </c>
      <c r="G206" s="626" t="s">
        <v>2738</v>
      </c>
      <c r="H206" s="626" t="s">
        <v>546</v>
      </c>
      <c r="I206" s="626" t="s">
        <v>2961</v>
      </c>
      <c r="J206" s="626" t="s">
        <v>2962</v>
      </c>
      <c r="K206" s="626" t="s">
        <v>2963</v>
      </c>
      <c r="L206" s="627">
        <v>2296.87</v>
      </c>
      <c r="M206" s="627">
        <v>2296.87</v>
      </c>
      <c r="N206" s="626">
        <v>1</v>
      </c>
      <c r="O206" s="690">
        <v>1</v>
      </c>
      <c r="P206" s="627">
        <v>2296.87</v>
      </c>
      <c r="Q206" s="642">
        <v>1</v>
      </c>
      <c r="R206" s="626">
        <v>1</v>
      </c>
      <c r="S206" s="642">
        <v>1</v>
      </c>
      <c r="T206" s="690">
        <v>1</v>
      </c>
      <c r="U206" s="672">
        <v>1</v>
      </c>
    </row>
    <row r="207" spans="1:21" ht="14.4" customHeight="1" x14ac:dyDescent="0.3">
      <c r="A207" s="625">
        <v>31</v>
      </c>
      <c r="B207" s="626" t="s">
        <v>547</v>
      </c>
      <c r="C207" s="626">
        <v>89301311</v>
      </c>
      <c r="D207" s="688" t="s">
        <v>3962</v>
      </c>
      <c r="E207" s="689" t="s">
        <v>2726</v>
      </c>
      <c r="F207" s="626" t="s">
        <v>2710</v>
      </c>
      <c r="G207" s="626" t="s">
        <v>2738</v>
      </c>
      <c r="H207" s="626" t="s">
        <v>546</v>
      </c>
      <c r="I207" s="626" t="s">
        <v>2889</v>
      </c>
      <c r="J207" s="626" t="s">
        <v>2890</v>
      </c>
      <c r="K207" s="626" t="s">
        <v>2891</v>
      </c>
      <c r="L207" s="627">
        <v>320.25</v>
      </c>
      <c r="M207" s="627">
        <v>1921.5</v>
      </c>
      <c r="N207" s="626">
        <v>6</v>
      </c>
      <c r="O207" s="690">
        <v>6</v>
      </c>
      <c r="P207" s="627">
        <v>1921.5</v>
      </c>
      <c r="Q207" s="642">
        <v>1</v>
      </c>
      <c r="R207" s="626">
        <v>6</v>
      </c>
      <c r="S207" s="642">
        <v>1</v>
      </c>
      <c r="T207" s="690">
        <v>6</v>
      </c>
      <c r="U207" s="672">
        <v>1</v>
      </c>
    </row>
    <row r="208" spans="1:21" ht="14.4" customHeight="1" x14ac:dyDescent="0.3">
      <c r="A208" s="625">
        <v>31</v>
      </c>
      <c r="B208" s="626" t="s">
        <v>547</v>
      </c>
      <c r="C208" s="626">
        <v>89301311</v>
      </c>
      <c r="D208" s="688" t="s">
        <v>3962</v>
      </c>
      <c r="E208" s="689" t="s">
        <v>2726</v>
      </c>
      <c r="F208" s="626" t="s">
        <v>2710</v>
      </c>
      <c r="G208" s="626" t="s">
        <v>2738</v>
      </c>
      <c r="H208" s="626" t="s">
        <v>546</v>
      </c>
      <c r="I208" s="626" t="s">
        <v>2964</v>
      </c>
      <c r="J208" s="626" t="s">
        <v>2965</v>
      </c>
      <c r="K208" s="626" t="s">
        <v>2966</v>
      </c>
      <c r="L208" s="627">
        <v>245.43</v>
      </c>
      <c r="M208" s="627">
        <v>490.86</v>
      </c>
      <c r="N208" s="626">
        <v>2</v>
      </c>
      <c r="O208" s="690">
        <v>2</v>
      </c>
      <c r="P208" s="627">
        <v>490.86</v>
      </c>
      <c r="Q208" s="642">
        <v>1</v>
      </c>
      <c r="R208" s="626">
        <v>2</v>
      </c>
      <c r="S208" s="642">
        <v>1</v>
      </c>
      <c r="T208" s="690">
        <v>2</v>
      </c>
      <c r="U208" s="672">
        <v>1</v>
      </c>
    </row>
    <row r="209" spans="1:21" ht="14.4" customHeight="1" x14ac:dyDescent="0.3">
      <c r="A209" s="625">
        <v>31</v>
      </c>
      <c r="B209" s="626" t="s">
        <v>547</v>
      </c>
      <c r="C209" s="626">
        <v>89301311</v>
      </c>
      <c r="D209" s="688" t="s">
        <v>3962</v>
      </c>
      <c r="E209" s="689" t="s">
        <v>2726</v>
      </c>
      <c r="F209" s="626" t="s">
        <v>2710</v>
      </c>
      <c r="G209" s="626" t="s">
        <v>2738</v>
      </c>
      <c r="H209" s="626" t="s">
        <v>546</v>
      </c>
      <c r="I209" s="626" t="s">
        <v>2780</v>
      </c>
      <c r="J209" s="626" t="s">
        <v>2781</v>
      </c>
      <c r="K209" s="626" t="s">
        <v>2782</v>
      </c>
      <c r="L209" s="627">
        <v>750</v>
      </c>
      <c r="M209" s="627">
        <v>9750</v>
      </c>
      <c r="N209" s="626">
        <v>13</v>
      </c>
      <c r="O209" s="690">
        <v>13</v>
      </c>
      <c r="P209" s="627">
        <v>8250</v>
      </c>
      <c r="Q209" s="642">
        <v>0.84615384615384615</v>
      </c>
      <c r="R209" s="626">
        <v>11</v>
      </c>
      <c r="S209" s="642">
        <v>0.84615384615384615</v>
      </c>
      <c r="T209" s="690">
        <v>11</v>
      </c>
      <c r="U209" s="672">
        <v>0.84615384615384615</v>
      </c>
    </row>
    <row r="210" spans="1:21" ht="14.4" customHeight="1" x14ac:dyDescent="0.3">
      <c r="A210" s="625">
        <v>31</v>
      </c>
      <c r="B210" s="626" t="s">
        <v>547</v>
      </c>
      <c r="C210" s="626">
        <v>89301311</v>
      </c>
      <c r="D210" s="688" t="s">
        <v>3962</v>
      </c>
      <c r="E210" s="689" t="s">
        <v>2726</v>
      </c>
      <c r="F210" s="626" t="s">
        <v>2710</v>
      </c>
      <c r="G210" s="626" t="s">
        <v>2738</v>
      </c>
      <c r="H210" s="626" t="s">
        <v>546</v>
      </c>
      <c r="I210" s="626" t="s">
        <v>1755</v>
      </c>
      <c r="J210" s="626" t="s">
        <v>2892</v>
      </c>
      <c r="K210" s="626" t="s">
        <v>2893</v>
      </c>
      <c r="L210" s="627">
        <v>2202.1999999999998</v>
      </c>
      <c r="M210" s="627">
        <v>8808.7999999999993</v>
      </c>
      <c r="N210" s="626">
        <v>4</v>
      </c>
      <c r="O210" s="690">
        <v>4</v>
      </c>
      <c r="P210" s="627">
        <v>2202.1999999999998</v>
      </c>
      <c r="Q210" s="642">
        <v>0.25</v>
      </c>
      <c r="R210" s="626">
        <v>1</v>
      </c>
      <c r="S210" s="642">
        <v>0.25</v>
      </c>
      <c r="T210" s="690">
        <v>1</v>
      </c>
      <c r="U210" s="672">
        <v>0.25</v>
      </c>
    </row>
    <row r="211" spans="1:21" ht="14.4" customHeight="1" x14ac:dyDescent="0.3">
      <c r="A211" s="625">
        <v>31</v>
      </c>
      <c r="B211" s="626" t="s">
        <v>547</v>
      </c>
      <c r="C211" s="626">
        <v>89301311</v>
      </c>
      <c r="D211" s="688" t="s">
        <v>3962</v>
      </c>
      <c r="E211" s="689" t="s">
        <v>2726</v>
      </c>
      <c r="F211" s="626" t="s">
        <v>2710</v>
      </c>
      <c r="G211" s="626" t="s">
        <v>2738</v>
      </c>
      <c r="H211" s="626" t="s">
        <v>546</v>
      </c>
      <c r="I211" s="626" t="s">
        <v>2783</v>
      </c>
      <c r="J211" s="626" t="s">
        <v>2784</v>
      </c>
      <c r="K211" s="626" t="s">
        <v>2785</v>
      </c>
      <c r="L211" s="627">
        <v>971.25</v>
      </c>
      <c r="M211" s="627">
        <v>22338.75</v>
      </c>
      <c r="N211" s="626">
        <v>23</v>
      </c>
      <c r="O211" s="690">
        <v>23</v>
      </c>
      <c r="P211" s="627">
        <v>21367.5</v>
      </c>
      <c r="Q211" s="642">
        <v>0.95652173913043481</v>
      </c>
      <c r="R211" s="626">
        <v>22</v>
      </c>
      <c r="S211" s="642">
        <v>0.95652173913043481</v>
      </c>
      <c r="T211" s="690">
        <v>22</v>
      </c>
      <c r="U211" s="672">
        <v>0.95652173913043481</v>
      </c>
    </row>
    <row r="212" spans="1:21" ht="14.4" customHeight="1" x14ac:dyDescent="0.3">
      <c r="A212" s="625">
        <v>31</v>
      </c>
      <c r="B212" s="626" t="s">
        <v>547</v>
      </c>
      <c r="C212" s="626">
        <v>89301311</v>
      </c>
      <c r="D212" s="688" t="s">
        <v>3962</v>
      </c>
      <c r="E212" s="689" t="s">
        <v>2726</v>
      </c>
      <c r="F212" s="626" t="s">
        <v>2710</v>
      </c>
      <c r="G212" s="626" t="s">
        <v>2738</v>
      </c>
      <c r="H212" s="626" t="s">
        <v>546</v>
      </c>
      <c r="I212" s="626" t="s">
        <v>2864</v>
      </c>
      <c r="J212" s="626" t="s">
        <v>2865</v>
      </c>
      <c r="K212" s="626"/>
      <c r="L212" s="627">
        <v>500</v>
      </c>
      <c r="M212" s="627">
        <v>1000</v>
      </c>
      <c r="N212" s="626">
        <v>2</v>
      </c>
      <c r="O212" s="690">
        <v>2</v>
      </c>
      <c r="P212" s="627">
        <v>1000</v>
      </c>
      <c r="Q212" s="642">
        <v>1</v>
      </c>
      <c r="R212" s="626">
        <v>2</v>
      </c>
      <c r="S212" s="642">
        <v>1</v>
      </c>
      <c r="T212" s="690">
        <v>2</v>
      </c>
      <c r="U212" s="672">
        <v>1</v>
      </c>
    </row>
    <row r="213" spans="1:21" ht="14.4" customHeight="1" x14ac:dyDescent="0.3">
      <c r="A213" s="625">
        <v>31</v>
      </c>
      <c r="B213" s="626" t="s">
        <v>547</v>
      </c>
      <c r="C213" s="626">
        <v>89301311</v>
      </c>
      <c r="D213" s="688" t="s">
        <v>3962</v>
      </c>
      <c r="E213" s="689" t="s">
        <v>2726</v>
      </c>
      <c r="F213" s="626" t="s">
        <v>2710</v>
      </c>
      <c r="G213" s="626" t="s">
        <v>2738</v>
      </c>
      <c r="H213" s="626" t="s">
        <v>546</v>
      </c>
      <c r="I213" s="626" t="s">
        <v>2866</v>
      </c>
      <c r="J213" s="626" t="s">
        <v>2867</v>
      </c>
      <c r="K213" s="626" t="s">
        <v>2868</v>
      </c>
      <c r="L213" s="627">
        <v>349.12</v>
      </c>
      <c r="M213" s="627">
        <v>1047.3600000000001</v>
      </c>
      <c r="N213" s="626">
        <v>3</v>
      </c>
      <c r="O213" s="690">
        <v>3</v>
      </c>
      <c r="P213" s="627">
        <v>1047.3600000000001</v>
      </c>
      <c r="Q213" s="642">
        <v>1</v>
      </c>
      <c r="R213" s="626">
        <v>3</v>
      </c>
      <c r="S213" s="642">
        <v>1</v>
      </c>
      <c r="T213" s="690">
        <v>3</v>
      </c>
      <c r="U213" s="672">
        <v>1</v>
      </c>
    </row>
    <row r="214" spans="1:21" ht="14.4" customHeight="1" x14ac:dyDescent="0.3">
      <c r="A214" s="625">
        <v>31</v>
      </c>
      <c r="B214" s="626" t="s">
        <v>547</v>
      </c>
      <c r="C214" s="626">
        <v>89301311</v>
      </c>
      <c r="D214" s="688" t="s">
        <v>3962</v>
      </c>
      <c r="E214" s="689" t="s">
        <v>2726</v>
      </c>
      <c r="F214" s="626" t="s">
        <v>2710</v>
      </c>
      <c r="G214" s="626" t="s">
        <v>2738</v>
      </c>
      <c r="H214" s="626" t="s">
        <v>546</v>
      </c>
      <c r="I214" s="626" t="s">
        <v>2789</v>
      </c>
      <c r="J214" s="626" t="s">
        <v>2790</v>
      </c>
      <c r="K214" s="626" t="s">
        <v>2791</v>
      </c>
      <c r="L214" s="627">
        <v>1978.94</v>
      </c>
      <c r="M214" s="627">
        <v>5936.82</v>
      </c>
      <c r="N214" s="626">
        <v>3</v>
      </c>
      <c r="O214" s="690">
        <v>3</v>
      </c>
      <c r="P214" s="627">
        <v>3957.88</v>
      </c>
      <c r="Q214" s="642">
        <v>0.66666666666666674</v>
      </c>
      <c r="R214" s="626">
        <v>2</v>
      </c>
      <c r="S214" s="642">
        <v>0.66666666666666663</v>
      </c>
      <c r="T214" s="690">
        <v>2</v>
      </c>
      <c r="U214" s="672">
        <v>0.66666666666666663</v>
      </c>
    </row>
    <row r="215" spans="1:21" ht="14.4" customHeight="1" x14ac:dyDescent="0.3">
      <c r="A215" s="625">
        <v>31</v>
      </c>
      <c r="B215" s="626" t="s">
        <v>547</v>
      </c>
      <c r="C215" s="626">
        <v>89301311</v>
      </c>
      <c r="D215" s="688" t="s">
        <v>3962</v>
      </c>
      <c r="E215" s="689" t="s">
        <v>2726</v>
      </c>
      <c r="F215" s="626" t="s">
        <v>2710</v>
      </c>
      <c r="G215" s="626" t="s">
        <v>2738</v>
      </c>
      <c r="H215" s="626" t="s">
        <v>546</v>
      </c>
      <c r="I215" s="626" t="s">
        <v>2869</v>
      </c>
      <c r="J215" s="626" t="s">
        <v>2870</v>
      </c>
      <c r="K215" s="626" t="s">
        <v>2871</v>
      </c>
      <c r="L215" s="627">
        <v>855</v>
      </c>
      <c r="M215" s="627">
        <v>855</v>
      </c>
      <c r="N215" s="626">
        <v>1</v>
      </c>
      <c r="O215" s="690">
        <v>1</v>
      </c>
      <c r="P215" s="627">
        <v>855</v>
      </c>
      <c r="Q215" s="642">
        <v>1</v>
      </c>
      <c r="R215" s="626">
        <v>1</v>
      </c>
      <c r="S215" s="642">
        <v>1</v>
      </c>
      <c r="T215" s="690">
        <v>1</v>
      </c>
      <c r="U215" s="672">
        <v>1</v>
      </c>
    </row>
    <row r="216" spans="1:21" ht="14.4" customHeight="1" x14ac:dyDescent="0.3">
      <c r="A216" s="625">
        <v>31</v>
      </c>
      <c r="B216" s="626" t="s">
        <v>547</v>
      </c>
      <c r="C216" s="626">
        <v>89301311</v>
      </c>
      <c r="D216" s="688" t="s">
        <v>3962</v>
      </c>
      <c r="E216" s="689" t="s">
        <v>2726</v>
      </c>
      <c r="F216" s="626" t="s">
        <v>2710</v>
      </c>
      <c r="G216" s="626" t="s">
        <v>2795</v>
      </c>
      <c r="H216" s="626" t="s">
        <v>546</v>
      </c>
      <c r="I216" s="626" t="s">
        <v>2967</v>
      </c>
      <c r="J216" s="626" t="s">
        <v>2968</v>
      </c>
      <c r="K216" s="626" t="s">
        <v>2969</v>
      </c>
      <c r="L216" s="627">
        <v>0</v>
      </c>
      <c r="M216" s="627">
        <v>0</v>
      </c>
      <c r="N216" s="626">
        <v>2</v>
      </c>
      <c r="O216" s="690">
        <v>2</v>
      </c>
      <c r="P216" s="627"/>
      <c r="Q216" s="642"/>
      <c r="R216" s="626"/>
      <c r="S216" s="642">
        <v>0</v>
      </c>
      <c r="T216" s="690"/>
      <c r="U216" s="672">
        <v>0</v>
      </c>
    </row>
    <row r="217" spans="1:21" ht="14.4" customHeight="1" x14ac:dyDescent="0.3">
      <c r="A217" s="625">
        <v>31</v>
      </c>
      <c r="B217" s="626" t="s">
        <v>547</v>
      </c>
      <c r="C217" s="626">
        <v>89301311</v>
      </c>
      <c r="D217" s="688" t="s">
        <v>3962</v>
      </c>
      <c r="E217" s="689" t="s">
        <v>2726</v>
      </c>
      <c r="F217" s="626" t="s">
        <v>2710</v>
      </c>
      <c r="G217" s="626" t="s">
        <v>2795</v>
      </c>
      <c r="H217" s="626" t="s">
        <v>546</v>
      </c>
      <c r="I217" s="626" t="s">
        <v>2796</v>
      </c>
      <c r="J217" s="626" t="s">
        <v>2797</v>
      </c>
      <c r="K217" s="626" t="s">
        <v>2798</v>
      </c>
      <c r="L217" s="627">
        <v>3500</v>
      </c>
      <c r="M217" s="627">
        <v>3500</v>
      </c>
      <c r="N217" s="626">
        <v>1</v>
      </c>
      <c r="O217" s="690">
        <v>1</v>
      </c>
      <c r="P217" s="627"/>
      <c r="Q217" s="642">
        <v>0</v>
      </c>
      <c r="R217" s="626"/>
      <c r="S217" s="642">
        <v>0</v>
      </c>
      <c r="T217" s="690"/>
      <c r="U217" s="672">
        <v>0</v>
      </c>
    </row>
    <row r="218" spans="1:21" ht="14.4" customHeight="1" x14ac:dyDescent="0.3">
      <c r="A218" s="625">
        <v>31</v>
      </c>
      <c r="B218" s="626" t="s">
        <v>547</v>
      </c>
      <c r="C218" s="626">
        <v>89301311</v>
      </c>
      <c r="D218" s="688" t="s">
        <v>3962</v>
      </c>
      <c r="E218" s="689" t="s">
        <v>2726</v>
      </c>
      <c r="F218" s="626" t="s">
        <v>2710</v>
      </c>
      <c r="G218" s="626" t="s">
        <v>2795</v>
      </c>
      <c r="H218" s="626" t="s">
        <v>546</v>
      </c>
      <c r="I218" s="626" t="s">
        <v>2970</v>
      </c>
      <c r="J218" s="626" t="s">
        <v>2971</v>
      </c>
      <c r="K218" s="626" t="s">
        <v>2972</v>
      </c>
      <c r="L218" s="627">
        <v>0</v>
      </c>
      <c r="M218" s="627">
        <v>0</v>
      </c>
      <c r="N218" s="626">
        <v>1</v>
      </c>
      <c r="O218" s="690">
        <v>1</v>
      </c>
      <c r="P218" s="627"/>
      <c r="Q218" s="642"/>
      <c r="R218" s="626"/>
      <c r="S218" s="642">
        <v>0</v>
      </c>
      <c r="T218" s="690"/>
      <c r="U218" s="672">
        <v>0</v>
      </c>
    </row>
    <row r="219" spans="1:21" ht="14.4" customHeight="1" x14ac:dyDescent="0.3">
      <c r="A219" s="625">
        <v>31</v>
      </c>
      <c r="B219" s="626" t="s">
        <v>547</v>
      </c>
      <c r="C219" s="626">
        <v>89301311</v>
      </c>
      <c r="D219" s="688" t="s">
        <v>3962</v>
      </c>
      <c r="E219" s="689" t="s">
        <v>2726</v>
      </c>
      <c r="F219" s="626" t="s">
        <v>2710</v>
      </c>
      <c r="G219" s="626" t="s">
        <v>2973</v>
      </c>
      <c r="H219" s="626" t="s">
        <v>546</v>
      </c>
      <c r="I219" s="626" t="s">
        <v>2974</v>
      </c>
      <c r="J219" s="626" t="s">
        <v>2975</v>
      </c>
      <c r="K219" s="626" t="s">
        <v>2976</v>
      </c>
      <c r="L219" s="627">
        <v>9000</v>
      </c>
      <c r="M219" s="627">
        <v>9000</v>
      </c>
      <c r="N219" s="626">
        <v>1</v>
      </c>
      <c r="O219" s="690">
        <v>1</v>
      </c>
      <c r="P219" s="627"/>
      <c r="Q219" s="642">
        <v>0</v>
      </c>
      <c r="R219" s="626"/>
      <c r="S219" s="642">
        <v>0</v>
      </c>
      <c r="T219" s="690"/>
      <c r="U219" s="672">
        <v>0</v>
      </c>
    </row>
    <row r="220" spans="1:21" ht="14.4" customHeight="1" x14ac:dyDescent="0.3">
      <c r="A220" s="625">
        <v>31</v>
      </c>
      <c r="B220" s="626" t="s">
        <v>547</v>
      </c>
      <c r="C220" s="626">
        <v>89301311</v>
      </c>
      <c r="D220" s="688" t="s">
        <v>3962</v>
      </c>
      <c r="E220" s="689" t="s">
        <v>2728</v>
      </c>
      <c r="F220" s="626" t="s">
        <v>2708</v>
      </c>
      <c r="G220" s="626" t="s">
        <v>2808</v>
      </c>
      <c r="H220" s="626" t="s">
        <v>1470</v>
      </c>
      <c r="I220" s="626" t="s">
        <v>1790</v>
      </c>
      <c r="J220" s="626" t="s">
        <v>2600</v>
      </c>
      <c r="K220" s="626" t="s">
        <v>2601</v>
      </c>
      <c r="L220" s="627">
        <v>333.31</v>
      </c>
      <c r="M220" s="627">
        <v>1666.55</v>
      </c>
      <c r="N220" s="626">
        <v>5</v>
      </c>
      <c r="O220" s="690">
        <v>3</v>
      </c>
      <c r="P220" s="627">
        <v>1333.24</v>
      </c>
      <c r="Q220" s="642">
        <v>0.8</v>
      </c>
      <c r="R220" s="626">
        <v>4</v>
      </c>
      <c r="S220" s="642">
        <v>0.8</v>
      </c>
      <c r="T220" s="690">
        <v>2</v>
      </c>
      <c r="U220" s="672">
        <v>0.66666666666666663</v>
      </c>
    </row>
    <row r="221" spans="1:21" ht="14.4" customHeight="1" x14ac:dyDescent="0.3">
      <c r="A221" s="625">
        <v>31</v>
      </c>
      <c r="B221" s="626" t="s">
        <v>547</v>
      </c>
      <c r="C221" s="626">
        <v>89301311</v>
      </c>
      <c r="D221" s="688" t="s">
        <v>3962</v>
      </c>
      <c r="E221" s="689" t="s">
        <v>2728</v>
      </c>
      <c r="F221" s="626" t="s">
        <v>2708</v>
      </c>
      <c r="G221" s="626" t="s">
        <v>2808</v>
      </c>
      <c r="H221" s="626" t="s">
        <v>546</v>
      </c>
      <c r="I221" s="626" t="s">
        <v>2977</v>
      </c>
      <c r="J221" s="626" t="s">
        <v>2978</v>
      </c>
      <c r="K221" s="626" t="s">
        <v>2601</v>
      </c>
      <c r="L221" s="627">
        <v>333.31</v>
      </c>
      <c r="M221" s="627">
        <v>333.31</v>
      </c>
      <c r="N221" s="626">
        <v>1</v>
      </c>
      <c r="O221" s="690">
        <v>1</v>
      </c>
      <c r="P221" s="627"/>
      <c r="Q221" s="642">
        <v>0</v>
      </c>
      <c r="R221" s="626"/>
      <c r="S221" s="642">
        <v>0</v>
      </c>
      <c r="T221" s="690"/>
      <c r="U221" s="672">
        <v>0</v>
      </c>
    </row>
    <row r="222" spans="1:21" ht="14.4" customHeight="1" x14ac:dyDescent="0.3">
      <c r="A222" s="625">
        <v>31</v>
      </c>
      <c r="B222" s="626" t="s">
        <v>547</v>
      </c>
      <c r="C222" s="626">
        <v>89301311</v>
      </c>
      <c r="D222" s="688" t="s">
        <v>3962</v>
      </c>
      <c r="E222" s="689" t="s">
        <v>2728</v>
      </c>
      <c r="F222" s="626" t="s">
        <v>2708</v>
      </c>
      <c r="G222" s="626" t="s">
        <v>2979</v>
      </c>
      <c r="H222" s="626" t="s">
        <v>546</v>
      </c>
      <c r="I222" s="626" t="s">
        <v>2980</v>
      </c>
      <c r="J222" s="626" t="s">
        <v>2981</v>
      </c>
      <c r="K222" s="626" t="s">
        <v>2982</v>
      </c>
      <c r="L222" s="627">
        <v>0</v>
      </c>
      <c r="M222" s="627">
        <v>0</v>
      </c>
      <c r="N222" s="626">
        <v>1</v>
      </c>
      <c r="O222" s="690">
        <v>1</v>
      </c>
      <c r="P222" s="627">
        <v>0</v>
      </c>
      <c r="Q222" s="642"/>
      <c r="R222" s="626">
        <v>1</v>
      </c>
      <c r="S222" s="642">
        <v>1</v>
      </c>
      <c r="T222" s="690">
        <v>1</v>
      </c>
      <c r="U222" s="672">
        <v>1</v>
      </c>
    </row>
    <row r="223" spans="1:21" ht="14.4" customHeight="1" x14ac:dyDescent="0.3">
      <c r="A223" s="625">
        <v>31</v>
      </c>
      <c r="B223" s="626" t="s">
        <v>547</v>
      </c>
      <c r="C223" s="626">
        <v>89301311</v>
      </c>
      <c r="D223" s="688" t="s">
        <v>3962</v>
      </c>
      <c r="E223" s="689" t="s">
        <v>2728</v>
      </c>
      <c r="F223" s="626" t="s">
        <v>2708</v>
      </c>
      <c r="G223" s="626" t="s">
        <v>2810</v>
      </c>
      <c r="H223" s="626" t="s">
        <v>1470</v>
      </c>
      <c r="I223" s="626" t="s">
        <v>1805</v>
      </c>
      <c r="J223" s="626" t="s">
        <v>1806</v>
      </c>
      <c r="K223" s="626" t="s">
        <v>2614</v>
      </c>
      <c r="L223" s="627">
        <v>184.22</v>
      </c>
      <c r="M223" s="627">
        <v>184.22</v>
      </c>
      <c r="N223" s="626">
        <v>1</v>
      </c>
      <c r="O223" s="690">
        <v>0.5</v>
      </c>
      <c r="P223" s="627">
        <v>184.22</v>
      </c>
      <c r="Q223" s="642">
        <v>1</v>
      </c>
      <c r="R223" s="626">
        <v>1</v>
      </c>
      <c r="S223" s="642">
        <v>1</v>
      </c>
      <c r="T223" s="690">
        <v>0.5</v>
      </c>
      <c r="U223" s="672">
        <v>1</v>
      </c>
    </row>
    <row r="224" spans="1:21" ht="14.4" customHeight="1" x14ac:dyDescent="0.3">
      <c r="A224" s="625">
        <v>31</v>
      </c>
      <c r="B224" s="626" t="s">
        <v>547</v>
      </c>
      <c r="C224" s="626">
        <v>89301311</v>
      </c>
      <c r="D224" s="688" t="s">
        <v>3962</v>
      </c>
      <c r="E224" s="689" t="s">
        <v>2728</v>
      </c>
      <c r="F224" s="626" t="s">
        <v>2708</v>
      </c>
      <c r="G224" s="626" t="s">
        <v>2741</v>
      </c>
      <c r="H224" s="626" t="s">
        <v>546</v>
      </c>
      <c r="I224" s="626" t="s">
        <v>2983</v>
      </c>
      <c r="J224" s="626" t="s">
        <v>2984</v>
      </c>
      <c r="K224" s="626" t="s">
        <v>2614</v>
      </c>
      <c r="L224" s="627">
        <v>69.86</v>
      </c>
      <c r="M224" s="627">
        <v>69.86</v>
      </c>
      <c r="N224" s="626">
        <v>1</v>
      </c>
      <c r="O224" s="690">
        <v>0.5</v>
      </c>
      <c r="P224" s="627">
        <v>69.86</v>
      </c>
      <c r="Q224" s="642">
        <v>1</v>
      </c>
      <c r="R224" s="626">
        <v>1</v>
      </c>
      <c r="S224" s="642">
        <v>1</v>
      </c>
      <c r="T224" s="690">
        <v>0.5</v>
      </c>
      <c r="U224" s="672">
        <v>1</v>
      </c>
    </row>
    <row r="225" spans="1:21" ht="14.4" customHeight="1" x14ac:dyDescent="0.3">
      <c r="A225" s="625">
        <v>31</v>
      </c>
      <c r="B225" s="626" t="s">
        <v>547</v>
      </c>
      <c r="C225" s="626">
        <v>89301311</v>
      </c>
      <c r="D225" s="688" t="s">
        <v>3962</v>
      </c>
      <c r="E225" s="689" t="s">
        <v>2728</v>
      </c>
      <c r="F225" s="626" t="s">
        <v>2708</v>
      </c>
      <c r="G225" s="626" t="s">
        <v>2897</v>
      </c>
      <c r="H225" s="626" t="s">
        <v>546</v>
      </c>
      <c r="I225" s="626" t="s">
        <v>1135</v>
      </c>
      <c r="J225" s="626" t="s">
        <v>2985</v>
      </c>
      <c r="K225" s="626" t="s">
        <v>2986</v>
      </c>
      <c r="L225" s="627">
        <v>32.409999999999997</v>
      </c>
      <c r="M225" s="627">
        <v>32.409999999999997</v>
      </c>
      <c r="N225" s="626">
        <v>1</v>
      </c>
      <c r="O225" s="690">
        <v>1</v>
      </c>
      <c r="P225" s="627">
        <v>32.409999999999997</v>
      </c>
      <c r="Q225" s="642">
        <v>1</v>
      </c>
      <c r="R225" s="626">
        <v>1</v>
      </c>
      <c r="S225" s="642">
        <v>1</v>
      </c>
      <c r="T225" s="690">
        <v>1</v>
      </c>
      <c r="U225" s="672">
        <v>1</v>
      </c>
    </row>
    <row r="226" spans="1:21" ht="14.4" customHeight="1" x14ac:dyDescent="0.3">
      <c r="A226" s="625">
        <v>31</v>
      </c>
      <c r="B226" s="626" t="s">
        <v>547</v>
      </c>
      <c r="C226" s="626">
        <v>89301311</v>
      </c>
      <c r="D226" s="688" t="s">
        <v>3962</v>
      </c>
      <c r="E226" s="689" t="s">
        <v>2728</v>
      </c>
      <c r="F226" s="626" t="s">
        <v>2708</v>
      </c>
      <c r="G226" s="626" t="s">
        <v>2897</v>
      </c>
      <c r="H226" s="626" t="s">
        <v>546</v>
      </c>
      <c r="I226" s="626" t="s">
        <v>829</v>
      </c>
      <c r="J226" s="626" t="s">
        <v>830</v>
      </c>
      <c r="K226" s="626" t="s">
        <v>1577</v>
      </c>
      <c r="L226" s="627">
        <v>56.52</v>
      </c>
      <c r="M226" s="627">
        <v>56.52</v>
      </c>
      <c r="N226" s="626">
        <v>1</v>
      </c>
      <c r="O226" s="690">
        <v>1</v>
      </c>
      <c r="P226" s="627">
        <v>56.52</v>
      </c>
      <c r="Q226" s="642">
        <v>1</v>
      </c>
      <c r="R226" s="626">
        <v>1</v>
      </c>
      <c r="S226" s="642">
        <v>1</v>
      </c>
      <c r="T226" s="690">
        <v>1</v>
      </c>
      <c r="U226" s="672">
        <v>1</v>
      </c>
    </row>
    <row r="227" spans="1:21" ht="14.4" customHeight="1" x14ac:dyDescent="0.3">
      <c r="A227" s="625">
        <v>31</v>
      </c>
      <c r="B227" s="626" t="s">
        <v>547</v>
      </c>
      <c r="C227" s="626">
        <v>89301311</v>
      </c>
      <c r="D227" s="688" t="s">
        <v>3962</v>
      </c>
      <c r="E227" s="689" t="s">
        <v>2728</v>
      </c>
      <c r="F227" s="626" t="s">
        <v>2708</v>
      </c>
      <c r="G227" s="626" t="s">
        <v>2897</v>
      </c>
      <c r="H227" s="626" t="s">
        <v>546</v>
      </c>
      <c r="I227" s="626" t="s">
        <v>2898</v>
      </c>
      <c r="J227" s="626" t="s">
        <v>2899</v>
      </c>
      <c r="K227" s="626" t="s">
        <v>2900</v>
      </c>
      <c r="L227" s="627">
        <v>75.36</v>
      </c>
      <c r="M227" s="627">
        <v>75.36</v>
      </c>
      <c r="N227" s="626">
        <v>1</v>
      </c>
      <c r="O227" s="690">
        <v>1</v>
      </c>
      <c r="P227" s="627">
        <v>75.36</v>
      </c>
      <c r="Q227" s="642">
        <v>1</v>
      </c>
      <c r="R227" s="626">
        <v>1</v>
      </c>
      <c r="S227" s="642">
        <v>1</v>
      </c>
      <c r="T227" s="690">
        <v>1</v>
      </c>
      <c r="U227" s="672">
        <v>1</v>
      </c>
    </row>
    <row r="228" spans="1:21" ht="14.4" customHeight="1" x14ac:dyDescent="0.3">
      <c r="A228" s="625">
        <v>31</v>
      </c>
      <c r="B228" s="626" t="s">
        <v>547</v>
      </c>
      <c r="C228" s="626">
        <v>89301311</v>
      </c>
      <c r="D228" s="688" t="s">
        <v>3962</v>
      </c>
      <c r="E228" s="689" t="s">
        <v>2728</v>
      </c>
      <c r="F228" s="626" t="s">
        <v>2708</v>
      </c>
      <c r="G228" s="626" t="s">
        <v>2897</v>
      </c>
      <c r="H228" s="626" t="s">
        <v>546</v>
      </c>
      <c r="I228" s="626" t="s">
        <v>1187</v>
      </c>
      <c r="J228" s="626" t="s">
        <v>1188</v>
      </c>
      <c r="K228" s="626" t="s">
        <v>2987</v>
      </c>
      <c r="L228" s="627">
        <v>78.17</v>
      </c>
      <c r="M228" s="627">
        <v>156.34</v>
      </c>
      <c r="N228" s="626">
        <v>2</v>
      </c>
      <c r="O228" s="690">
        <v>1</v>
      </c>
      <c r="P228" s="627"/>
      <c r="Q228" s="642">
        <v>0</v>
      </c>
      <c r="R228" s="626"/>
      <c r="S228" s="642">
        <v>0</v>
      </c>
      <c r="T228" s="690"/>
      <c r="U228" s="672">
        <v>0</v>
      </c>
    </row>
    <row r="229" spans="1:21" ht="14.4" customHeight="1" x14ac:dyDescent="0.3">
      <c r="A229" s="625">
        <v>31</v>
      </c>
      <c r="B229" s="626" t="s">
        <v>547</v>
      </c>
      <c r="C229" s="626">
        <v>89301311</v>
      </c>
      <c r="D229" s="688" t="s">
        <v>3962</v>
      </c>
      <c r="E229" s="689" t="s">
        <v>2728</v>
      </c>
      <c r="F229" s="626" t="s">
        <v>2708</v>
      </c>
      <c r="G229" s="626" t="s">
        <v>2988</v>
      </c>
      <c r="H229" s="626" t="s">
        <v>546</v>
      </c>
      <c r="I229" s="626" t="s">
        <v>849</v>
      </c>
      <c r="J229" s="626" t="s">
        <v>850</v>
      </c>
      <c r="K229" s="626" t="s">
        <v>2989</v>
      </c>
      <c r="L229" s="627">
        <v>153.37</v>
      </c>
      <c r="M229" s="627">
        <v>153.37</v>
      </c>
      <c r="N229" s="626">
        <v>1</v>
      </c>
      <c r="O229" s="690">
        <v>1</v>
      </c>
      <c r="P229" s="627">
        <v>153.37</v>
      </c>
      <c r="Q229" s="642">
        <v>1</v>
      </c>
      <c r="R229" s="626">
        <v>1</v>
      </c>
      <c r="S229" s="642">
        <v>1</v>
      </c>
      <c r="T229" s="690">
        <v>1</v>
      </c>
      <c r="U229" s="672">
        <v>1</v>
      </c>
    </row>
    <row r="230" spans="1:21" ht="14.4" customHeight="1" x14ac:dyDescent="0.3">
      <c r="A230" s="625">
        <v>31</v>
      </c>
      <c r="B230" s="626" t="s">
        <v>547</v>
      </c>
      <c r="C230" s="626">
        <v>89301311</v>
      </c>
      <c r="D230" s="688" t="s">
        <v>3962</v>
      </c>
      <c r="E230" s="689" t="s">
        <v>2728</v>
      </c>
      <c r="F230" s="626" t="s">
        <v>2708</v>
      </c>
      <c r="G230" s="626" t="s">
        <v>2918</v>
      </c>
      <c r="H230" s="626" t="s">
        <v>546</v>
      </c>
      <c r="I230" s="626" t="s">
        <v>1202</v>
      </c>
      <c r="J230" s="626" t="s">
        <v>1203</v>
      </c>
      <c r="K230" s="626" t="s">
        <v>2990</v>
      </c>
      <c r="L230" s="627">
        <v>31.84</v>
      </c>
      <c r="M230" s="627">
        <v>63.68</v>
      </c>
      <c r="N230" s="626">
        <v>2</v>
      </c>
      <c r="O230" s="690">
        <v>1.5</v>
      </c>
      <c r="P230" s="627">
        <v>31.84</v>
      </c>
      <c r="Q230" s="642">
        <v>0.5</v>
      </c>
      <c r="R230" s="626">
        <v>1</v>
      </c>
      <c r="S230" s="642">
        <v>0.5</v>
      </c>
      <c r="T230" s="690">
        <v>0.5</v>
      </c>
      <c r="U230" s="672">
        <v>0.33333333333333331</v>
      </c>
    </row>
    <row r="231" spans="1:21" ht="14.4" customHeight="1" x14ac:dyDescent="0.3">
      <c r="A231" s="625">
        <v>31</v>
      </c>
      <c r="B231" s="626" t="s">
        <v>547</v>
      </c>
      <c r="C231" s="626">
        <v>89301311</v>
      </c>
      <c r="D231" s="688" t="s">
        <v>3962</v>
      </c>
      <c r="E231" s="689" t="s">
        <v>2728</v>
      </c>
      <c r="F231" s="626" t="s">
        <v>2708</v>
      </c>
      <c r="G231" s="626" t="s">
        <v>2823</v>
      </c>
      <c r="H231" s="626" t="s">
        <v>546</v>
      </c>
      <c r="I231" s="626" t="s">
        <v>2824</v>
      </c>
      <c r="J231" s="626" t="s">
        <v>2724</v>
      </c>
      <c r="K231" s="626"/>
      <c r="L231" s="627">
        <v>0</v>
      </c>
      <c r="M231" s="627">
        <v>0</v>
      </c>
      <c r="N231" s="626">
        <v>9</v>
      </c>
      <c r="O231" s="690">
        <v>5.5</v>
      </c>
      <c r="P231" s="627">
        <v>0</v>
      </c>
      <c r="Q231" s="642"/>
      <c r="R231" s="626">
        <v>7</v>
      </c>
      <c r="S231" s="642">
        <v>0.77777777777777779</v>
      </c>
      <c r="T231" s="690">
        <v>4.5</v>
      </c>
      <c r="U231" s="672">
        <v>0.81818181818181823</v>
      </c>
    </row>
    <row r="232" spans="1:21" ht="14.4" customHeight="1" x14ac:dyDescent="0.3">
      <c r="A232" s="625">
        <v>31</v>
      </c>
      <c r="B232" s="626" t="s">
        <v>547</v>
      </c>
      <c r="C232" s="626">
        <v>89301311</v>
      </c>
      <c r="D232" s="688" t="s">
        <v>3962</v>
      </c>
      <c r="E232" s="689" t="s">
        <v>2728</v>
      </c>
      <c r="F232" s="626" t="s">
        <v>2708</v>
      </c>
      <c r="G232" s="626" t="s">
        <v>2742</v>
      </c>
      <c r="H232" s="626" t="s">
        <v>546</v>
      </c>
      <c r="I232" s="626" t="s">
        <v>975</v>
      </c>
      <c r="J232" s="626" t="s">
        <v>976</v>
      </c>
      <c r="K232" s="626" t="s">
        <v>2991</v>
      </c>
      <c r="L232" s="627">
        <v>0</v>
      </c>
      <c r="M232" s="627">
        <v>0</v>
      </c>
      <c r="N232" s="626">
        <v>2</v>
      </c>
      <c r="O232" s="690">
        <v>1</v>
      </c>
      <c r="P232" s="627">
        <v>0</v>
      </c>
      <c r="Q232" s="642"/>
      <c r="R232" s="626">
        <v>1</v>
      </c>
      <c r="S232" s="642">
        <v>0.5</v>
      </c>
      <c r="T232" s="690">
        <v>0.5</v>
      </c>
      <c r="U232" s="672">
        <v>0.5</v>
      </c>
    </row>
    <row r="233" spans="1:21" ht="14.4" customHeight="1" x14ac:dyDescent="0.3">
      <c r="A233" s="625">
        <v>31</v>
      </c>
      <c r="B233" s="626" t="s">
        <v>547</v>
      </c>
      <c r="C233" s="626">
        <v>89301311</v>
      </c>
      <c r="D233" s="688" t="s">
        <v>3962</v>
      </c>
      <c r="E233" s="689" t="s">
        <v>2728</v>
      </c>
      <c r="F233" s="626" t="s">
        <v>2708</v>
      </c>
      <c r="G233" s="626" t="s">
        <v>2743</v>
      </c>
      <c r="H233" s="626" t="s">
        <v>1470</v>
      </c>
      <c r="I233" s="626" t="s">
        <v>1831</v>
      </c>
      <c r="J233" s="626" t="s">
        <v>1832</v>
      </c>
      <c r="K233" s="626" t="s">
        <v>1833</v>
      </c>
      <c r="L233" s="627">
        <v>154.01</v>
      </c>
      <c r="M233" s="627">
        <v>770.05</v>
      </c>
      <c r="N233" s="626">
        <v>5</v>
      </c>
      <c r="O233" s="690">
        <v>1.5</v>
      </c>
      <c r="P233" s="627">
        <v>770.05</v>
      </c>
      <c r="Q233" s="642">
        <v>1</v>
      </c>
      <c r="R233" s="626">
        <v>5</v>
      </c>
      <c r="S233" s="642">
        <v>1</v>
      </c>
      <c r="T233" s="690">
        <v>1.5</v>
      </c>
      <c r="U233" s="672">
        <v>1</v>
      </c>
    </row>
    <row r="234" spans="1:21" ht="14.4" customHeight="1" x14ac:dyDescent="0.3">
      <c r="A234" s="625">
        <v>31</v>
      </c>
      <c r="B234" s="626" t="s">
        <v>547</v>
      </c>
      <c r="C234" s="626">
        <v>89301311</v>
      </c>
      <c r="D234" s="688" t="s">
        <v>3962</v>
      </c>
      <c r="E234" s="689" t="s">
        <v>2728</v>
      </c>
      <c r="F234" s="626" t="s">
        <v>2708</v>
      </c>
      <c r="G234" s="626" t="s">
        <v>2930</v>
      </c>
      <c r="H234" s="626" t="s">
        <v>546</v>
      </c>
      <c r="I234" s="626" t="s">
        <v>972</v>
      </c>
      <c r="J234" s="626" t="s">
        <v>2932</v>
      </c>
      <c r="K234" s="626" t="s">
        <v>2992</v>
      </c>
      <c r="L234" s="627">
        <v>36.78</v>
      </c>
      <c r="M234" s="627">
        <v>36.78</v>
      </c>
      <c r="N234" s="626">
        <v>1</v>
      </c>
      <c r="O234" s="690">
        <v>0.5</v>
      </c>
      <c r="P234" s="627">
        <v>36.78</v>
      </c>
      <c r="Q234" s="642">
        <v>1</v>
      </c>
      <c r="R234" s="626">
        <v>1</v>
      </c>
      <c r="S234" s="642">
        <v>1</v>
      </c>
      <c r="T234" s="690">
        <v>0.5</v>
      </c>
      <c r="U234" s="672">
        <v>1</v>
      </c>
    </row>
    <row r="235" spans="1:21" ht="14.4" customHeight="1" x14ac:dyDescent="0.3">
      <c r="A235" s="625">
        <v>31</v>
      </c>
      <c r="B235" s="626" t="s">
        <v>547</v>
      </c>
      <c r="C235" s="626">
        <v>89301311</v>
      </c>
      <c r="D235" s="688" t="s">
        <v>3962</v>
      </c>
      <c r="E235" s="689" t="s">
        <v>2728</v>
      </c>
      <c r="F235" s="626" t="s">
        <v>2708</v>
      </c>
      <c r="G235" s="626" t="s">
        <v>2993</v>
      </c>
      <c r="H235" s="626" t="s">
        <v>546</v>
      </c>
      <c r="I235" s="626" t="s">
        <v>2032</v>
      </c>
      <c r="J235" s="626" t="s">
        <v>2994</v>
      </c>
      <c r="K235" s="626" t="s">
        <v>2995</v>
      </c>
      <c r="L235" s="627">
        <v>0</v>
      </c>
      <c r="M235" s="627">
        <v>0</v>
      </c>
      <c r="N235" s="626">
        <v>1</v>
      </c>
      <c r="O235" s="690">
        <v>1</v>
      </c>
      <c r="P235" s="627">
        <v>0</v>
      </c>
      <c r="Q235" s="642"/>
      <c r="R235" s="626">
        <v>1</v>
      </c>
      <c r="S235" s="642">
        <v>1</v>
      </c>
      <c r="T235" s="690">
        <v>1</v>
      </c>
      <c r="U235" s="672">
        <v>1</v>
      </c>
    </row>
    <row r="236" spans="1:21" ht="14.4" customHeight="1" x14ac:dyDescent="0.3">
      <c r="A236" s="625">
        <v>31</v>
      </c>
      <c r="B236" s="626" t="s">
        <v>547</v>
      </c>
      <c r="C236" s="626">
        <v>89301311</v>
      </c>
      <c r="D236" s="688" t="s">
        <v>3962</v>
      </c>
      <c r="E236" s="689" t="s">
        <v>2728</v>
      </c>
      <c r="F236" s="626" t="s">
        <v>2708</v>
      </c>
      <c r="G236" s="626" t="s">
        <v>2744</v>
      </c>
      <c r="H236" s="626" t="s">
        <v>1470</v>
      </c>
      <c r="I236" s="626" t="s">
        <v>2996</v>
      </c>
      <c r="J236" s="626" t="s">
        <v>1491</v>
      </c>
      <c r="K236" s="626" t="s">
        <v>2997</v>
      </c>
      <c r="L236" s="627">
        <v>468.96</v>
      </c>
      <c r="M236" s="627">
        <v>3282.72</v>
      </c>
      <c r="N236" s="626">
        <v>7</v>
      </c>
      <c r="O236" s="690">
        <v>1</v>
      </c>
      <c r="P236" s="627">
        <v>3282.72</v>
      </c>
      <c r="Q236" s="642">
        <v>1</v>
      </c>
      <c r="R236" s="626">
        <v>7</v>
      </c>
      <c r="S236" s="642">
        <v>1</v>
      </c>
      <c r="T236" s="690">
        <v>1</v>
      </c>
      <c r="U236" s="672">
        <v>1</v>
      </c>
    </row>
    <row r="237" spans="1:21" ht="14.4" customHeight="1" x14ac:dyDescent="0.3">
      <c r="A237" s="625">
        <v>31</v>
      </c>
      <c r="B237" s="626" t="s">
        <v>547</v>
      </c>
      <c r="C237" s="626">
        <v>89301311</v>
      </c>
      <c r="D237" s="688" t="s">
        <v>3962</v>
      </c>
      <c r="E237" s="689" t="s">
        <v>2728</v>
      </c>
      <c r="F237" s="626" t="s">
        <v>2708</v>
      </c>
      <c r="G237" s="626" t="s">
        <v>2744</v>
      </c>
      <c r="H237" s="626" t="s">
        <v>1470</v>
      </c>
      <c r="I237" s="626" t="s">
        <v>1643</v>
      </c>
      <c r="J237" s="626" t="s">
        <v>1491</v>
      </c>
      <c r="K237" s="626" t="s">
        <v>1644</v>
      </c>
      <c r="L237" s="627">
        <v>625.29</v>
      </c>
      <c r="M237" s="627">
        <v>55650.810000000012</v>
      </c>
      <c r="N237" s="626">
        <v>89</v>
      </c>
      <c r="O237" s="690">
        <v>20</v>
      </c>
      <c r="P237" s="627">
        <v>46896.750000000015</v>
      </c>
      <c r="Q237" s="642">
        <v>0.84269662921348321</v>
      </c>
      <c r="R237" s="626">
        <v>75</v>
      </c>
      <c r="S237" s="642">
        <v>0.84269662921348309</v>
      </c>
      <c r="T237" s="690">
        <v>17.5</v>
      </c>
      <c r="U237" s="672">
        <v>0.875</v>
      </c>
    </row>
    <row r="238" spans="1:21" ht="14.4" customHeight="1" x14ac:dyDescent="0.3">
      <c r="A238" s="625">
        <v>31</v>
      </c>
      <c r="B238" s="626" t="s">
        <v>547</v>
      </c>
      <c r="C238" s="626">
        <v>89301311</v>
      </c>
      <c r="D238" s="688" t="s">
        <v>3962</v>
      </c>
      <c r="E238" s="689" t="s">
        <v>2728</v>
      </c>
      <c r="F238" s="626" t="s">
        <v>2708</v>
      </c>
      <c r="G238" s="626" t="s">
        <v>2745</v>
      </c>
      <c r="H238" s="626" t="s">
        <v>1470</v>
      </c>
      <c r="I238" s="626" t="s">
        <v>1596</v>
      </c>
      <c r="J238" s="626" t="s">
        <v>1480</v>
      </c>
      <c r="K238" s="626" t="s">
        <v>2638</v>
      </c>
      <c r="L238" s="627">
        <v>48.31</v>
      </c>
      <c r="M238" s="627">
        <v>338.17</v>
      </c>
      <c r="N238" s="626">
        <v>7</v>
      </c>
      <c r="O238" s="690">
        <v>5</v>
      </c>
      <c r="P238" s="627">
        <v>193.24</v>
      </c>
      <c r="Q238" s="642">
        <v>0.5714285714285714</v>
      </c>
      <c r="R238" s="626">
        <v>4</v>
      </c>
      <c r="S238" s="642">
        <v>0.5714285714285714</v>
      </c>
      <c r="T238" s="690">
        <v>2</v>
      </c>
      <c r="U238" s="672">
        <v>0.4</v>
      </c>
    </row>
    <row r="239" spans="1:21" ht="14.4" customHeight="1" x14ac:dyDescent="0.3">
      <c r="A239" s="625">
        <v>31</v>
      </c>
      <c r="B239" s="626" t="s">
        <v>547</v>
      </c>
      <c r="C239" s="626">
        <v>89301311</v>
      </c>
      <c r="D239" s="688" t="s">
        <v>3962</v>
      </c>
      <c r="E239" s="689" t="s">
        <v>2728</v>
      </c>
      <c r="F239" s="626" t="s">
        <v>2708</v>
      </c>
      <c r="G239" s="626" t="s">
        <v>2745</v>
      </c>
      <c r="H239" s="626" t="s">
        <v>1470</v>
      </c>
      <c r="I239" s="626" t="s">
        <v>1479</v>
      </c>
      <c r="J239" s="626" t="s">
        <v>1480</v>
      </c>
      <c r="K239" s="626" t="s">
        <v>2639</v>
      </c>
      <c r="L239" s="627">
        <v>96.63</v>
      </c>
      <c r="M239" s="627">
        <v>7343.8800000000047</v>
      </c>
      <c r="N239" s="626">
        <v>76</v>
      </c>
      <c r="O239" s="690">
        <v>55.5</v>
      </c>
      <c r="P239" s="627">
        <v>5314.6500000000042</v>
      </c>
      <c r="Q239" s="642">
        <v>0.72368421052631593</v>
      </c>
      <c r="R239" s="626">
        <v>55</v>
      </c>
      <c r="S239" s="642">
        <v>0.72368421052631582</v>
      </c>
      <c r="T239" s="690">
        <v>38.5</v>
      </c>
      <c r="U239" s="672">
        <v>0.69369369369369371</v>
      </c>
    </row>
    <row r="240" spans="1:21" ht="14.4" customHeight="1" x14ac:dyDescent="0.3">
      <c r="A240" s="625">
        <v>31</v>
      </c>
      <c r="B240" s="626" t="s">
        <v>547</v>
      </c>
      <c r="C240" s="626">
        <v>89301311</v>
      </c>
      <c r="D240" s="688" t="s">
        <v>3962</v>
      </c>
      <c r="E240" s="689" t="s">
        <v>2728</v>
      </c>
      <c r="F240" s="626" t="s">
        <v>2708</v>
      </c>
      <c r="G240" s="626" t="s">
        <v>2745</v>
      </c>
      <c r="H240" s="626" t="s">
        <v>1470</v>
      </c>
      <c r="I240" s="626" t="s">
        <v>2876</v>
      </c>
      <c r="J240" s="626" t="s">
        <v>1480</v>
      </c>
      <c r="K240" s="626" t="s">
        <v>2877</v>
      </c>
      <c r="L240" s="627">
        <v>193.26</v>
      </c>
      <c r="M240" s="627">
        <v>193.26</v>
      </c>
      <c r="N240" s="626">
        <v>1</v>
      </c>
      <c r="O240" s="690">
        <v>0.5</v>
      </c>
      <c r="P240" s="627"/>
      <c r="Q240" s="642">
        <v>0</v>
      </c>
      <c r="R240" s="626"/>
      <c r="S240" s="642">
        <v>0</v>
      </c>
      <c r="T240" s="690"/>
      <c r="U240" s="672">
        <v>0</v>
      </c>
    </row>
    <row r="241" spans="1:21" ht="14.4" customHeight="1" x14ac:dyDescent="0.3">
      <c r="A241" s="625">
        <v>31</v>
      </c>
      <c r="B241" s="626" t="s">
        <v>547</v>
      </c>
      <c r="C241" s="626">
        <v>89301311</v>
      </c>
      <c r="D241" s="688" t="s">
        <v>3962</v>
      </c>
      <c r="E241" s="689" t="s">
        <v>2728</v>
      </c>
      <c r="F241" s="626" t="s">
        <v>2708</v>
      </c>
      <c r="G241" s="626" t="s">
        <v>2745</v>
      </c>
      <c r="H241" s="626" t="s">
        <v>546</v>
      </c>
      <c r="I241" s="626" t="s">
        <v>2746</v>
      </c>
      <c r="J241" s="626" t="s">
        <v>1480</v>
      </c>
      <c r="K241" s="626" t="s">
        <v>2747</v>
      </c>
      <c r="L241" s="627">
        <v>96.63</v>
      </c>
      <c r="M241" s="627">
        <v>96.63</v>
      </c>
      <c r="N241" s="626">
        <v>1</v>
      </c>
      <c r="O241" s="690">
        <v>1</v>
      </c>
      <c r="P241" s="627">
        <v>96.63</v>
      </c>
      <c r="Q241" s="642">
        <v>1</v>
      </c>
      <c r="R241" s="626">
        <v>1</v>
      </c>
      <c r="S241" s="642">
        <v>1</v>
      </c>
      <c r="T241" s="690">
        <v>1</v>
      </c>
      <c r="U241" s="672">
        <v>1</v>
      </c>
    </row>
    <row r="242" spans="1:21" ht="14.4" customHeight="1" x14ac:dyDescent="0.3">
      <c r="A242" s="625">
        <v>31</v>
      </c>
      <c r="B242" s="626" t="s">
        <v>547</v>
      </c>
      <c r="C242" s="626">
        <v>89301311</v>
      </c>
      <c r="D242" s="688" t="s">
        <v>3962</v>
      </c>
      <c r="E242" s="689" t="s">
        <v>2728</v>
      </c>
      <c r="F242" s="626" t="s">
        <v>2708</v>
      </c>
      <c r="G242" s="626" t="s">
        <v>2745</v>
      </c>
      <c r="H242" s="626" t="s">
        <v>546</v>
      </c>
      <c r="I242" s="626" t="s">
        <v>576</v>
      </c>
      <c r="J242" s="626" t="s">
        <v>577</v>
      </c>
      <c r="K242" s="626" t="s">
        <v>2640</v>
      </c>
      <c r="L242" s="627">
        <v>96.63</v>
      </c>
      <c r="M242" s="627">
        <v>579.78</v>
      </c>
      <c r="N242" s="626">
        <v>6</v>
      </c>
      <c r="O242" s="690">
        <v>5.5</v>
      </c>
      <c r="P242" s="627">
        <v>96.63</v>
      </c>
      <c r="Q242" s="642">
        <v>0.16666666666666666</v>
      </c>
      <c r="R242" s="626">
        <v>1</v>
      </c>
      <c r="S242" s="642">
        <v>0.16666666666666666</v>
      </c>
      <c r="T242" s="690">
        <v>0.5</v>
      </c>
      <c r="U242" s="672">
        <v>9.0909090909090912E-2</v>
      </c>
    </row>
    <row r="243" spans="1:21" ht="14.4" customHeight="1" x14ac:dyDescent="0.3">
      <c r="A243" s="625">
        <v>31</v>
      </c>
      <c r="B243" s="626" t="s">
        <v>547</v>
      </c>
      <c r="C243" s="626">
        <v>89301311</v>
      </c>
      <c r="D243" s="688" t="s">
        <v>3962</v>
      </c>
      <c r="E243" s="689" t="s">
        <v>2728</v>
      </c>
      <c r="F243" s="626" t="s">
        <v>2708</v>
      </c>
      <c r="G243" s="626" t="s">
        <v>2836</v>
      </c>
      <c r="H243" s="626" t="s">
        <v>546</v>
      </c>
      <c r="I243" s="626" t="s">
        <v>2947</v>
      </c>
      <c r="J243" s="626" t="s">
        <v>2948</v>
      </c>
      <c r="K243" s="626" t="s">
        <v>755</v>
      </c>
      <c r="L243" s="627">
        <v>123.72</v>
      </c>
      <c r="M243" s="627">
        <v>123.72</v>
      </c>
      <c r="N243" s="626">
        <v>1</v>
      </c>
      <c r="O243" s="690">
        <v>1</v>
      </c>
      <c r="P243" s="627">
        <v>123.72</v>
      </c>
      <c r="Q243" s="642">
        <v>1</v>
      </c>
      <c r="R243" s="626">
        <v>1</v>
      </c>
      <c r="S243" s="642">
        <v>1</v>
      </c>
      <c r="T243" s="690">
        <v>1</v>
      </c>
      <c r="U243" s="672">
        <v>1</v>
      </c>
    </row>
    <row r="244" spans="1:21" ht="14.4" customHeight="1" x14ac:dyDescent="0.3">
      <c r="A244" s="625">
        <v>31</v>
      </c>
      <c r="B244" s="626" t="s">
        <v>547</v>
      </c>
      <c r="C244" s="626">
        <v>89301311</v>
      </c>
      <c r="D244" s="688" t="s">
        <v>3962</v>
      </c>
      <c r="E244" s="689" t="s">
        <v>2728</v>
      </c>
      <c r="F244" s="626" t="s">
        <v>2708</v>
      </c>
      <c r="G244" s="626" t="s">
        <v>2949</v>
      </c>
      <c r="H244" s="626" t="s">
        <v>546</v>
      </c>
      <c r="I244" s="626" t="s">
        <v>2998</v>
      </c>
      <c r="J244" s="626" t="s">
        <v>1216</v>
      </c>
      <c r="K244" s="626" t="s">
        <v>2999</v>
      </c>
      <c r="L244" s="627">
        <v>28.74</v>
      </c>
      <c r="M244" s="627">
        <v>57.48</v>
      </c>
      <c r="N244" s="626">
        <v>2</v>
      </c>
      <c r="O244" s="690">
        <v>1.5</v>
      </c>
      <c r="P244" s="627">
        <v>28.74</v>
      </c>
      <c r="Q244" s="642">
        <v>0.5</v>
      </c>
      <c r="R244" s="626">
        <v>1</v>
      </c>
      <c r="S244" s="642">
        <v>0.5</v>
      </c>
      <c r="T244" s="690">
        <v>1</v>
      </c>
      <c r="U244" s="672">
        <v>0.66666666666666663</v>
      </c>
    </row>
    <row r="245" spans="1:21" ht="14.4" customHeight="1" x14ac:dyDescent="0.3">
      <c r="A245" s="625">
        <v>31</v>
      </c>
      <c r="B245" s="626" t="s">
        <v>547</v>
      </c>
      <c r="C245" s="626">
        <v>89301311</v>
      </c>
      <c r="D245" s="688" t="s">
        <v>3962</v>
      </c>
      <c r="E245" s="689" t="s">
        <v>2728</v>
      </c>
      <c r="F245" s="626" t="s">
        <v>2708</v>
      </c>
      <c r="G245" s="626" t="s">
        <v>2837</v>
      </c>
      <c r="H245" s="626" t="s">
        <v>546</v>
      </c>
      <c r="I245" s="626" t="s">
        <v>2838</v>
      </c>
      <c r="J245" s="626" t="s">
        <v>2839</v>
      </c>
      <c r="K245" s="626" t="s">
        <v>2840</v>
      </c>
      <c r="L245" s="627">
        <v>22.88</v>
      </c>
      <c r="M245" s="627">
        <v>22.88</v>
      </c>
      <c r="N245" s="626">
        <v>1</v>
      </c>
      <c r="O245" s="690">
        <v>0.5</v>
      </c>
      <c r="P245" s="627">
        <v>22.88</v>
      </c>
      <c r="Q245" s="642">
        <v>1</v>
      </c>
      <c r="R245" s="626">
        <v>1</v>
      </c>
      <c r="S245" s="642">
        <v>1</v>
      </c>
      <c r="T245" s="690">
        <v>0.5</v>
      </c>
      <c r="U245" s="672">
        <v>1</v>
      </c>
    </row>
    <row r="246" spans="1:21" ht="14.4" customHeight="1" x14ac:dyDescent="0.3">
      <c r="A246" s="625">
        <v>31</v>
      </c>
      <c r="B246" s="626" t="s">
        <v>547</v>
      </c>
      <c r="C246" s="626">
        <v>89301311</v>
      </c>
      <c r="D246" s="688" t="s">
        <v>3962</v>
      </c>
      <c r="E246" s="689" t="s">
        <v>2728</v>
      </c>
      <c r="F246" s="626" t="s">
        <v>2708</v>
      </c>
      <c r="G246" s="626" t="s">
        <v>2750</v>
      </c>
      <c r="H246" s="626" t="s">
        <v>546</v>
      </c>
      <c r="I246" s="626" t="s">
        <v>807</v>
      </c>
      <c r="J246" s="626" t="s">
        <v>2751</v>
      </c>
      <c r="K246" s="626" t="s">
        <v>2752</v>
      </c>
      <c r="L246" s="627">
        <v>0</v>
      </c>
      <c r="M246" s="627">
        <v>0</v>
      </c>
      <c r="N246" s="626">
        <v>44</v>
      </c>
      <c r="O246" s="690">
        <v>33.5</v>
      </c>
      <c r="P246" s="627">
        <v>0</v>
      </c>
      <c r="Q246" s="642"/>
      <c r="R246" s="626">
        <v>28</v>
      </c>
      <c r="S246" s="642">
        <v>0.63636363636363635</v>
      </c>
      <c r="T246" s="690">
        <v>21</v>
      </c>
      <c r="U246" s="672">
        <v>0.62686567164179108</v>
      </c>
    </row>
    <row r="247" spans="1:21" ht="14.4" customHeight="1" x14ac:dyDescent="0.3">
      <c r="A247" s="625">
        <v>31</v>
      </c>
      <c r="B247" s="626" t="s">
        <v>547</v>
      </c>
      <c r="C247" s="626">
        <v>89301311</v>
      </c>
      <c r="D247" s="688" t="s">
        <v>3962</v>
      </c>
      <c r="E247" s="689" t="s">
        <v>2728</v>
      </c>
      <c r="F247" s="626" t="s">
        <v>2708</v>
      </c>
      <c r="G247" s="626" t="s">
        <v>2757</v>
      </c>
      <c r="H247" s="626" t="s">
        <v>546</v>
      </c>
      <c r="I247" s="626" t="s">
        <v>1724</v>
      </c>
      <c r="J247" s="626" t="s">
        <v>1725</v>
      </c>
      <c r="K247" s="626" t="s">
        <v>2758</v>
      </c>
      <c r="L247" s="627">
        <v>194.73</v>
      </c>
      <c r="M247" s="627">
        <v>2336.7599999999998</v>
      </c>
      <c r="N247" s="626">
        <v>12</v>
      </c>
      <c r="O247" s="690">
        <v>8</v>
      </c>
      <c r="P247" s="627">
        <v>1752.57</v>
      </c>
      <c r="Q247" s="642">
        <v>0.75</v>
      </c>
      <c r="R247" s="626">
        <v>9</v>
      </c>
      <c r="S247" s="642">
        <v>0.75</v>
      </c>
      <c r="T247" s="690">
        <v>6</v>
      </c>
      <c r="U247" s="672">
        <v>0.75</v>
      </c>
    </row>
    <row r="248" spans="1:21" ht="14.4" customHeight="1" x14ac:dyDescent="0.3">
      <c r="A248" s="625">
        <v>31</v>
      </c>
      <c r="B248" s="626" t="s">
        <v>547</v>
      </c>
      <c r="C248" s="626">
        <v>89301311</v>
      </c>
      <c r="D248" s="688" t="s">
        <v>3962</v>
      </c>
      <c r="E248" s="689" t="s">
        <v>2728</v>
      </c>
      <c r="F248" s="626" t="s">
        <v>2708</v>
      </c>
      <c r="G248" s="626" t="s">
        <v>2846</v>
      </c>
      <c r="H248" s="626" t="s">
        <v>546</v>
      </c>
      <c r="I248" s="626" t="s">
        <v>2847</v>
      </c>
      <c r="J248" s="626" t="s">
        <v>2848</v>
      </c>
      <c r="K248" s="626" t="s">
        <v>2647</v>
      </c>
      <c r="L248" s="627">
        <v>32.74</v>
      </c>
      <c r="M248" s="627">
        <v>98.22</v>
      </c>
      <c r="N248" s="626">
        <v>3</v>
      </c>
      <c r="O248" s="690">
        <v>2</v>
      </c>
      <c r="P248" s="627">
        <v>32.74</v>
      </c>
      <c r="Q248" s="642">
        <v>0.33333333333333337</v>
      </c>
      <c r="R248" s="626">
        <v>1</v>
      </c>
      <c r="S248" s="642">
        <v>0.33333333333333331</v>
      </c>
      <c r="T248" s="690">
        <v>1</v>
      </c>
      <c r="U248" s="672">
        <v>0.5</v>
      </c>
    </row>
    <row r="249" spans="1:21" ht="14.4" customHeight="1" x14ac:dyDescent="0.3">
      <c r="A249" s="625">
        <v>31</v>
      </c>
      <c r="B249" s="626" t="s">
        <v>547</v>
      </c>
      <c r="C249" s="626">
        <v>89301311</v>
      </c>
      <c r="D249" s="688" t="s">
        <v>3962</v>
      </c>
      <c r="E249" s="689" t="s">
        <v>2728</v>
      </c>
      <c r="F249" s="626" t="s">
        <v>2708</v>
      </c>
      <c r="G249" s="626" t="s">
        <v>2846</v>
      </c>
      <c r="H249" s="626" t="s">
        <v>546</v>
      </c>
      <c r="I249" s="626" t="s">
        <v>2881</v>
      </c>
      <c r="J249" s="626" t="s">
        <v>2848</v>
      </c>
      <c r="K249" s="626" t="s">
        <v>2693</v>
      </c>
      <c r="L249" s="627">
        <v>98.23</v>
      </c>
      <c r="M249" s="627">
        <v>1571.68</v>
      </c>
      <c r="N249" s="626">
        <v>16</v>
      </c>
      <c r="O249" s="690">
        <v>9</v>
      </c>
      <c r="P249" s="627">
        <v>1178.76</v>
      </c>
      <c r="Q249" s="642">
        <v>0.75</v>
      </c>
      <c r="R249" s="626">
        <v>12</v>
      </c>
      <c r="S249" s="642">
        <v>0.75</v>
      </c>
      <c r="T249" s="690">
        <v>7</v>
      </c>
      <c r="U249" s="672">
        <v>0.77777777777777779</v>
      </c>
    </row>
    <row r="250" spans="1:21" ht="14.4" customHeight="1" x14ac:dyDescent="0.3">
      <c r="A250" s="625">
        <v>31</v>
      </c>
      <c r="B250" s="626" t="s">
        <v>547</v>
      </c>
      <c r="C250" s="626">
        <v>89301311</v>
      </c>
      <c r="D250" s="688" t="s">
        <v>3962</v>
      </c>
      <c r="E250" s="689" t="s">
        <v>2728</v>
      </c>
      <c r="F250" s="626" t="s">
        <v>2708</v>
      </c>
      <c r="G250" s="626" t="s">
        <v>2957</v>
      </c>
      <c r="H250" s="626" t="s">
        <v>546</v>
      </c>
      <c r="I250" s="626" t="s">
        <v>1401</v>
      </c>
      <c r="J250" s="626" t="s">
        <v>1355</v>
      </c>
      <c r="K250" s="626" t="s">
        <v>1402</v>
      </c>
      <c r="L250" s="627">
        <v>0</v>
      </c>
      <c r="M250" s="627">
        <v>0</v>
      </c>
      <c r="N250" s="626">
        <v>1</v>
      </c>
      <c r="O250" s="690">
        <v>0.5</v>
      </c>
      <c r="P250" s="627">
        <v>0</v>
      </c>
      <c r="Q250" s="642"/>
      <c r="R250" s="626">
        <v>1</v>
      </c>
      <c r="S250" s="642">
        <v>1</v>
      </c>
      <c r="T250" s="690">
        <v>0.5</v>
      </c>
      <c r="U250" s="672">
        <v>1</v>
      </c>
    </row>
    <row r="251" spans="1:21" ht="14.4" customHeight="1" x14ac:dyDescent="0.3">
      <c r="A251" s="625">
        <v>31</v>
      </c>
      <c r="B251" s="626" t="s">
        <v>547</v>
      </c>
      <c r="C251" s="626">
        <v>89301311</v>
      </c>
      <c r="D251" s="688" t="s">
        <v>3962</v>
      </c>
      <c r="E251" s="689" t="s">
        <v>2728</v>
      </c>
      <c r="F251" s="626" t="s">
        <v>2708</v>
      </c>
      <c r="G251" s="626" t="s">
        <v>2957</v>
      </c>
      <c r="H251" s="626" t="s">
        <v>546</v>
      </c>
      <c r="I251" s="626" t="s">
        <v>3000</v>
      </c>
      <c r="J251" s="626" t="s">
        <v>1355</v>
      </c>
      <c r="K251" s="626" t="s">
        <v>3001</v>
      </c>
      <c r="L251" s="627">
        <v>0</v>
      </c>
      <c r="M251" s="627">
        <v>0</v>
      </c>
      <c r="N251" s="626">
        <v>1</v>
      </c>
      <c r="O251" s="690">
        <v>0.5</v>
      </c>
      <c r="P251" s="627"/>
      <c r="Q251" s="642"/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31</v>
      </c>
      <c r="B252" s="626" t="s">
        <v>547</v>
      </c>
      <c r="C252" s="626">
        <v>89301311</v>
      </c>
      <c r="D252" s="688" t="s">
        <v>3962</v>
      </c>
      <c r="E252" s="689" t="s">
        <v>2728</v>
      </c>
      <c r="F252" s="626" t="s">
        <v>2710</v>
      </c>
      <c r="G252" s="626" t="s">
        <v>2759</v>
      </c>
      <c r="H252" s="626" t="s">
        <v>546</v>
      </c>
      <c r="I252" s="626" t="s">
        <v>2760</v>
      </c>
      <c r="J252" s="626" t="s">
        <v>2761</v>
      </c>
      <c r="K252" s="626" t="s">
        <v>2762</v>
      </c>
      <c r="L252" s="627">
        <v>410</v>
      </c>
      <c r="M252" s="627">
        <v>29110</v>
      </c>
      <c r="N252" s="626">
        <v>71</v>
      </c>
      <c r="O252" s="690">
        <v>71</v>
      </c>
      <c r="P252" s="627">
        <v>27470</v>
      </c>
      <c r="Q252" s="642">
        <v>0.94366197183098588</v>
      </c>
      <c r="R252" s="626">
        <v>67</v>
      </c>
      <c r="S252" s="642">
        <v>0.94366197183098588</v>
      </c>
      <c r="T252" s="690">
        <v>67</v>
      </c>
      <c r="U252" s="672">
        <v>0.94366197183098588</v>
      </c>
    </row>
    <row r="253" spans="1:21" ht="14.4" customHeight="1" x14ac:dyDescent="0.3">
      <c r="A253" s="625">
        <v>31</v>
      </c>
      <c r="B253" s="626" t="s">
        <v>547</v>
      </c>
      <c r="C253" s="626">
        <v>89301311</v>
      </c>
      <c r="D253" s="688" t="s">
        <v>3962</v>
      </c>
      <c r="E253" s="689" t="s">
        <v>2728</v>
      </c>
      <c r="F253" s="626" t="s">
        <v>2710</v>
      </c>
      <c r="G253" s="626" t="s">
        <v>2763</v>
      </c>
      <c r="H253" s="626" t="s">
        <v>546</v>
      </c>
      <c r="I253" s="626" t="s">
        <v>2764</v>
      </c>
      <c r="J253" s="626" t="s">
        <v>2765</v>
      </c>
      <c r="K253" s="626" t="s">
        <v>2766</v>
      </c>
      <c r="L253" s="627">
        <v>35.75</v>
      </c>
      <c r="M253" s="627">
        <v>6077.5</v>
      </c>
      <c r="N253" s="626">
        <v>170</v>
      </c>
      <c r="O253" s="690">
        <v>85</v>
      </c>
      <c r="P253" s="627">
        <v>6006</v>
      </c>
      <c r="Q253" s="642">
        <v>0.9882352941176471</v>
      </c>
      <c r="R253" s="626">
        <v>168</v>
      </c>
      <c r="S253" s="642">
        <v>0.9882352941176471</v>
      </c>
      <c r="T253" s="690">
        <v>84</v>
      </c>
      <c r="U253" s="672">
        <v>0.9882352941176471</v>
      </c>
    </row>
    <row r="254" spans="1:21" ht="14.4" customHeight="1" x14ac:dyDescent="0.3">
      <c r="A254" s="625">
        <v>31</v>
      </c>
      <c r="B254" s="626" t="s">
        <v>547</v>
      </c>
      <c r="C254" s="626">
        <v>89301311</v>
      </c>
      <c r="D254" s="688" t="s">
        <v>3962</v>
      </c>
      <c r="E254" s="689" t="s">
        <v>2728</v>
      </c>
      <c r="F254" s="626" t="s">
        <v>2710</v>
      </c>
      <c r="G254" s="626" t="s">
        <v>2767</v>
      </c>
      <c r="H254" s="626" t="s">
        <v>546</v>
      </c>
      <c r="I254" s="626" t="s">
        <v>2852</v>
      </c>
      <c r="J254" s="626" t="s">
        <v>2853</v>
      </c>
      <c r="K254" s="626" t="s">
        <v>2854</v>
      </c>
      <c r="L254" s="627">
        <v>260</v>
      </c>
      <c r="M254" s="627">
        <v>520</v>
      </c>
      <c r="N254" s="626">
        <v>2</v>
      </c>
      <c r="O254" s="690">
        <v>1</v>
      </c>
      <c r="P254" s="627">
        <v>520</v>
      </c>
      <c r="Q254" s="642">
        <v>1</v>
      </c>
      <c r="R254" s="626">
        <v>2</v>
      </c>
      <c r="S254" s="642">
        <v>1</v>
      </c>
      <c r="T254" s="690">
        <v>1</v>
      </c>
      <c r="U254" s="672">
        <v>1</v>
      </c>
    </row>
    <row r="255" spans="1:21" ht="14.4" customHeight="1" x14ac:dyDescent="0.3">
      <c r="A255" s="625">
        <v>31</v>
      </c>
      <c r="B255" s="626" t="s">
        <v>547</v>
      </c>
      <c r="C255" s="626">
        <v>89301311</v>
      </c>
      <c r="D255" s="688" t="s">
        <v>3962</v>
      </c>
      <c r="E255" s="689" t="s">
        <v>2728</v>
      </c>
      <c r="F255" s="626" t="s">
        <v>2710</v>
      </c>
      <c r="G255" s="626" t="s">
        <v>2767</v>
      </c>
      <c r="H255" s="626" t="s">
        <v>546</v>
      </c>
      <c r="I255" s="626" t="s">
        <v>2771</v>
      </c>
      <c r="J255" s="626" t="s">
        <v>2772</v>
      </c>
      <c r="K255" s="626" t="s">
        <v>2773</v>
      </c>
      <c r="L255" s="627">
        <v>200</v>
      </c>
      <c r="M255" s="627">
        <v>13200</v>
      </c>
      <c r="N255" s="626">
        <v>66</v>
      </c>
      <c r="O255" s="690">
        <v>33</v>
      </c>
      <c r="P255" s="627">
        <v>13200</v>
      </c>
      <c r="Q255" s="642">
        <v>1</v>
      </c>
      <c r="R255" s="626">
        <v>66</v>
      </c>
      <c r="S255" s="642">
        <v>1</v>
      </c>
      <c r="T255" s="690">
        <v>33</v>
      </c>
      <c r="U255" s="672">
        <v>1</v>
      </c>
    </row>
    <row r="256" spans="1:21" ht="14.4" customHeight="1" x14ac:dyDescent="0.3">
      <c r="A256" s="625">
        <v>31</v>
      </c>
      <c r="B256" s="626" t="s">
        <v>547</v>
      </c>
      <c r="C256" s="626">
        <v>89301311</v>
      </c>
      <c r="D256" s="688" t="s">
        <v>3962</v>
      </c>
      <c r="E256" s="689" t="s">
        <v>2728</v>
      </c>
      <c r="F256" s="626" t="s">
        <v>2710</v>
      </c>
      <c r="G256" s="626" t="s">
        <v>2738</v>
      </c>
      <c r="H256" s="626" t="s">
        <v>546</v>
      </c>
      <c r="I256" s="626" t="s">
        <v>2858</v>
      </c>
      <c r="J256" s="626" t="s">
        <v>2859</v>
      </c>
      <c r="K256" s="626" t="s">
        <v>2860</v>
      </c>
      <c r="L256" s="627">
        <v>3000</v>
      </c>
      <c r="M256" s="627">
        <v>9000</v>
      </c>
      <c r="N256" s="626">
        <v>3</v>
      </c>
      <c r="O256" s="690">
        <v>3</v>
      </c>
      <c r="P256" s="627">
        <v>9000</v>
      </c>
      <c r="Q256" s="642">
        <v>1</v>
      </c>
      <c r="R256" s="626">
        <v>3</v>
      </c>
      <c r="S256" s="642">
        <v>1</v>
      </c>
      <c r="T256" s="690">
        <v>3</v>
      </c>
      <c r="U256" s="672">
        <v>1</v>
      </c>
    </row>
    <row r="257" spans="1:21" ht="14.4" customHeight="1" x14ac:dyDescent="0.3">
      <c r="A257" s="625">
        <v>31</v>
      </c>
      <c r="B257" s="626" t="s">
        <v>547</v>
      </c>
      <c r="C257" s="626">
        <v>89301311</v>
      </c>
      <c r="D257" s="688" t="s">
        <v>3962</v>
      </c>
      <c r="E257" s="689" t="s">
        <v>2728</v>
      </c>
      <c r="F257" s="626" t="s">
        <v>2710</v>
      </c>
      <c r="G257" s="626" t="s">
        <v>2738</v>
      </c>
      <c r="H257" s="626" t="s">
        <v>546</v>
      </c>
      <c r="I257" s="626" t="s">
        <v>2774</v>
      </c>
      <c r="J257" s="626" t="s">
        <v>2775</v>
      </c>
      <c r="K257" s="626" t="s">
        <v>2776</v>
      </c>
      <c r="L257" s="627">
        <v>199.5</v>
      </c>
      <c r="M257" s="627">
        <v>399</v>
      </c>
      <c r="N257" s="626">
        <v>2</v>
      </c>
      <c r="O257" s="690">
        <v>2</v>
      </c>
      <c r="P257" s="627">
        <v>399</v>
      </c>
      <c r="Q257" s="642">
        <v>1</v>
      </c>
      <c r="R257" s="626">
        <v>2</v>
      </c>
      <c r="S257" s="642">
        <v>1</v>
      </c>
      <c r="T257" s="690">
        <v>2</v>
      </c>
      <c r="U257" s="672">
        <v>1</v>
      </c>
    </row>
    <row r="258" spans="1:21" ht="14.4" customHeight="1" x14ac:dyDescent="0.3">
      <c r="A258" s="625">
        <v>31</v>
      </c>
      <c r="B258" s="626" t="s">
        <v>547</v>
      </c>
      <c r="C258" s="626">
        <v>89301311</v>
      </c>
      <c r="D258" s="688" t="s">
        <v>3962</v>
      </c>
      <c r="E258" s="689" t="s">
        <v>2728</v>
      </c>
      <c r="F258" s="626" t="s">
        <v>2710</v>
      </c>
      <c r="G258" s="626" t="s">
        <v>2738</v>
      </c>
      <c r="H258" s="626" t="s">
        <v>546</v>
      </c>
      <c r="I258" s="626" t="s">
        <v>2777</v>
      </c>
      <c r="J258" s="626" t="s">
        <v>2778</v>
      </c>
      <c r="K258" s="626" t="s">
        <v>2779</v>
      </c>
      <c r="L258" s="627">
        <v>492.18</v>
      </c>
      <c r="M258" s="627">
        <v>6398.3400000000011</v>
      </c>
      <c r="N258" s="626">
        <v>13</v>
      </c>
      <c r="O258" s="690">
        <v>13</v>
      </c>
      <c r="P258" s="627">
        <v>6398.3400000000011</v>
      </c>
      <c r="Q258" s="642">
        <v>1</v>
      </c>
      <c r="R258" s="626">
        <v>13</v>
      </c>
      <c r="S258" s="642">
        <v>1</v>
      </c>
      <c r="T258" s="690">
        <v>13</v>
      </c>
      <c r="U258" s="672">
        <v>1</v>
      </c>
    </row>
    <row r="259" spans="1:21" ht="14.4" customHeight="1" x14ac:dyDescent="0.3">
      <c r="A259" s="625">
        <v>31</v>
      </c>
      <c r="B259" s="626" t="s">
        <v>547</v>
      </c>
      <c r="C259" s="626">
        <v>89301311</v>
      </c>
      <c r="D259" s="688" t="s">
        <v>3962</v>
      </c>
      <c r="E259" s="689" t="s">
        <v>2728</v>
      </c>
      <c r="F259" s="626" t="s">
        <v>2710</v>
      </c>
      <c r="G259" s="626" t="s">
        <v>2738</v>
      </c>
      <c r="H259" s="626" t="s">
        <v>546</v>
      </c>
      <c r="I259" s="626" t="s">
        <v>2958</v>
      </c>
      <c r="J259" s="626" t="s">
        <v>2959</v>
      </c>
      <c r="K259" s="626" t="s">
        <v>2960</v>
      </c>
      <c r="L259" s="627">
        <v>347.81</v>
      </c>
      <c r="M259" s="627">
        <v>347.81</v>
      </c>
      <c r="N259" s="626">
        <v>1</v>
      </c>
      <c r="O259" s="690">
        <v>1</v>
      </c>
      <c r="P259" s="627">
        <v>347.81</v>
      </c>
      <c r="Q259" s="642">
        <v>1</v>
      </c>
      <c r="R259" s="626">
        <v>1</v>
      </c>
      <c r="S259" s="642">
        <v>1</v>
      </c>
      <c r="T259" s="690">
        <v>1</v>
      </c>
      <c r="U259" s="672">
        <v>1</v>
      </c>
    </row>
    <row r="260" spans="1:21" ht="14.4" customHeight="1" x14ac:dyDescent="0.3">
      <c r="A260" s="625">
        <v>31</v>
      </c>
      <c r="B260" s="626" t="s">
        <v>547</v>
      </c>
      <c r="C260" s="626">
        <v>89301311</v>
      </c>
      <c r="D260" s="688" t="s">
        <v>3962</v>
      </c>
      <c r="E260" s="689" t="s">
        <v>2728</v>
      </c>
      <c r="F260" s="626" t="s">
        <v>2710</v>
      </c>
      <c r="G260" s="626" t="s">
        <v>2738</v>
      </c>
      <c r="H260" s="626" t="s">
        <v>546</v>
      </c>
      <c r="I260" s="626" t="s">
        <v>2964</v>
      </c>
      <c r="J260" s="626" t="s">
        <v>2965</v>
      </c>
      <c r="K260" s="626" t="s">
        <v>2966</v>
      </c>
      <c r="L260" s="627">
        <v>245.43</v>
      </c>
      <c r="M260" s="627">
        <v>245.43</v>
      </c>
      <c r="N260" s="626">
        <v>1</v>
      </c>
      <c r="O260" s="690">
        <v>1</v>
      </c>
      <c r="P260" s="627">
        <v>245.43</v>
      </c>
      <c r="Q260" s="642">
        <v>1</v>
      </c>
      <c r="R260" s="626">
        <v>1</v>
      </c>
      <c r="S260" s="642">
        <v>1</v>
      </c>
      <c r="T260" s="690">
        <v>1</v>
      </c>
      <c r="U260" s="672">
        <v>1</v>
      </c>
    </row>
    <row r="261" spans="1:21" ht="14.4" customHeight="1" x14ac:dyDescent="0.3">
      <c r="A261" s="625">
        <v>31</v>
      </c>
      <c r="B261" s="626" t="s">
        <v>547</v>
      </c>
      <c r="C261" s="626">
        <v>89301311</v>
      </c>
      <c r="D261" s="688" t="s">
        <v>3962</v>
      </c>
      <c r="E261" s="689" t="s">
        <v>2728</v>
      </c>
      <c r="F261" s="626" t="s">
        <v>2710</v>
      </c>
      <c r="G261" s="626" t="s">
        <v>2738</v>
      </c>
      <c r="H261" s="626" t="s">
        <v>546</v>
      </c>
      <c r="I261" s="626" t="s">
        <v>2780</v>
      </c>
      <c r="J261" s="626" t="s">
        <v>2781</v>
      </c>
      <c r="K261" s="626" t="s">
        <v>2782</v>
      </c>
      <c r="L261" s="627">
        <v>750</v>
      </c>
      <c r="M261" s="627">
        <v>2250</v>
      </c>
      <c r="N261" s="626">
        <v>3</v>
      </c>
      <c r="O261" s="690">
        <v>3</v>
      </c>
      <c r="P261" s="627">
        <v>2250</v>
      </c>
      <c r="Q261" s="642">
        <v>1</v>
      </c>
      <c r="R261" s="626">
        <v>3</v>
      </c>
      <c r="S261" s="642">
        <v>1</v>
      </c>
      <c r="T261" s="690">
        <v>3</v>
      </c>
      <c r="U261" s="672">
        <v>1</v>
      </c>
    </row>
    <row r="262" spans="1:21" ht="14.4" customHeight="1" x14ac:dyDescent="0.3">
      <c r="A262" s="625">
        <v>31</v>
      </c>
      <c r="B262" s="626" t="s">
        <v>547</v>
      </c>
      <c r="C262" s="626">
        <v>89301311</v>
      </c>
      <c r="D262" s="688" t="s">
        <v>3962</v>
      </c>
      <c r="E262" s="689" t="s">
        <v>2728</v>
      </c>
      <c r="F262" s="626" t="s">
        <v>2710</v>
      </c>
      <c r="G262" s="626" t="s">
        <v>2738</v>
      </c>
      <c r="H262" s="626" t="s">
        <v>546</v>
      </c>
      <c r="I262" s="626" t="s">
        <v>2783</v>
      </c>
      <c r="J262" s="626" t="s">
        <v>2784</v>
      </c>
      <c r="K262" s="626" t="s">
        <v>2785</v>
      </c>
      <c r="L262" s="627">
        <v>971.25</v>
      </c>
      <c r="M262" s="627">
        <v>9712.5</v>
      </c>
      <c r="N262" s="626">
        <v>10</v>
      </c>
      <c r="O262" s="690">
        <v>10</v>
      </c>
      <c r="P262" s="627">
        <v>9712.5</v>
      </c>
      <c r="Q262" s="642">
        <v>1</v>
      </c>
      <c r="R262" s="626">
        <v>10</v>
      </c>
      <c r="S262" s="642">
        <v>1</v>
      </c>
      <c r="T262" s="690">
        <v>10</v>
      </c>
      <c r="U262" s="672">
        <v>1</v>
      </c>
    </row>
    <row r="263" spans="1:21" ht="14.4" customHeight="1" x14ac:dyDescent="0.3">
      <c r="A263" s="625">
        <v>31</v>
      </c>
      <c r="B263" s="626" t="s">
        <v>547</v>
      </c>
      <c r="C263" s="626">
        <v>89301311</v>
      </c>
      <c r="D263" s="688" t="s">
        <v>3962</v>
      </c>
      <c r="E263" s="689" t="s">
        <v>2728</v>
      </c>
      <c r="F263" s="626" t="s">
        <v>2710</v>
      </c>
      <c r="G263" s="626" t="s">
        <v>2738</v>
      </c>
      <c r="H263" s="626" t="s">
        <v>546</v>
      </c>
      <c r="I263" s="626" t="s">
        <v>2864</v>
      </c>
      <c r="J263" s="626" t="s">
        <v>2865</v>
      </c>
      <c r="K263" s="626"/>
      <c r="L263" s="627">
        <v>500</v>
      </c>
      <c r="M263" s="627">
        <v>500</v>
      </c>
      <c r="N263" s="626">
        <v>1</v>
      </c>
      <c r="O263" s="690">
        <v>1</v>
      </c>
      <c r="P263" s="627">
        <v>500</v>
      </c>
      <c r="Q263" s="642">
        <v>1</v>
      </c>
      <c r="R263" s="626">
        <v>1</v>
      </c>
      <c r="S263" s="642">
        <v>1</v>
      </c>
      <c r="T263" s="690">
        <v>1</v>
      </c>
      <c r="U263" s="672">
        <v>1</v>
      </c>
    </row>
    <row r="264" spans="1:21" ht="14.4" customHeight="1" x14ac:dyDescent="0.3">
      <c r="A264" s="625">
        <v>31</v>
      </c>
      <c r="B264" s="626" t="s">
        <v>547</v>
      </c>
      <c r="C264" s="626">
        <v>89301311</v>
      </c>
      <c r="D264" s="688" t="s">
        <v>3962</v>
      </c>
      <c r="E264" s="689" t="s">
        <v>2728</v>
      </c>
      <c r="F264" s="626" t="s">
        <v>2710</v>
      </c>
      <c r="G264" s="626" t="s">
        <v>2738</v>
      </c>
      <c r="H264" s="626" t="s">
        <v>546</v>
      </c>
      <c r="I264" s="626" t="s">
        <v>2866</v>
      </c>
      <c r="J264" s="626" t="s">
        <v>2867</v>
      </c>
      <c r="K264" s="626" t="s">
        <v>2868</v>
      </c>
      <c r="L264" s="627">
        <v>349.12</v>
      </c>
      <c r="M264" s="627">
        <v>349.12</v>
      </c>
      <c r="N264" s="626">
        <v>1</v>
      </c>
      <c r="O264" s="690">
        <v>1</v>
      </c>
      <c r="P264" s="627">
        <v>349.12</v>
      </c>
      <c r="Q264" s="642">
        <v>1</v>
      </c>
      <c r="R264" s="626">
        <v>1</v>
      </c>
      <c r="S264" s="642">
        <v>1</v>
      </c>
      <c r="T264" s="690">
        <v>1</v>
      </c>
      <c r="U264" s="672">
        <v>1</v>
      </c>
    </row>
    <row r="265" spans="1:21" ht="14.4" customHeight="1" x14ac:dyDescent="0.3">
      <c r="A265" s="625">
        <v>31</v>
      </c>
      <c r="B265" s="626" t="s">
        <v>547</v>
      </c>
      <c r="C265" s="626">
        <v>89301311</v>
      </c>
      <c r="D265" s="688" t="s">
        <v>3962</v>
      </c>
      <c r="E265" s="689" t="s">
        <v>2728</v>
      </c>
      <c r="F265" s="626" t="s">
        <v>2710</v>
      </c>
      <c r="G265" s="626" t="s">
        <v>2738</v>
      </c>
      <c r="H265" s="626" t="s">
        <v>546</v>
      </c>
      <c r="I265" s="626" t="s">
        <v>2789</v>
      </c>
      <c r="J265" s="626" t="s">
        <v>2790</v>
      </c>
      <c r="K265" s="626" t="s">
        <v>2791</v>
      </c>
      <c r="L265" s="627">
        <v>1978.94</v>
      </c>
      <c r="M265" s="627">
        <v>1978.94</v>
      </c>
      <c r="N265" s="626">
        <v>1</v>
      </c>
      <c r="O265" s="690">
        <v>1</v>
      </c>
      <c r="P265" s="627">
        <v>1978.94</v>
      </c>
      <c r="Q265" s="642">
        <v>1</v>
      </c>
      <c r="R265" s="626">
        <v>1</v>
      </c>
      <c r="S265" s="642">
        <v>1</v>
      </c>
      <c r="T265" s="690">
        <v>1</v>
      </c>
      <c r="U265" s="672">
        <v>1</v>
      </c>
    </row>
    <row r="266" spans="1:21" ht="14.4" customHeight="1" x14ac:dyDescent="0.3">
      <c r="A266" s="625">
        <v>31</v>
      </c>
      <c r="B266" s="626" t="s">
        <v>547</v>
      </c>
      <c r="C266" s="626">
        <v>89301311</v>
      </c>
      <c r="D266" s="688" t="s">
        <v>3962</v>
      </c>
      <c r="E266" s="689" t="s">
        <v>2728</v>
      </c>
      <c r="F266" s="626" t="s">
        <v>2710</v>
      </c>
      <c r="G266" s="626" t="s">
        <v>2738</v>
      </c>
      <c r="H266" s="626" t="s">
        <v>546</v>
      </c>
      <c r="I266" s="626" t="s">
        <v>3002</v>
      </c>
      <c r="J266" s="626" t="s">
        <v>3003</v>
      </c>
      <c r="K266" s="626" t="s">
        <v>3004</v>
      </c>
      <c r="L266" s="627">
        <v>350</v>
      </c>
      <c r="M266" s="627">
        <v>350</v>
      </c>
      <c r="N266" s="626">
        <v>1</v>
      </c>
      <c r="O266" s="690">
        <v>1</v>
      </c>
      <c r="P266" s="627">
        <v>350</v>
      </c>
      <c r="Q266" s="642">
        <v>1</v>
      </c>
      <c r="R266" s="626">
        <v>1</v>
      </c>
      <c r="S266" s="642">
        <v>1</v>
      </c>
      <c r="T266" s="690">
        <v>1</v>
      </c>
      <c r="U266" s="672">
        <v>1</v>
      </c>
    </row>
    <row r="267" spans="1:21" ht="14.4" customHeight="1" x14ac:dyDescent="0.3">
      <c r="A267" s="625">
        <v>31</v>
      </c>
      <c r="B267" s="626" t="s">
        <v>547</v>
      </c>
      <c r="C267" s="626">
        <v>89301311</v>
      </c>
      <c r="D267" s="688" t="s">
        <v>3962</v>
      </c>
      <c r="E267" s="689" t="s">
        <v>2728</v>
      </c>
      <c r="F267" s="626" t="s">
        <v>2710</v>
      </c>
      <c r="G267" s="626" t="s">
        <v>2738</v>
      </c>
      <c r="H267" s="626" t="s">
        <v>546</v>
      </c>
      <c r="I267" s="626" t="s">
        <v>2869</v>
      </c>
      <c r="J267" s="626" t="s">
        <v>2870</v>
      </c>
      <c r="K267" s="626" t="s">
        <v>2871</v>
      </c>
      <c r="L267" s="627">
        <v>855</v>
      </c>
      <c r="M267" s="627">
        <v>855</v>
      </c>
      <c r="N267" s="626">
        <v>1</v>
      </c>
      <c r="O267" s="690">
        <v>1</v>
      </c>
      <c r="P267" s="627">
        <v>855</v>
      </c>
      <c r="Q267" s="642">
        <v>1</v>
      </c>
      <c r="R267" s="626">
        <v>1</v>
      </c>
      <c r="S267" s="642">
        <v>1</v>
      </c>
      <c r="T267" s="690">
        <v>1</v>
      </c>
      <c r="U267" s="672">
        <v>1</v>
      </c>
    </row>
    <row r="268" spans="1:21" ht="14.4" customHeight="1" x14ac:dyDescent="0.3">
      <c r="A268" s="625">
        <v>31</v>
      </c>
      <c r="B268" s="626" t="s">
        <v>547</v>
      </c>
      <c r="C268" s="626">
        <v>89301311</v>
      </c>
      <c r="D268" s="688" t="s">
        <v>3962</v>
      </c>
      <c r="E268" s="689" t="s">
        <v>2729</v>
      </c>
      <c r="F268" s="626" t="s">
        <v>2708</v>
      </c>
      <c r="G268" s="626" t="s">
        <v>2808</v>
      </c>
      <c r="H268" s="626" t="s">
        <v>1470</v>
      </c>
      <c r="I268" s="626" t="s">
        <v>1790</v>
      </c>
      <c r="J268" s="626" t="s">
        <v>2600</v>
      </c>
      <c r="K268" s="626" t="s">
        <v>2601</v>
      </c>
      <c r="L268" s="627">
        <v>333.31</v>
      </c>
      <c r="M268" s="627">
        <v>333.31</v>
      </c>
      <c r="N268" s="626">
        <v>1</v>
      </c>
      <c r="O268" s="690">
        <v>1</v>
      </c>
      <c r="P268" s="627">
        <v>333.31</v>
      </c>
      <c r="Q268" s="642">
        <v>1</v>
      </c>
      <c r="R268" s="626">
        <v>1</v>
      </c>
      <c r="S268" s="642">
        <v>1</v>
      </c>
      <c r="T268" s="690">
        <v>1</v>
      </c>
      <c r="U268" s="672">
        <v>1</v>
      </c>
    </row>
    <row r="269" spans="1:21" ht="14.4" customHeight="1" x14ac:dyDescent="0.3">
      <c r="A269" s="625">
        <v>31</v>
      </c>
      <c r="B269" s="626" t="s">
        <v>547</v>
      </c>
      <c r="C269" s="626">
        <v>89301311</v>
      </c>
      <c r="D269" s="688" t="s">
        <v>3962</v>
      </c>
      <c r="E269" s="689" t="s">
        <v>2729</v>
      </c>
      <c r="F269" s="626" t="s">
        <v>2708</v>
      </c>
      <c r="G269" s="626" t="s">
        <v>2808</v>
      </c>
      <c r="H269" s="626" t="s">
        <v>1470</v>
      </c>
      <c r="I269" s="626" t="s">
        <v>1827</v>
      </c>
      <c r="J269" s="626" t="s">
        <v>2604</v>
      </c>
      <c r="K269" s="626" t="s">
        <v>2605</v>
      </c>
      <c r="L269" s="627">
        <v>333.31</v>
      </c>
      <c r="M269" s="627">
        <v>333.31</v>
      </c>
      <c r="N269" s="626">
        <v>1</v>
      </c>
      <c r="O269" s="690">
        <v>0.5</v>
      </c>
      <c r="P269" s="627"/>
      <c r="Q269" s="642">
        <v>0</v>
      </c>
      <c r="R269" s="626"/>
      <c r="S269" s="642">
        <v>0</v>
      </c>
      <c r="T269" s="690"/>
      <c r="U269" s="672">
        <v>0</v>
      </c>
    </row>
    <row r="270" spans="1:21" ht="14.4" customHeight="1" x14ac:dyDescent="0.3">
      <c r="A270" s="625">
        <v>31</v>
      </c>
      <c r="B270" s="626" t="s">
        <v>547</v>
      </c>
      <c r="C270" s="626">
        <v>89301311</v>
      </c>
      <c r="D270" s="688" t="s">
        <v>3962</v>
      </c>
      <c r="E270" s="689" t="s">
        <v>2729</v>
      </c>
      <c r="F270" s="626" t="s">
        <v>2708</v>
      </c>
      <c r="G270" s="626" t="s">
        <v>2810</v>
      </c>
      <c r="H270" s="626" t="s">
        <v>546</v>
      </c>
      <c r="I270" s="626" t="s">
        <v>2811</v>
      </c>
      <c r="J270" s="626" t="s">
        <v>1806</v>
      </c>
      <c r="K270" s="626" t="s">
        <v>2684</v>
      </c>
      <c r="L270" s="627">
        <v>0</v>
      </c>
      <c r="M270" s="627">
        <v>0</v>
      </c>
      <c r="N270" s="626">
        <v>3</v>
      </c>
      <c r="O270" s="690">
        <v>1.5</v>
      </c>
      <c r="P270" s="627"/>
      <c r="Q270" s="642"/>
      <c r="R270" s="626"/>
      <c r="S270" s="642">
        <v>0</v>
      </c>
      <c r="T270" s="690"/>
      <c r="U270" s="672">
        <v>0</v>
      </c>
    </row>
    <row r="271" spans="1:21" ht="14.4" customHeight="1" x14ac:dyDescent="0.3">
      <c r="A271" s="625">
        <v>31</v>
      </c>
      <c r="B271" s="626" t="s">
        <v>547</v>
      </c>
      <c r="C271" s="626">
        <v>89301311</v>
      </c>
      <c r="D271" s="688" t="s">
        <v>3962</v>
      </c>
      <c r="E271" s="689" t="s">
        <v>2729</v>
      </c>
      <c r="F271" s="626" t="s">
        <v>2708</v>
      </c>
      <c r="G271" s="626" t="s">
        <v>2741</v>
      </c>
      <c r="H271" s="626" t="s">
        <v>546</v>
      </c>
      <c r="I271" s="626" t="s">
        <v>2812</v>
      </c>
      <c r="J271" s="626" t="s">
        <v>2813</v>
      </c>
      <c r="K271" s="626" t="s">
        <v>2814</v>
      </c>
      <c r="L271" s="627">
        <v>349.29</v>
      </c>
      <c r="M271" s="627">
        <v>349.29</v>
      </c>
      <c r="N271" s="626">
        <v>1</v>
      </c>
      <c r="O271" s="690">
        <v>0.5</v>
      </c>
      <c r="P271" s="627">
        <v>349.29</v>
      </c>
      <c r="Q271" s="642">
        <v>1</v>
      </c>
      <c r="R271" s="626">
        <v>1</v>
      </c>
      <c r="S271" s="642">
        <v>1</v>
      </c>
      <c r="T271" s="690">
        <v>0.5</v>
      </c>
      <c r="U271" s="672">
        <v>1</v>
      </c>
    </row>
    <row r="272" spans="1:21" ht="14.4" customHeight="1" x14ac:dyDescent="0.3">
      <c r="A272" s="625">
        <v>31</v>
      </c>
      <c r="B272" s="626" t="s">
        <v>547</v>
      </c>
      <c r="C272" s="626">
        <v>89301311</v>
      </c>
      <c r="D272" s="688" t="s">
        <v>3962</v>
      </c>
      <c r="E272" s="689" t="s">
        <v>2729</v>
      </c>
      <c r="F272" s="626" t="s">
        <v>2708</v>
      </c>
      <c r="G272" s="626" t="s">
        <v>2741</v>
      </c>
      <c r="H272" s="626" t="s">
        <v>1470</v>
      </c>
      <c r="I272" s="626" t="s">
        <v>1809</v>
      </c>
      <c r="J272" s="626" t="s">
        <v>1810</v>
      </c>
      <c r="K272" s="626" t="s">
        <v>2614</v>
      </c>
      <c r="L272" s="627">
        <v>69.86</v>
      </c>
      <c r="M272" s="627">
        <v>139.72</v>
      </c>
      <c r="N272" s="626">
        <v>2</v>
      </c>
      <c r="O272" s="690">
        <v>0.5</v>
      </c>
      <c r="P272" s="627">
        <v>139.72</v>
      </c>
      <c r="Q272" s="642">
        <v>1</v>
      </c>
      <c r="R272" s="626">
        <v>2</v>
      </c>
      <c r="S272" s="642">
        <v>1</v>
      </c>
      <c r="T272" s="690">
        <v>0.5</v>
      </c>
      <c r="U272" s="672">
        <v>1</v>
      </c>
    </row>
    <row r="273" spans="1:21" ht="14.4" customHeight="1" x14ac:dyDescent="0.3">
      <c r="A273" s="625">
        <v>31</v>
      </c>
      <c r="B273" s="626" t="s">
        <v>547</v>
      </c>
      <c r="C273" s="626">
        <v>89301311</v>
      </c>
      <c r="D273" s="688" t="s">
        <v>3962</v>
      </c>
      <c r="E273" s="689" t="s">
        <v>2729</v>
      </c>
      <c r="F273" s="626" t="s">
        <v>2708</v>
      </c>
      <c r="G273" s="626" t="s">
        <v>3005</v>
      </c>
      <c r="H273" s="626" t="s">
        <v>546</v>
      </c>
      <c r="I273" s="626" t="s">
        <v>3006</v>
      </c>
      <c r="J273" s="626" t="s">
        <v>3007</v>
      </c>
      <c r="K273" s="626" t="s">
        <v>3008</v>
      </c>
      <c r="L273" s="627">
        <v>0</v>
      </c>
      <c r="M273" s="627">
        <v>0</v>
      </c>
      <c r="N273" s="626">
        <v>1</v>
      </c>
      <c r="O273" s="690">
        <v>1</v>
      </c>
      <c r="P273" s="627">
        <v>0</v>
      </c>
      <c r="Q273" s="642"/>
      <c r="R273" s="626">
        <v>1</v>
      </c>
      <c r="S273" s="642">
        <v>1</v>
      </c>
      <c r="T273" s="690">
        <v>1</v>
      </c>
      <c r="U273" s="672">
        <v>1</v>
      </c>
    </row>
    <row r="274" spans="1:21" ht="14.4" customHeight="1" x14ac:dyDescent="0.3">
      <c r="A274" s="625">
        <v>31</v>
      </c>
      <c r="B274" s="626" t="s">
        <v>547</v>
      </c>
      <c r="C274" s="626">
        <v>89301311</v>
      </c>
      <c r="D274" s="688" t="s">
        <v>3962</v>
      </c>
      <c r="E274" s="689" t="s">
        <v>2729</v>
      </c>
      <c r="F274" s="626" t="s">
        <v>2708</v>
      </c>
      <c r="G274" s="626" t="s">
        <v>3009</v>
      </c>
      <c r="H274" s="626" t="s">
        <v>546</v>
      </c>
      <c r="I274" s="626" t="s">
        <v>3010</v>
      </c>
      <c r="J274" s="626" t="s">
        <v>3011</v>
      </c>
      <c r="K274" s="626" t="s">
        <v>3012</v>
      </c>
      <c r="L274" s="627">
        <v>0</v>
      </c>
      <c r="M274" s="627">
        <v>0</v>
      </c>
      <c r="N274" s="626">
        <v>1</v>
      </c>
      <c r="O274" s="690">
        <v>1</v>
      </c>
      <c r="P274" s="627"/>
      <c r="Q274" s="642"/>
      <c r="R274" s="626"/>
      <c r="S274" s="642">
        <v>0</v>
      </c>
      <c r="T274" s="690"/>
      <c r="U274" s="672">
        <v>0</v>
      </c>
    </row>
    <row r="275" spans="1:21" ht="14.4" customHeight="1" x14ac:dyDescent="0.3">
      <c r="A275" s="625">
        <v>31</v>
      </c>
      <c r="B275" s="626" t="s">
        <v>547</v>
      </c>
      <c r="C275" s="626">
        <v>89301311</v>
      </c>
      <c r="D275" s="688" t="s">
        <v>3962</v>
      </c>
      <c r="E275" s="689" t="s">
        <v>2729</v>
      </c>
      <c r="F275" s="626" t="s">
        <v>2708</v>
      </c>
      <c r="G275" s="626" t="s">
        <v>2823</v>
      </c>
      <c r="H275" s="626" t="s">
        <v>546</v>
      </c>
      <c r="I275" s="626" t="s">
        <v>2824</v>
      </c>
      <c r="J275" s="626" t="s">
        <v>2724</v>
      </c>
      <c r="K275" s="626"/>
      <c r="L275" s="627">
        <v>0</v>
      </c>
      <c r="M275" s="627">
        <v>0</v>
      </c>
      <c r="N275" s="626">
        <v>4</v>
      </c>
      <c r="O275" s="690">
        <v>3</v>
      </c>
      <c r="P275" s="627">
        <v>0</v>
      </c>
      <c r="Q275" s="642"/>
      <c r="R275" s="626">
        <v>2</v>
      </c>
      <c r="S275" s="642">
        <v>0.5</v>
      </c>
      <c r="T275" s="690">
        <v>2</v>
      </c>
      <c r="U275" s="672">
        <v>0.66666666666666663</v>
      </c>
    </row>
    <row r="276" spans="1:21" ht="14.4" customHeight="1" x14ac:dyDescent="0.3">
      <c r="A276" s="625">
        <v>31</v>
      </c>
      <c r="B276" s="626" t="s">
        <v>547</v>
      </c>
      <c r="C276" s="626">
        <v>89301311</v>
      </c>
      <c r="D276" s="688" t="s">
        <v>3962</v>
      </c>
      <c r="E276" s="689" t="s">
        <v>2729</v>
      </c>
      <c r="F276" s="626" t="s">
        <v>2708</v>
      </c>
      <c r="G276" s="626" t="s">
        <v>2742</v>
      </c>
      <c r="H276" s="626" t="s">
        <v>546</v>
      </c>
      <c r="I276" s="626" t="s">
        <v>975</v>
      </c>
      <c r="J276" s="626" t="s">
        <v>976</v>
      </c>
      <c r="K276" s="626" t="s">
        <v>977</v>
      </c>
      <c r="L276" s="627">
        <v>0</v>
      </c>
      <c r="M276" s="627">
        <v>0</v>
      </c>
      <c r="N276" s="626">
        <v>1</v>
      </c>
      <c r="O276" s="690">
        <v>0.5</v>
      </c>
      <c r="P276" s="627">
        <v>0</v>
      </c>
      <c r="Q276" s="642"/>
      <c r="R276" s="626">
        <v>1</v>
      </c>
      <c r="S276" s="642">
        <v>1</v>
      </c>
      <c r="T276" s="690">
        <v>0.5</v>
      </c>
      <c r="U276" s="672">
        <v>1</v>
      </c>
    </row>
    <row r="277" spans="1:21" ht="14.4" customHeight="1" x14ac:dyDescent="0.3">
      <c r="A277" s="625">
        <v>31</v>
      </c>
      <c r="B277" s="626" t="s">
        <v>547</v>
      </c>
      <c r="C277" s="626">
        <v>89301311</v>
      </c>
      <c r="D277" s="688" t="s">
        <v>3962</v>
      </c>
      <c r="E277" s="689" t="s">
        <v>2729</v>
      </c>
      <c r="F277" s="626" t="s">
        <v>2708</v>
      </c>
      <c r="G277" s="626" t="s">
        <v>2743</v>
      </c>
      <c r="H277" s="626" t="s">
        <v>1470</v>
      </c>
      <c r="I277" s="626" t="s">
        <v>1831</v>
      </c>
      <c r="J277" s="626" t="s">
        <v>1832</v>
      </c>
      <c r="K277" s="626" t="s">
        <v>1833</v>
      </c>
      <c r="L277" s="627">
        <v>154.01</v>
      </c>
      <c r="M277" s="627">
        <v>462.03</v>
      </c>
      <c r="N277" s="626">
        <v>3</v>
      </c>
      <c r="O277" s="690">
        <v>1</v>
      </c>
      <c r="P277" s="627"/>
      <c r="Q277" s="642">
        <v>0</v>
      </c>
      <c r="R277" s="626"/>
      <c r="S277" s="642">
        <v>0</v>
      </c>
      <c r="T277" s="690"/>
      <c r="U277" s="672">
        <v>0</v>
      </c>
    </row>
    <row r="278" spans="1:21" ht="14.4" customHeight="1" x14ac:dyDescent="0.3">
      <c r="A278" s="625">
        <v>31</v>
      </c>
      <c r="B278" s="626" t="s">
        <v>547</v>
      </c>
      <c r="C278" s="626">
        <v>89301311</v>
      </c>
      <c r="D278" s="688" t="s">
        <v>3962</v>
      </c>
      <c r="E278" s="689" t="s">
        <v>2729</v>
      </c>
      <c r="F278" s="626" t="s">
        <v>2708</v>
      </c>
      <c r="G278" s="626" t="s">
        <v>2906</v>
      </c>
      <c r="H278" s="626" t="s">
        <v>546</v>
      </c>
      <c r="I278" s="626" t="s">
        <v>1118</v>
      </c>
      <c r="J278" s="626" t="s">
        <v>1119</v>
      </c>
      <c r="K278" s="626" t="s">
        <v>1120</v>
      </c>
      <c r="L278" s="627">
        <v>0</v>
      </c>
      <c r="M278" s="627">
        <v>0</v>
      </c>
      <c r="N278" s="626">
        <v>1</v>
      </c>
      <c r="O278" s="690">
        <v>1</v>
      </c>
      <c r="P278" s="627"/>
      <c r="Q278" s="642"/>
      <c r="R278" s="626"/>
      <c r="S278" s="642">
        <v>0</v>
      </c>
      <c r="T278" s="690"/>
      <c r="U278" s="672">
        <v>0</v>
      </c>
    </row>
    <row r="279" spans="1:21" ht="14.4" customHeight="1" x14ac:dyDescent="0.3">
      <c r="A279" s="625">
        <v>31</v>
      </c>
      <c r="B279" s="626" t="s">
        <v>547</v>
      </c>
      <c r="C279" s="626">
        <v>89301311</v>
      </c>
      <c r="D279" s="688" t="s">
        <v>3962</v>
      </c>
      <c r="E279" s="689" t="s">
        <v>2729</v>
      </c>
      <c r="F279" s="626" t="s">
        <v>2708</v>
      </c>
      <c r="G279" s="626" t="s">
        <v>2827</v>
      </c>
      <c r="H279" s="626" t="s">
        <v>1470</v>
      </c>
      <c r="I279" s="626" t="s">
        <v>1673</v>
      </c>
      <c r="J279" s="626" t="s">
        <v>1674</v>
      </c>
      <c r="K279" s="626" t="s">
        <v>1675</v>
      </c>
      <c r="L279" s="627">
        <v>193.26</v>
      </c>
      <c r="M279" s="627">
        <v>193.26</v>
      </c>
      <c r="N279" s="626">
        <v>1</v>
      </c>
      <c r="O279" s="690">
        <v>1</v>
      </c>
      <c r="P279" s="627">
        <v>193.26</v>
      </c>
      <c r="Q279" s="642">
        <v>1</v>
      </c>
      <c r="R279" s="626">
        <v>1</v>
      </c>
      <c r="S279" s="642">
        <v>1</v>
      </c>
      <c r="T279" s="690">
        <v>1</v>
      </c>
      <c r="U279" s="672">
        <v>1</v>
      </c>
    </row>
    <row r="280" spans="1:21" ht="14.4" customHeight="1" x14ac:dyDescent="0.3">
      <c r="A280" s="625">
        <v>31</v>
      </c>
      <c r="B280" s="626" t="s">
        <v>547</v>
      </c>
      <c r="C280" s="626">
        <v>89301311</v>
      </c>
      <c r="D280" s="688" t="s">
        <v>3962</v>
      </c>
      <c r="E280" s="689" t="s">
        <v>2729</v>
      </c>
      <c r="F280" s="626" t="s">
        <v>2708</v>
      </c>
      <c r="G280" s="626" t="s">
        <v>2744</v>
      </c>
      <c r="H280" s="626" t="s">
        <v>1470</v>
      </c>
      <c r="I280" s="626" t="s">
        <v>1643</v>
      </c>
      <c r="J280" s="626" t="s">
        <v>1491</v>
      </c>
      <c r="K280" s="626" t="s">
        <v>1644</v>
      </c>
      <c r="L280" s="627">
        <v>625.29</v>
      </c>
      <c r="M280" s="627">
        <v>16882.829999999998</v>
      </c>
      <c r="N280" s="626">
        <v>27</v>
      </c>
      <c r="O280" s="690">
        <v>11.5</v>
      </c>
      <c r="P280" s="627">
        <v>6878.19</v>
      </c>
      <c r="Q280" s="642">
        <v>0.40740740740740744</v>
      </c>
      <c r="R280" s="626">
        <v>11</v>
      </c>
      <c r="S280" s="642">
        <v>0.40740740740740738</v>
      </c>
      <c r="T280" s="690">
        <v>4</v>
      </c>
      <c r="U280" s="672">
        <v>0.34782608695652173</v>
      </c>
    </row>
    <row r="281" spans="1:21" ht="14.4" customHeight="1" x14ac:dyDescent="0.3">
      <c r="A281" s="625">
        <v>31</v>
      </c>
      <c r="B281" s="626" t="s">
        <v>547</v>
      </c>
      <c r="C281" s="626">
        <v>89301311</v>
      </c>
      <c r="D281" s="688" t="s">
        <v>3962</v>
      </c>
      <c r="E281" s="689" t="s">
        <v>2729</v>
      </c>
      <c r="F281" s="626" t="s">
        <v>2708</v>
      </c>
      <c r="G281" s="626" t="s">
        <v>2744</v>
      </c>
      <c r="H281" s="626" t="s">
        <v>1470</v>
      </c>
      <c r="I281" s="626" t="s">
        <v>1490</v>
      </c>
      <c r="J281" s="626" t="s">
        <v>1491</v>
      </c>
      <c r="K281" s="626" t="s">
        <v>1492</v>
      </c>
      <c r="L281" s="627">
        <v>937.93</v>
      </c>
      <c r="M281" s="627">
        <v>15944.81</v>
      </c>
      <c r="N281" s="626">
        <v>17</v>
      </c>
      <c r="O281" s="690">
        <v>5</v>
      </c>
      <c r="P281" s="627">
        <v>11255.16</v>
      </c>
      <c r="Q281" s="642">
        <v>0.70588235294117652</v>
      </c>
      <c r="R281" s="626">
        <v>12</v>
      </c>
      <c r="S281" s="642">
        <v>0.70588235294117652</v>
      </c>
      <c r="T281" s="690">
        <v>3</v>
      </c>
      <c r="U281" s="672">
        <v>0.6</v>
      </c>
    </row>
    <row r="282" spans="1:21" ht="14.4" customHeight="1" x14ac:dyDescent="0.3">
      <c r="A282" s="625">
        <v>31</v>
      </c>
      <c r="B282" s="626" t="s">
        <v>547</v>
      </c>
      <c r="C282" s="626">
        <v>89301311</v>
      </c>
      <c r="D282" s="688" t="s">
        <v>3962</v>
      </c>
      <c r="E282" s="689" t="s">
        <v>2729</v>
      </c>
      <c r="F282" s="626" t="s">
        <v>2708</v>
      </c>
      <c r="G282" s="626" t="s">
        <v>2745</v>
      </c>
      <c r="H282" s="626" t="s">
        <v>1470</v>
      </c>
      <c r="I282" s="626" t="s">
        <v>1479</v>
      </c>
      <c r="J282" s="626" t="s">
        <v>1480</v>
      </c>
      <c r="K282" s="626" t="s">
        <v>2639</v>
      </c>
      <c r="L282" s="627">
        <v>96.63</v>
      </c>
      <c r="M282" s="627">
        <v>5314.6500000000033</v>
      </c>
      <c r="N282" s="626">
        <v>55</v>
      </c>
      <c r="O282" s="690">
        <v>46</v>
      </c>
      <c r="P282" s="627">
        <v>2029.2300000000009</v>
      </c>
      <c r="Q282" s="642">
        <v>0.38181818181818178</v>
      </c>
      <c r="R282" s="626">
        <v>21</v>
      </c>
      <c r="S282" s="642">
        <v>0.38181818181818183</v>
      </c>
      <c r="T282" s="690">
        <v>17</v>
      </c>
      <c r="U282" s="672">
        <v>0.36956521739130432</v>
      </c>
    </row>
    <row r="283" spans="1:21" ht="14.4" customHeight="1" x14ac:dyDescent="0.3">
      <c r="A283" s="625">
        <v>31</v>
      </c>
      <c r="B283" s="626" t="s">
        <v>547</v>
      </c>
      <c r="C283" s="626">
        <v>89301311</v>
      </c>
      <c r="D283" s="688" t="s">
        <v>3962</v>
      </c>
      <c r="E283" s="689" t="s">
        <v>2729</v>
      </c>
      <c r="F283" s="626" t="s">
        <v>2708</v>
      </c>
      <c r="G283" s="626" t="s">
        <v>2745</v>
      </c>
      <c r="H283" s="626" t="s">
        <v>546</v>
      </c>
      <c r="I283" s="626" t="s">
        <v>576</v>
      </c>
      <c r="J283" s="626" t="s">
        <v>577</v>
      </c>
      <c r="K283" s="626" t="s">
        <v>2640</v>
      </c>
      <c r="L283" s="627">
        <v>96.63</v>
      </c>
      <c r="M283" s="627">
        <v>289.89</v>
      </c>
      <c r="N283" s="626">
        <v>3</v>
      </c>
      <c r="O283" s="690">
        <v>3</v>
      </c>
      <c r="P283" s="627">
        <v>96.63</v>
      </c>
      <c r="Q283" s="642">
        <v>0.33333333333333331</v>
      </c>
      <c r="R283" s="626">
        <v>1</v>
      </c>
      <c r="S283" s="642">
        <v>0.33333333333333331</v>
      </c>
      <c r="T283" s="690">
        <v>1</v>
      </c>
      <c r="U283" s="672">
        <v>0.33333333333333331</v>
      </c>
    </row>
    <row r="284" spans="1:21" ht="14.4" customHeight="1" x14ac:dyDescent="0.3">
      <c r="A284" s="625">
        <v>31</v>
      </c>
      <c r="B284" s="626" t="s">
        <v>547</v>
      </c>
      <c r="C284" s="626">
        <v>89301311</v>
      </c>
      <c r="D284" s="688" t="s">
        <v>3962</v>
      </c>
      <c r="E284" s="689" t="s">
        <v>2729</v>
      </c>
      <c r="F284" s="626" t="s">
        <v>2708</v>
      </c>
      <c r="G284" s="626" t="s">
        <v>2750</v>
      </c>
      <c r="H284" s="626" t="s">
        <v>546</v>
      </c>
      <c r="I284" s="626" t="s">
        <v>807</v>
      </c>
      <c r="J284" s="626" t="s">
        <v>2751</v>
      </c>
      <c r="K284" s="626" t="s">
        <v>2752</v>
      </c>
      <c r="L284" s="627">
        <v>0</v>
      </c>
      <c r="M284" s="627">
        <v>0</v>
      </c>
      <c r="N284" s="626">
        <v>3</v>
      </c>
      <c r="O284" s="690">
        <v>2</v>
      </c>
      <c r="P284" s="627">
        <v>0</v>
      </c>
      <c r="Q284" s="642"/>
      <c r="R284" s="626">
        <v>1</v>
      </c>
      <c r="S284" s="642">
        <v>0.33333333333333331</v>
      </c>
      <c r="T284" s="690">
        <v>0.5</v>
      </c>
      <c r="U284" s="672">
        <v>0.25</v>
      </c>
    </row>
    <row r="285" spans="1:21" ht="14.4" customHeight="1" x14ac:dyDescent="0.3">
      <c r="A285" s="625">
        <v>31</v>
      </c>
      <c r="B285" s="626" t="s">
        <v>547</v>
      </c>
      <c r="C285" s="626">
        <v>89301311</v>
      </c>
      <c r="D285" s="688" t="s">
        <v>3962</v>
      </c>
      <c r="E285" s="689" t="s">
        <v>2729</v>
      </c>
      <c r="F285" s="626" t="s">
        <v>2708</v>
      </c>
      <c r="G285" s="626" t="s">
        <v>2757</v>
      </c>
      <c r="H285" s="626" t="s">
        <v>546</v>
      </c>
      <c r="I285" s="626" t="s">
        <v>1724</v>
      </c>
      <c r="J285" s="626" t="s">
        <v>1725</v>
      </c>
      <c r="K285" s="626" t="s">
        <v>2758</v>
      </c>
      <c r="L285" s="627">
        <v>194.73</v>
      </c>
      <c r="M285" s="627">
        <v>194.73</v>
      </c>
      <c r="N285" s="626">
        <v>1</v>
      </c>
      <c r="O285" s="690">
        <v>1</v>
      </c>
      <c r="P285" s="627"/>
      <c r="Q285" s="642">
        <v>0</v>
      </c>
      <c r="R285" s="626"/>
      <c r="S285" s="642">
        <v>0</v>
      </c>
      <c r="T285" s="690"/>
      <c r="U285" s="672">
        <v>0</v>
      </c>
    </row>
    <row r="286" spans="1:21" ht="14.4" customHeight="1" x14ac:dyDescent="0.3">
      <c r="A286" s="625">
        <v>31</v>
      </c>
      <c r="B286" s="626" t="s">
        <v>547</v>
      </c>
      <c r="C286" s="626">
        <v>89301311</v>
      </c>
      <c r="D286" s="688" t="s">
        <v>3962</v>
      </c>
      <c r="E286" s="689" t="s">
        <v>2729</v>
      </c>
      <c r="F286" s="626" t="s">
        <v>2708</v>
      </c>
      <c r="G286" s="626" t="s">
        <v>2846</v>
      </c>
      <c r="H286" s="626" t="s">
        <v>1470</v>
      </c>
      <c r="I286" s="626" t="s">
        <v>2310</v>
      </c>
      <c r="J286" s="626" t="s">
        <v>1537</v>
      </c>
      <c r="K286" s="626" t="s">
        <v>2693</v>
      </c>
      <c r="L286" s="627">
        <v>98.23</v>
      </c>
      <c r="M286" s="627">
        <v>196.46</v>
      </c>
      <c r="N286" s="626">
        <v>2</v>
      </c>
      <c r="O286" s="690">
        <v>1</v>
      </c>
      <c r="P286" s="627"/>
      <c r="Q286" s="642">
        <v>0</v>
      </c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31</v>
      </c>
      <c r="B287" s="626" t="s">
        <v>547</v>
      </c>
      <c r="C287" s="626">
        <v>89301311</v>
      </c>
      <c r="D287" s="688" t="s">
        <v>3962</v>
      </c>
      <c r="E287" s="689" t="s">
        <v>2729</v>
      </c>
      <c r="F287" s="626" t="s">
        <v>2708</v>
      </c>
      <c r="G287" s="626" t="s">
        <v>2957</v>
      </c>
      <c r="H287" s="626" t="s">
        <v>546</v>
      </c>
      <c r="I287" s="626" t="s">
        <v>1401</v>
      </c>
      <c r="J287" s="626" t="s">
        <v>1355</v>
      </c>
      <c r="K287" s="626" t="s">
        <v>1402</v>
      </c>
      <c r="L287" s="627">
        <v>0</v>
      </c>
      <c r="M287" s="627">
        <v>0</v>
      </c>
      <c r="N287" s="626">
        <v>1</v>
      </c>
      <c r="O287" s="690">
        <v>1</v>
      </c>
      <c r="P287" s="627"/>
      <c r="Q287" s="642"/>
      <c r="R287" s="626"/>
      <c r="S287" s="642">
        <v>0</v>
      </c>
      <c r="T287" s="690"/>
      <c r="U287" s="672">
        <v>0</v>
      </c>
    </row>
    <row r="288" spans="1:21" ht="14.4" customHeight="1" x14ac:dyDescent="0.3">
      <c r="A288" s="625">
        <v>31</v>
      </c>
      <c r="B288" s="626" t="s">
        <v>547</v>
      </c>
      <c r="C288" s="626">
        <v>89301311</v>
      </c>
      <c r="D288" s="688" t="s">
        <v>3962</v>
      </c>
      <c r="E288" s="689" t="s">
        <v>2729</v>
      </c>
      <c r="F288" s="626" t="s">
        <v>2710</v>
      </c>
      <c r="G288" s="626" t="s">
        <v>2759</v>
      </c>
      <c r="H288" s="626" t="s">
        <v>546</v>
      </c>
      <c r="I288" s="626" t="s">
        <v>2760</v>
      </c>
      <c r="J288" s="626" t="s">
        <v>2761</v>
      </c>
      <c r="K288" s="626" t="s">
        <v>2762</v>
      </c>
      <c r="L288" s="627">
        <v>410</v>
      </c>
      <c r="M288" s="627">
        <v>15990</v>
      </c>
      <c r="N288" s="626">
        <v>39</v>
      </c>
      <c r="O288" s="690">
        <v>39</v>
      </c>
      <c r="P288" s="627">
        <v>15580</v>
      </c>
      <c r="Q288" s="642">
        <v>0.97435897435897434</v>
      </c>
      <c r="R288" s="626">
        <v>38</v>
      </c>
      <c r="S288" s="642">
        <v>0.97435897435897434</v>
      </c>
      <c r="T288" s="690">
        <v>38</v>
      </c>
      <c r="U288" s="672">
        <v>0.97435897435897434</v>
      </c>
    </row>
    <row r="289" spans="1:21" ht="14.4" customHeight="1" x14ac:dyDescent="0.3">
      <c r="A289" s="625">
        <v>31</v>
      </c>
      <c r="B289" s="626" t="s">
        <v>547</v>
      </c>
      <c r="C289" s="626">
        <v>89301311</v>
      </c>
      <c r="D289" s="688" t="s">
        <v>3962</v>
      </c>
      <c r="E289" s="689" t="s">
        <v>2729</v>
      </c>
      <c r="F289" s="626" t="s">
        <v>2710</v>
      </c>
      <c r="G289" s="626" t="s">
        <v>2763</v>
      </c>
      <c r="H289" s="626" t="s">
        <v>546</v>
      </c>
      <c r="I289" s="626" t="s">
        <v>2764</v>
      </c>
      <c r="J289" s="626" t="s">
        <v>2765</v>
      </c>
      <c r="K289" s="626" t="s">
        <v>2766</v>
      </c>
      <c r="L289" s="627">
        <v>35.75</v>
      </c>
      <c r="M289" s="627">
        <v>2860</v>
      </c>
      <c r="N289" s="626">
        <v>80</v>
      </c>
      <c r="O289" s="690">
        <v>40</v>
      </c>
      <c r="P289" s="627">
        <v>2860</v>
      </c>
      <c r="Q289" s="642">
        <v>1</v>
      </c>
      <c r="R289" s="626">
        <v>80</v>
      </c>
      <c r="S289" s="642">
        <v>1</v>
      </c>
      <c r="T289" s="690">
        <v>40</v>
      </c>
      <c r="U289" s="672">
        <v>1</v>
      </c>
    </row>
    <row r="290" spans="1:21" ht="14.4" customHeight="1" x14ac:dyDescent="0.3">
      <c r="A290" s="625">
        <v>31</v>
      </c>
      <c r="B290" s="626" t="s">
        <v>547</v>
      </c>
      <c r="C290" s="626">
        <v>89301311</v>
      </c>
      <c r="D290" s="688"/>
      <c r="E290" s="689" t="s">
        <v>2729</v>
      </c>
      <c r="F290" s="626" t="s">
        <v>2710</v>
      </c>
      <c r="G290" s="626" t="s">
        <v>2767</v>
      </c>
      <c r="H290" s="626"/>
      <c r="I290" s="626" t="s">
        <v>2852</v>
      </c>
      <c r="J290" s="626" t="s">
        <v>2853</v>
      </c>
      <c r="K290" s="626" t="s">
        <v>2854</v>
      </c>
      <c r="L290" s="627">
        <v>260</v>
      </c>
      <c r="M290" s="627">
        <v>520</v>
      </c>
      <c r="N290" s="626">
        <v>2</v>
      </c>
      <c r="O290" s="690">
        <v>1</v>
      </c>
      <c r="P290" s="627">
        <v>520</v>
      </c>
      <c r="Q290" s="642">
        <v>1</v>
      </c>
      <c r="R290" s="626">
        <v>2</v>
      </c>
      <c r="S290" s="642">
        <v>1</v>
      </c>
      <c r="T290" s="690">
        <v>1</v>
      </c>
      <c r="U290" s="672">
        <v>1</v>
      </c>
    </row>
    <row r="291" spans="1:21" ht="14.4" customHeight="1" x14ac:dyDescent="0.3">
      <c r="A291" s="625">
        <v>31</v>
      </c>
      <c r="B291" s="626" t="s">
        <v>547</v>
      </c>
      <c r="C291" s="626">
        <v>89301311</v>
      </c>
      <c r="D291" s="688"/>
      <c r="E291" s="689" t="s">
        <v>2729</v>
      </c>
      <c r="F291" s="626" t="s">
        <v>2710</v>
      </c>
      <c r="G291" s="626" t="s">
        <v>2767</v>
      </c>
      <c r="H291" s="626"/>
      <c r="I291" s="626" t="s">
        <v>2771</v>
      </c>
      <c r="J291" s="626" t="s">
        <v>2772</v>
      </c>
      <c r="K291" s="626" t="s">
        <v>2773</v>
      </c>
      <c r="L291" s="627">
        <v>200</v>
      </c>
      <c r="M291" s="627">
        <v>6400</v>
      </c>
      <c r="N291" s="626">
        <v>32</v>
      </c>
      <c r="O291" s="690">
        <v>16</v>
      </c>
      <c r="P291" s="627">
        <v>5600</v>
      </c>
      <c r="Q291" s="642">
        <v>0.875</v>
      </c>
      <c r="R291" s="626">
        <v>28</v>
      </c>
      <c r="S291" s="642">
        <v>0.875</v>
      </c>
      <c r="T291" s="690">
        <v>14</v>
      </c>
      <c r="U291" s="672">
        <v>0.875</v>
      </c>
    </row>
    <row r="292" spans="1:21" ht="14.4" customHeight="1" x14ac:dyDescent="0.3">
      <c r="A292" s="625">
        <v>31</v>
      </c>
      <c r="B292" s="626" t="s">
        <v>547</v>
      </c>
      <c r="C292" s="626">
        <v>89301311</v>
      </c>
      <c r="D292" s="688"/>
      <c r="E292" s="689" t="s">
        <v>2729</v>
      </c>
      <c r="F292" s="626" t="s">
        <v>2710</v>
      </c>
      <c r="G292" s="626" t="s">
        <v>2767</v>
      </c>
      <c r="H292" s="626"/>
      <c r="I292" s="626" t="s">
        <v>3013</v>
      </c>
      <c r="J292" s="626" t="s">
        <v>3014</v>
      </c>
      <c r="K292" s="626" t="s">
        <v>3015</v>
      </c>
      <c r="L292" s="627">
        <v>200</v>
      </c>
      <c r="M292" s="627">
        <v>400</v>
      </c>
      <c r="N292" s="626">
        <v>2</v>
      </c>
      <c r="O292" s="690">
        <v>1</v>
      </c>
      <c r="P292" s="627"/>
      <c r="Q292" s="642">
        <v>0</v>
      </c>
      <c r="R292" s="626"/>
      <c r="S292" s="642">
        <v>0</v>
      </c>
      <c r="T292" s="690"/>
      <c r="U292" s="672">
        <v>0</v>
      </c>
    </row>
    <row r="293" spans="1:21" ht="14.4" customHeight="1" x14ac:dyDescent="0.3">
      <c r="A293" s="625">
        <v>31</v>
      </c>
      <c r="B293" s="626" t="s">
        <v>547</v>
      </c>
      <c r="C293" s="626">
        <v>89301311</v>
      </c>
      <c r="D293" s="688"/>
      <c r="E293" s="689" t="s">
        <v>2729</v>
      </c>
      <c r="F293" s="626" t="s">
        <v>2710</v>
      </c>
      <c r="G293" s="626" t="s">
        <v>2738</v>
      </c>
      <c r="H293" s="626"/>
      <c r="I293" s="626" t="s">
        <v>2858</v>
      </c>
      <c r="J293" s="626" t="s">
        <v>2859</v>
      </c>
      <c r="K293" s="626" t="s">
        <v>2860</v>
      </c>
      <c r="L293" s="627">
        <v>3000</v>
      </c>
      <c r="M293" s="627">
        <v>3000</v>
      </c>
      <c r="N293" s="626">
        <v>1</v>
      </c>
      <c r="O293" s="690">
        <v>1</v>
      </c>
      <c r="P293" s="627">
        <v>3000</v>
      </c>
      <c r="Q293" s="642">
        <v>1</v>
      </c>
      <c r="R293" s="626">
        <v>1</v>
      </c>
      <c r="S293" s="642">
        <v>1</v>
      </c>
      <c r="T293" s="690">
        <v>1</v>
      </c>
      <c r="U293" s="672">
        <v>1</v>
      </c>
    </row>
    <row r="294" spans="1:21" ht="14.4" customHeight="1" x14ac:dyDescent="0.3">
      <c r="A294" s="625">
        <v>31</v>
      </c>
      <c r="B294" s="626" t="s">
        <v>547</v>
      </c>
      <c r="C294" s="626">
        <v>89301311</v>
      </c>
      <c r="D294" s="688"/>
      <c r="E294" s="689" t="s">
        <v>2729</v>
      </c>
      <c r="F294" s="626" t="s">
        <v>2710</v>
      </c>
      <c r="G294" s="626" t="s">
        <v>2738</v>
      </c>
      <c r="H294" s="626"/>
      <c r="I294" s="626" t="s">
        <v>2774</v>
      </c>
      <c r="J294" s="626" t="s">
        <v>2775</v>
      </c>
      <c r="K294" s="626" t="s">
        <v>2776</v>
      </c>
      <c r="L294" s="627">
        <v>199.5</v>
      </c>
      <c r="M294" s="627">
        <v>199.5</v>
      </c>
      <c r="N294" s="626">
        <v>1</v>
      </c>
      <c r="O294" s="690">
        <v>1</v>
      </c>
      <c r="P294" s="627">
        <v>199.5</v>
      </c>
      <c r="Q294" s="642">
        <v>1</v>
      </c>
      <c r="R294" s="626">
        <v>1</v>
      </c>
      <c r="S294" s="642">
        <v>1</v>
      </c>
      <c r="T294" s="690">
        <v>1</v>
      </c>
      <c r="U294" s="672">
        <v>1</v>
      </c>
    </row>
    <row r="295" spans="1:21" ht="14.4" customHeight="1" x14ac:dyDescent="0.3">
      <c r="A295" s="625">
        <v>31</v>
      </c>
      <c r="B295" s="626" t="s">
        <v>547</v>
      </c>
      <c r="C295" s="626">
        <v>89301311</v>
      </c>
      <c r="D295" s="688"/>
      <c r="E295" s="689" t="s">
        <v>2729</v>
      </c>
      <c r="F295" s="626" t="s">
        <v>2710</v>
      </c>
      <c r="G295" s="626" t="s">
        <v>2738</v>
      </c>
      <c r="H295" s="626"/>
      <c r="I295" s="626" t="s">
        <v>2777</v>
      </c>
      <c r="J295" s="626" t="s">
        <v>2778</v>
      </c>
      <c r="K295" s="626" t="s">
        <v>2779</v>
      </c>
      <c r="L295" s="627">
        <v>492.18</v>
      </c>
      <c r="M295" s="627">
        <v>2460.9</v>
      </c>
      <c r="N295" s="626">
        <v>5</v>
      </c>
      <c r="O295" s="690">
        <v>5</v>
      </c>
      <c r="P295" s="627">
        <v>2460.9</v>
      </c>
      <c r="Q295" s="642">
        <v>1</v>
      </c>
      <c r="R295" s="626">
        <v>5</v>
      </c>
      <c r="S295" s="642">
        <v>1</v>
      </c>
      <c r="T295" s="690">
        <v>5</v>
      </c>
      <c r="U295" s="672">
        <v>1</v>
      </c>
    </row>
    <row r="296" spans="1:21" ht="14.4" customHeight="1" x14ac:dyDescent="0.3">
      <c r="A296" s="625">
        <v>31</v>
      </c>
      <c r="B296" s="626" t="s">
        <v>547</v>
      </c>
      <c r="C296" s="626">
        <v>89301311</v>
      </c>
      <c r="D296" s="688"/>
      <c r="E296" s="689" t="s">
        <v>2729</v>
      </c>
      <c r="F296" s="626" t="s">
        <v>2710</v>
      </c>
      <c r="G296" s="626" t="s">
        <v>2738</v>
      </c>
      <c r="H296" s="626"/>
      <c r="I296" s="626" t="s">
        <v>2958</v>
      </c>
      <c r="J296" s="626" t="s">
        <v>2959</v>
      </c>
      <c r="K296" s="626" t="s">
        <v>2960</v>
      </c>
      <c r="L296" s="627">
        <v>347.81</v>
      </c>
      <c r="M296" s="627">
        <v>347.81</v>
      </c>
      <c r="N296" s="626">
        <v>1</v>
      </c>
      <c r="O296" s="690">
        <v>1</v>
      </c>
      <c r="P296" s="627">
        <v>347.81</v>
      </c>
      <c r="Q296" s="642">
        <v>1</v>
      </c>
      <c r="R296" s="626">
        <v>1</v>
      </c>
      <c r="S296" s="642">
        <v>1</v>
      </c>
      <c r="T296" s="690">
        <v>1</v>
      </c>
      <c r="U296" s="672">
        <v>1</v>
      </c>
    </row>
    <row r="297" spans="1:21" ht="14.4" customHeight="1" x14ac:dyDescent="0.3">
      <c r="A297" s="625">
        <v>31</v>
      </c>
      <c r="B297" s="626" t="s">
        <v>547</v>
      </c>
      <c r="C297" s="626">
        <v>89301311</v>
      </c>
      <c r="D297" s="688"/>
      <c r="E297" s="689" t="s">
        <v>2729</v>
      </c>
      <c r="F297" s="626" t="s">
        <v>2710</v>
      </c>
      <c r="G297" s="626" t="s">
        <v>2738</v>
      </c>
      <c r="H297" s="626"/>
      <c r="I297" s="626" t="s">
        <v>3016</v>
      </c>
      <c r="J297" s="626" t="s">
        <v>3017</v>
      </c>
      <c r="K297" s="626" t="s">
        <v>3018</v>
      </c>
      <c r="L297" s="627">
        <v>695.62</v>
      </c>
      <c r="M297" s="627">
        <v>695.62</v>
      </c>
      <c r="N297" s="626">
        <v>1</v>
      </c>
      <c r="O297" s="690">
        <v>1</v>
      </c>
      <c r="P297" s="627"/>
      <c r="Q297" s="642">
        <v>0</v>
      </c>
      <c r="R297" s="626"/>
      <c r="S297" s="642">
        <v>0</v>
      </c>
      <c r="T297" s="690"/>
      <c r="U297" s="672">
        <v>0</v>
      </c>
    </row>
    <row r="298" spans="1:21" ht="14.4" customHeight="1" x14ac:dyDescent="0.3">
      <c r="A298" s="625">
        <v>31</v>
      </c>
      <c r="B298" s="626" t="s">
        <v>547</v>
      </c>
      <c r="C298" s="626">
        <v>89301311</v>
      </c>
      <c r="D298" s="688"/>
      <c r="E298" s="689" t="s">
        <v>2729</v>
      </c>
      <c r="F298" s="626" t="s">
        <v>2710</v>
      </c>
      <c r="G298" s="626" t="s">
        <v>2738</v>
      </c>
      <c r="H298" s="626"/>
      <c r="I298" s="626" t="s">
        <v>2889</v>
      </c>
      <c r="J298" s="626" t="s">
        <v>2890</v>
      </c>
      <c r="K298" s="626" t="s">
        <v>2891</v>
      </c>
      <c r="L298" s="627">
        <v>320.25</v>
      </c>
      <c r="M298" s="627">
        <v>320.25</v>
      </c>
      <c r="N298" s="626">
        <v>1</v>
      </c>
      <c r="O298" s="690">
        <v>1</v>
      </c>
      <c r="P298" s="627">
        <v>320.25</v>
      </c>
      <c r="Q298" s="642">
        <v>1</v>
      </c>
      <c r="R298" s="626">
        <v>1</v>
      </c>
      <c r="S298" s="642">
        <v>1</v>
      </c>
      <c r="T298" s="690">
        <v>1</v>
      </c>
      <c r="U298" s="672">
        <v>1</v>
      </c>
    </row>
    <row r="299" spans="1:21" ht="14.4" customHeight="1" x14ac:dyDescent="0.3">
      <c r="A299" s="625">
        <v>31</v>
      </c>
      <c r="B299" s="626" t="s">
        <v>547</v>
      </c>
      <c r="C299" s="626">
        <v>89301311</v>
      </c>
      <c r="D299" s="688"/>
      <c r="E299" s="689" t="s">
        <v>2729</v>
      </c>
      <c r="F299" s="626" t="s">
        <v>2710</v>
      </c>
      <c r="G299" s="626" t="s">
        <v>2738</v>
      </c>
      <c r="H299" s="626"/>
      <c r="I299" s="626" t="s">
        <v>2964</v>
      </c>
      <c r="J299" s="626" t="s">
        <v>2965</v>
      </c>
      <c r="K299" s="626" t="s">
        <v>2966</v>
      </c>
      <c r="L299" s="627">
        <v>245.43</v>
      </c>
      <c r="M299" s="627">
        <v>490.86</v>
      </c>
      <c r="N299" s="626">
        <v>2</v>
      </c>
      <c r="O299" s="690">
        <v>2</v>
      </c>
      <c r="P299" s="627">
        <v>490.86</v>
      </c>
      <c r="Q299" s="642">
        <v>1</v>
      </c>
      <c r="R299" s="626">
        <v>2</v>
      </c>
      <c r="S299" s="642">
        <v>1</v>
      </c>
      <c r="T299" s="690">
        <v>2</v>
      </c>
      <c r="U299" s="672">
        <v>1</v>
      </c>
    </row>
    <row r="300" spans="1:21" ht="14.4" customHeight="1" x14ac:dyDescent="0.3">
      <c r="A300" s="625">
        <v>31</v>
      </c>
      <c r="B300" s="626" t="s">
        <v>547</v>
      </c>
      <c r="C300" s="626">
        <v>89301311</v>
      </c>
      <c r="D300" s="688"/>
      <c r="E300" s="689" t="s">
        <v>2729</v>
      </c>
      <c r="F300" s="626" t="s">
        <v>2710</v>
      </c>
      <c r="G300" s="626" t="s">
        <v>2738</v>
      </c>
      <c r="H300" s="626"/>
      <c r="I300" s="626" t="s">
        <v>2780</v>
      </c>
      <c r="J300" s="626" t="s">
        <v>2781</v>
      </c>
      <c r="K300" s="626" t="s">
        <v>2782</v>
      </c>
      <c r="L300" s="627">
        <v>750</v>
      </c>
      <c r="M300" s="627">
        <v>750</v>
      </c>
      <c r="N300" s="626">
        <v>1</v>
      </c>
      <c r="O300" s="690">
        <v>1</v>
      </c>
      <c r="P300" s="627">
        <v>750</v>
      </c>
      <c r="Q300" s="642">
        <v>1</v>
      </c>
      <c r="R300" s="626">
        <v>1</v>
      </c>
      <c r="S300" s="642">
        <v>1</v>
      </c>
      <c r="T300" s="690">
        <v>1</v>
      </c>
      <c r="U300" s="672">
        <v>1</v>
      </c>
    </row>
    <row r="301" spans="1:21" ht="14.4" customHeight="1" x14ac:dyDescent="0.3">
      <c r="A301" s="625">
        <v>31</v>
      </c>
      <c r="B301" s="626" t="s">
        <v>547</v>
      </c>
      <c r="C301" s="626">
        <v>89301311</v>
      </c>
      <c r="D301" s="688"/>
      <c r="E301" s="689" t="s">
        <v>2729</v>
      </c>
      <c r="F301" s="626" t="s">
        <v>2710</v>
      </c>
      <c r="G301" s="626" t="s">
        <v>2738</v>
      </c>
      <c r="H301" s="626"/>
      <c r="I301" s="626" t="s">
        <v>2783</v>
      </c>
      <c r="J301" s="626" t="s">
        <v>2784</v>
      </c>
      <c r="K301" s="626" t="s">
        <v>2785</v>
      </c>
      <c r="L301" s="627">
        <v>971.25</v>
      </c>
      <c r="M301" s="627">
        <v>3885</v>
      </c>
      <c r="N301" s="626">
        <v>4</v>
      </c>
      <c r="O301" s="690">
        <v>4</v>
      </c>
      <c r="P301" s="627">
        <v>3885</v>
      </c>
      <c r="Q301" s="642">
        <v>1</v>
      </c>
      <c r="R301" s="626">
        <v>4</v>
      </c>
      <c r="S301" s="642">
        <v>1</v>
      </c>
      <c r="T301" s="690">
        <v>4</v>
      </c>
      <c r="U301" s="672">
        <v>1</v>
      </c>
    </row>
    <row r="302" spans="1:21" ht="14.4" customHeight="1" x14ac:dyDescent="0.3">
      <c r="A302" s="625">
        <v>31</v>
      </c>
      <c r="B302" s="626" t="s">
        <v>547</v>
      </c>
      <c r="C302" s="626">
        <v>89301311</v>
      </c>
      <c r="D302" s="688"/>
      <c r="E302" s="689" t="s">
        <v>2730</v>
      </c>
      <c r="F302" s="626" t="s">
        <v>2708</v>
      </c>
      <c r="G302" s="626" t="s">
        <v>2808</v>
      </c>
      <c r="H302" s="626"/>
      <c r="I302" s="626" t="s">
        <v>1827</v>
      </c>
      <c r="J302" s="626" t="s">
        <v>2604</v>
      </c>
      <c r="K302" s="626" t="s">
        <v>2605</v>
      </c>
      <c r="L302" s="627">
        <v>333.31</v>
      </c>
      <c r="M302" s="627">
        <v>1999.8600000000001</v>
      </c>
      <c r="N302" s="626">
        <v>6</v>
      </c>
      <c r="O302" s="690">
        <v>5</v>
      </c>
      <c r="P302" s="627">
        <v>666.62</v>
      </c>
      <c r="Q302" s="642">
        <v>0.33333333333333331</v>
      </c>
      <c r="R302" s="626">
        <v>2</v>
      </c>
      <c r="S302" s="642">
        <v>0.33333333333333331</v>
      </c>
      <c r="T302" s="690">
        <v>1.5</v>
      </c>
      <c r="U302" s="672">
        <v>0.3</v>
      </c>
    </row>
    <row r="303" spans="1:21" ht="14.4" customHeight="1" x14ac:dyDescent="0.3">
      <c r="A303" s="625">
        <v>31</v>
      </c>
      <c r="B303" s="626" t="s">
        <v>547</v>
      </c>
      <c r="C303" s="626">
        <v>89301311</v>
      </c>
      <c r="D303" s="688"/>
      <c r="E303" s="689" t="s">
        <v>2730</v>
      </c>
      <c r="F303" s="626" t="s">
        <v>2708</v>
      </c>
      <c r="G303" s="626" t="s">
        <v>2741</v>
      </c>
      <c r="H303" s="626"/>
      <c r="I303" s="626" t="s">
        <v>3019</v>
      </c>
      <c r="J303" s="626" t="s">
        <v>3020</v>
      </c>
      <c r="K303" s="626" t="s">
        <v>2631</v>
      </c>
      <c r="L303" s="627">
        <v>52.4</v>
      </c>
      <c r="M303" s="627">
        <v>52.4</v>
      </c>
      <c r="N303" s="626">
        <v>1</v>
      </c>
      <c r="O303" s="690">
        <v>1</v>
      </c>
      <c r="P303" s="627"/>
      <c r="Q303" s="642">
        <v>0</v>
      </c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31</v>
      </c>
      <c r="B304" s="626" t="s">
        <v>547</v>
      </c>
      <c r="C304" s="626">
        <v>89301311</v>
      </c>
      <c r="D304" s="688"/>
      <c r="E304" s="689" t="s">
        <v>2730</v>
      </c>
      <c r="F304" s="626" t="s">
        <v>2708</v>
      </c>
      <c r="G304" s="626" t="s">
        <v>3021</v>
      </c>
      <c r="H304" s="626"/>
      <c r="I304" s="626" t="s">
        <v>1304</v>
      </c>
      <c r="J304" s="626" t="s">
        <v>1305</v>
      </c>
      <c r="K304" s="626" t="s">
        <v>1587</v>
      </c>
      <c r="L304" s="627">
        <v>165.67</v>
      </c>
      <c r="M304" s="627">
        <v>165.67</v>
      </c>
      <c r="N304" s="626">
        <v>1</v>
      </c>
      <c r="O304" s="690">
        <v>0.5</v>
      </c>
      <c r="P304" s="627"/>
      <c r="Q304" s="642">
        <v>0</v>
      </c>
      <c r="R304" s="626"/>
      <c r="S304" s="642">
        <v>0</v>
      </c>
      <c r="T304" s="690"/>
      <c r="U304" s="672">
        <v>0</v>
      </c>
    </row>
    <row r="305" spans="1:21" ht="14.4" customHeight="1" x14ac:dyDescent="0.3">
      <c r="A305" s="625">
        <v>31</v>
      </c>
      <c r="B305" s="626" t="s">
        <v>547</v>
      </c>
      <c r="C305" s="626">
        <v>89301311</v>
      </c>
      <c r="D305" s="688"/>
      <c r="E305" s="689" t="s">
        <v>2730</v>
      </c>
      <c r="F305" s="626" t="s">
        <v>2708</v>
      </c>
      <c r="G305" s="626" t="s">
        <v>3022</v>
      </c>
      <c r="H305" s="626"/>
      <c r="I305" s="626" t="s">
        <v>3023</v>
      </c>
      <c r="J305" s="626" t="s">
        <v>1558</v>
      </c>
      <c r="K305" s="626" t="s">
        <v>3024</v>
      </c>
      <c r="L305" s="627">
        <v>0</v>
      </c>
      <c r="M305" s="627">
        <v>0</v>
      </c>
      <c r="N305" s="626">
        <v>1</v>
      </c>
      <c r="O305" s="690">
        <v>0.5</v>
      </c>
      <c r="P305" s="627"/>
      <c r="Q305" s="642"/>
      <c r="R305" s="626"/>
      <c r="S305" s="642">
        <v>0</v>
      </c>
      <c r="T305" s="690"/>
      <c r="U305" s="672">
        <v>0</v>
      </c>
    </row>
    <row r="306" spans="1:21" ht="14.4" customHeight="1" x14ac:dyDescent="0.3">
      <c r="A306" s="625">
        <v>31</v>
      </c>
      <c r="B306" s="626" t="s">
        <v>547</v>
      </c>
      <c r="C306" s="626">
        <v>89301311</v>
      </c>
      <c r="D306" s="688"/>
      <c r="E306" s="689" t="s">
        <v>2730</v>
      </c>
      <c r="F306" s="626" t="s">
        <v>2708</v>
      </c>
      <c r="G306" s="626" t="s">
        <v>2916</v>
      </c>
      <c r="H306" s="626"/>
      <c r="I306" s="626" t="s">
        <v>1285</v>
      </c>
      <c r="J306" s="626" t="s">
        <v>2917</v>
      </c>
      <c r="K306" s="626" t="s">
        <v>801</v>
      </c>
      <c r="L306" s="627">
        <v>33.36</v>
      </c>
      <c r="M306" s="627">
        <v>33.36</v>
      </c>
      <c r="N306" s="626">
        <v>1</v>
      </c>
      <c r="O306" s="690">
        <v>0.5</v>
      </c>
      <c r="P306" s="627"/>
      <c r="Q306" s="642">
        <v>0</v>
      </c>
      <c r="R306" s="626"/>
      <c r="S306" s="642">
        <v>0</v>
      </c>
      <c r="T306" s="690"/>
      <c r="U306" s="672">
        <v>0</v>
      </c>
    </row>
    <row r="307" spans="1:21" ht="14.4" customHeight="1" x14ac:dyDescent="0.3">
      <c r="A307" s="625">
        <v>31</v>
      </c>
      <c r="B307" s="626" t="s">
        <v>547</v>
      </c>
      <c r="C307" s="626">
        <v>89301311</v>
      </c>
      <c r="D307" s="688"/>
      <c r="E307" s="689" t="s">
        <v>2730</v>
      </c>
      <c r="F307" s="626" t="s">
        <v>2708</v>
      </c>
      <c r="G307" s="626" t="s">
        <v>2823</v>
      </c>
      <c r="H307" s="626"/>
      <c r="I307" s="626" t="s">
        <v>2824</v>
      </c>
      <c r="J307" s="626" t="s">
        <v>2724</v>
      </c>
      <c r="K307" s="626"/>
      <c r="L307" s="627">
        <v>0</v>
      </c>
      <c r="M307" s="627">
        <v>0</v>
      </c>
      <c r="N307" s="626">
        <v>2</v>
      </c>
      <c r="O307" s="690">
        <v>0.5</v>
      </c>
      <c r="P307" s="627"/>
      <c r="Q307" s="642"/>
      <c r="R307" s="626"/>
      <c r="S307" s="642">
        <v>0</v>
      </c>
      <c r="T307" s="690"/>
      <c r="U307" s="672">
        <v>0</v>
      </c>
    </row>
    <row r="308" spans="1:21" ht="14.4" customHeight="1" x14ac:dyDescent="0.3">
      <c r="A308" s="625">
        <v>31</v>
      </c>
      <c r="B308" s="626" t="s">
        <v>547</v>
      </c>
      <c r="C308" s="626">
        <v>89301311</v>
      </c>
      <c r="D308" s="688"/>
      <c r="E308" s="689" t="s">
        <v>2730</v>
      </c>
      <c r="F308" s="626" t="s">
        <v>2708</v>
      </c>
      <c r="G308" s="626" t="s">
        <v>2743</v>
      </c>
      <c r="H308" s="626"/>
      <c r="I308" s="626" t="s">
        <v>1831</v>
      </c>
      <c r="J308" s="626" t="s">
        <v>1832</v>
      </c>
      <c r="K308" s="626" t="s">
        <v>1833</v>
      </c>
      <c r="L308" s="627">
        <v>154.01</v>
      </c>
      <c r="M308" s="627">
        <v>770.05</v>
      </c>
      <c r="N308" s="626">
        <v>5</v>
      </c>
      <c r="O308" s="690">
        <v>1</v>
      </c>
      <c r="P308" s="627">
        <v>462.03</v>
      </c>
      <c r="Q308" s="642">
        <v>0.6</v>
      </c>
      <c r="R308" s="626">
        <v>3</v>
      </c>
      <c r="S308" s="642">
        <v>0.6</v>
      </c>
      <c r="T308" s="690">
        <v>0.5</v>
      </c>
      <c r="U308" s="672">
        <v>0.5</v>
      </c>
    </row>
    <row r="309" spans="1:21" ht="14.4" customHeight="1" x14ac:dyDescent="0.3">
      <c r="A309" s="625">
        <v>31</v>
      </c>
      <c r="B309" s="626" t="s">
        <v>547</v>
      </c>
      <c r="C309" s="626">
        <v>89301311</v>
      </c>
      <c r="D309" s="688"/>
      <c r="E309" s="689" t="s">
        <v>2730</v>
      </c>
      <c r="F309" s="626" t="s">
        <v>2708</v>
      </c>
      <c r="G309" s="626" t="s">
        <v>2743</v>
      </c>
      <c r="H309" s="626"/>
      <c r="I309" s="626" t="s">
        <v>2875</v>
      </c>
      <c r="J309" s="626" t="s">
        <v>1832</v>
      </c>
      <c r="K309" s="626" t="s">
        <v>1833</v>
      </c>
      <c r="L309" s="627">
        <v>143.18</v>
      </c>
      <c r="M309" s="627">
        <v>286.36</v>
      </c>
      <c r="N309" s="626">
        <v>2</v>
      </c>
      <c r="O309" s="690">
        <v>0.5</v>
      </c>
      <c r="P309" s="627">
        <v>286.36</v>
      </c>
      <c r="Q309" s="642">
        <v>1</v>
      </c>
      <c r="R309" s="626">
        <v>2</v>
      </c>
      <c r="S309" s="642">
        <v>1</v>
      </c>
      <c r="T309" s="690">
        <v>0.5</v>
      </c>
      <c r="U309" s="672">
        <v>1</v>
      </c>
    </row>
    <row r="310" spans="1:21" ht="14.4" customHeight="1" x14ac:dyDescent="0.3">
      <c r="A310" s="625">
        <v>31</v>
      </c>
      <c r="B310" s="626" t="s">
        <v>547</v>
      </c>
      <c r="C310" s="626">
        <v>89301311</v>
      </c>
      <c r="D310" s="688"/>
      <c r="E310" s="689" t="s">
        <v>2730</v>
      </c>
      <c r="F310" s="626" t="s">
        <v>2708</v>
      </c>
      <c r="G310" s="626" t="s">
        <v>3025</v>
      </c>
      <c r="H310" s="626"/>
      <c r="I310" s="626" t="s">
        <v>3026</v>
      </c>
      <c r="J310" s="626" t="s">
        <v>3027</v>
      </c>
      <c r="K310" s="626" t="s">
        <v>3028</v>
      </c>
      <c r="L310" s="627">
        <v>0</v>
      </c>
      <c r="M310" s="627">
        <v>0</v>
      </c>
      <c r="N310" s="626">
        <v>1</v>
      </c>
      <c r="O310" s="690">
        <v>0.5</v>
      </c>
      <c r="P310" s="627"/>
      <c r="Q310" s="642"/>
      <c r="R310" s="626"/>
      <c r="S310" s="642">
        <v>0</v>
      </c>
      <c r="T310" s="690"/>
      <c r="U310" s="672">
        <v>0</v>
      </c>
    </row>
    <row r="311" spans="1:21" ht="14.4" customHeight="1" x14ac:dyDescent="0.3">
      <c r="A311" s="625">
        <v>31</v>
      </c>
      <c r="B311" s="626" t="s">
        <v>547</v>
      </c>
      <c r="C311" s="626">
        <v>89301311</v>
      </c>
      <c r="D311" s="688"/>
      <c r="E311" s="689" t="s">
        <v>2730</v>
      </c>
      <c r="F311" s="626" t="s">
        <v>2708</v>
      </c>
      <c r="G311" s="626" t="s">
        <v>2744</v>
      </c>
      <c r="H311" s="626"/>
      <c r="I311" s="626" t="s">
        <v>1643</v>
      </c>
      <c r="J311" s="626" t="s">
        <v>1491</v>
      </c>
      <c r="K311" s="626" t="s">
        <v>1644</v>
      </c>
      <c r="L311" s="627">
        <v>625.29</v>
      </c>
      <c r="M311" s="627">
        <v>36266.819999999992</v>
      </c>
      <c r="N311" s="626">
        <v>58</v>
      </c>
      <c r="O311" s="690">
        <v>15</v>
      </c>
      <c r="P311" s="627">
        <v>23761.019999999997</v>
      </c>
      <c r="Q311" s="642">
        <v>0.65517241379310354</v>
      </c>
      <c r="R311" s="626">
        <v>38</v>
      </c>
      <c r="S311" s="642">
        <v>0.65517241379310343</v>
      </c>
      <c r="T311" s="690">
        <v>9.5</v>
      </c>
      <c r="U311" s="672">
        <v>0.6333333333333333</v>
      </c>
    </row>
    <row r="312" spans="1:21" ht="14.4" customHeight="1" x14ac:dyDescent="0.3">
      <c r="A312" s="625">
        <v>31</v>
      </c>
      <c r="B312" s="626" t="s">
        <v>547</v>
      </c>
      <c r="C312" s="626">
        <v>89301311</v>
      </c>
      <c r="D312" s="688"/>
      <c r="E312" s="689" t="s">
        <v>2730</v>
      </c>
      <c r="F312" s="626" t="s">
        <v>2708</v>
      </c>
      <c r="G312" s="626" t="s">
        <v>2744</v>
      </c>
      <c r="H312" s="626"/>
      <c r="I312" s="626" t="s">
        <v>1490</v>
      </c>
      <c r="J312" s="626" t="s">
        <v>1491</v>
      </c>
      <c r="K312" s="626" t="s">
        <v>1492</v>
      </c>
      <c r="L312" s="627">
        <v>937.93</v>
      </c>
      <c r="M312" s="627">
        <v>15006.88</v>
      </c>
      <c r="N312" s="626">
        <v>16</v>
      </c>
      <c r="O312" s="690">
        <v>4.5</v>
      </c>
      <c r="P312" s="627">
        <v>11255.16</v>
      </c>
      <c r="Q312" s="642">
        <v>0.75</v>
      </c>
      <c r="R312" s="626">
        <v>12</v>
      </c>
      <c r="S312" s="642">
        <v>0.75</v>
      </c>
      <c r="T312" s="690">
        <v>2.5</v>
      </c>
      <c r="U312" s="672">
        <v>0.55555555555555558</v>
      </c>
    </row>
    <row r="313" spans="1:21" ht="14.4" customHeight="1" x14ac:dyDescent="0.3">
      <c r="A313" s="625">
        <v>31</v>
      </c>
      <c r="B313" s="626" t="s">
        <v>547</v>
      </c>
      <c r="C313" s="626">
        <v>89301311</v>
      </c>
      <c r="D313" s="688"/>
      <c r="E313" s="689" t="s">
        <v>2730</v>
      </c>
      <c r="F313" s="626" t="s">
        <v>2708</v>
      </c>
      <c r="G313" s="626" t="s">
        <v>2744</v>
      </c>
      <c r="H313" s="626"/>
      <c r="I313" s="626" t="s">
        <v>2830</v>
      </c>
      <c r="J313" s="626" t="s">
        <v>1491</v>
      </c>
      <c r="K313" s="626" t="s">
        <v>2831</v>
      </c>
      <c r="L313" s="627">
        <v>1166.47</v>
      </c>
      <c r="M313" s="627">
        <v>3499.41</v>
      </c>
      <c r="N313" s="626">
        <v>3</v>
      </c>
      <c r="O313" s="690">
        <v>0.5</v>
      </c>
      <c r="P313" s="627"/>
      <c r="Q313" s="642">
        <v>0</v>
      </c>
      <c r="R313" s="626"/>
      <c r="S313" s="642">
        <v>0</v>
      </c>
      <c r="T313" s="690"/>
      <c r="U313" s="672">
        <v>0</v>
      </c>
    </row>
    <row r="314" spans="1:21" ht="14.4" customHeight="1" x14ac:dyDescent="0.3">
      <c r="A314" s="625">
        <v>31</v>
      </c>
      <c r="B314" s="626" t="s">
        <v>547</v>
      </c>
      <c r="C314" s="626">
        <v>89301311</v>
      </c>
      <c r="D314" s="688"/>
      <c r="E314" s="689" t="s">
        <v>2730</v>
      </c>
      <c r="F314" s="626" t="s">
        <v>2708</v>
      </c>
      <c r="G314" s="626" t="s">
        <v>2942</v>
      </c>
      <c r="H314" s="626"/>
      <c r="I314" s="626" t="s">
        <v>3029</v>
      </c>
      <c r="J314" s="626" t="s">
        <v>2944</v>
      </c>
      <c r="K314" s="626" t="s">
        <v>2694</v>
      </c>
      <c r="L314" s="627">
        <v>64.39</v>
      </c>
      <c r="M314" s="627">
        <v>64.39</v>
      </c>
      <c r="N314" s="626">
        <v>1</v>
      </c>
      <c r="O314" s="690">
        <v>0.5</v>
      </c>
      <c r="P314" s="627"/>
      <c r="Q314" s="642">
        <v>0</v>
      </c>
      <c r="R314" s="626"/>
      <c r="S314" s="642">
        <v>0</v>
      </c>
      <c r="T314" s="690"/>
      <c r="U314" s="672">
        <v>0</v>
      </c>
    </row>
    <row r="315" spans="1:21" ht="14.4" customHeight="1" x14ac:dyDescent="0.3">
      <c r="A315" s="625">
        <v>31</v>
      </c>
      <c r="B315" s="626" t="s">
        <v>547</v>
      </c>
      <c r="C315" s="626">
        <v>89301311</v>
      </c>
      <c r="D315" s="688"/>
      <c r="E315" s="689" t="s">
        <v>2730</v>
      </c>
      <c r="F315" s="626" t="s">
        <v>2708</v>
      </c>
      <c r="G315" s="626" t="s">
        <v>2745</v>
      </c>
      <c r="H315" s="626"/>
      <c r="I315" s="626" t="s">
        <v>576</v>
      </c>
      <c r="J315" s="626" t="s">
        <v>577</v>
      </c>
      <c r="K315" s="626" t="s">
        <v>2640</v>
      </c>
      <c r="L315" s="627">
        <v>96.63</v>
      </c>
      <c r="M315" s="627">
        <v>676.41</v>
      </c>
      <c r="N315" s="626">
        <v>7</v>
      </c>
      <c r="O315" s="690">
        <v>3.5</v>
      </c>
      <c r="P315" s="627">
        <v>579.78</v>
      </c>
      <c r="Q315" s="642">
        <v>0.8571428571428571</v>
      </c>
      <c r="R315" s="626">
        <v>6</v>
      </c>
      <c r="S315" s="642">
        <v>0.8571428571428571</v>
      </c>
      <c r="T315" s="690">
        <v>3</v>
      </c>
      <c r="U315" s="672">
        <v>0.8571428571428571</v>
      </c>
    </row>
    <row r="316" spans="1:21" ht="14.4" customHeight="1" x14ac:dyDescent="0.3">
      <c r="A316" s="625">
        <v>31</v>
      </c>
      <c r="B316" s="626" t="s">
        <v>547</v>
      </c>
      <c r="C316" s="626">
        <v>89301311</v>
      </c>
      <c r="D316" s="688"/>
      <c r="E316" s="689" t="s">
        <v>2730</v>
      </c>
      <c r="F316" s="626" t="s">
        <v>2708</v>
      </c>
      <c r="G316" s="626" t="s">
        <v>2837</v>
      </c>
      <c r="H316" s="626"/>
      <c r="I316" s="626" t="s">
        <v>2838</v>
      </c>
      <c r="J316" s="626" t="s">
        <v>2839</v>
      </c>
      <c r="K316" s="626" t="s">
        <v>2840</v>
      </c>
      <c r="L316" s="627">
        <v>25.42</v>
      </c>
      <c r="M316" s="627">
        <v>25.42</v>
      </c>
      <c r="N316" s="626">
        <v>1</v>
      </c>
      <c r="O316" s="690">
        <v>0.5</v>
      </c>
      <c r="P316" s="627">
        <v>25.42</v>
      </c>
      <c r="Q316" s="642">
        <v>1</v>
      </c>
      <c r="R316" s="626">
        <v>1</v>
      </c>
      <c r="S316" s="642">
        <v>1</v>
      </c>
      <c r="T316" s="690">
        <v>0.5</v>
      </c>
      <c r="U316" s="672">
        <v>1</v>
      </c>
    </row>
    <row r="317" spans="1:21" ht="14.4" customHeight="1" x14ac:dyDescent="0.3">
      <c r="A317" s="625">
        <v>31</v>
      </c>
      <c r="B317" s="626" t="s">
        <v>547</v>
      </c>
      <c r="C317" s="626">
        <v>89301311</v>
      </c>
      <c r="D317" s="688"/>
      <c r="E317" s="689" t="s">
        <v>2730</v>
      </c>
      <c r="F317" s="626" t="s">
        <v>2708</v>
      </c>
      <c r="G317" s="626" t="s">
        <v>2750</v>
      </c>
      <c r="H317" s="626"/>
      <c r="I317" s="626" t="s">
        <v>807</v>
      </c>
      <c r="J317" s="626" t="s">
        <v>2751</v>
      </c>
      <c r="K317" s="626" t="s">
        <v>2752</v>
      </c>
      <c r="L317" s="627">
        <v>0</v>
      </c>
      <c r="M317" s="627">
        <v>0</v>
      </c>
      <c r="N317" s="626">
        <v>43</v>
      </c>
      <c r="O317" s="690">
        <v>38.5</v>
      </c>
      <c r="P317" s="627">
        <v>0</v>
      </c>
      <c r="Q317" s="642"/>
      <c r="R317" s="626">
        <v>17</v>
      </c>
      <c r="S317" s="642">
        <v>0.39534883720930231</v>
      </c>
      <c r="T317" s="690">
        <v>14</v>
      </c>
      <c r="U317" s="672">
        <v>0.36363636363636365</v>
      </c>
    </row>
    <row r="318" spans="1:21" ht="14.4" customHeight="1" x14ac:dyDescent="0.3">
      <c r="A318" s="625">
        <v>31</v>
      </c>
      <c r="B318" s="626" t="s">
        <v>547</v>
      </c>
      <c r="C318" s="626">
        <v>89301311</v>
      </c>
      <c r="D318" s="688"/>
      <c r="E318" s="689" t="s">
        <v>2730</v>
      </c>
      <c r="F318" s="626" t="s">
        <v>2708</v>
      </c>
      <c r="G318" s="626" t="s">
        <v>2757</v>
      </c>
      <c r="H318" s="626"/>
      <c r="I318" s="626" t="s">
        <v>1724</v>
      </c>
      <c r="J318" s="626" t="s">
        <v>1725</v>
      </c>
      <c r="K318" s="626" t="s">
        <v>2758</v>
      </c>
      <c r="L318" s="627">
        <v>210.11</v>
      </c>
      <c r="M318" s="627">
        <v>1050.5500000000002</v>
      </c>
      <c r="N318" s="626">
        <v>5</v>
      </c>
      <c r="O318" s="690">
        <v>2.5</v>
      </c>
      <c r="P318" s="627">
        <v>630.33000000000004</v>
      </c>
      <c r="Q318" s="642">
        <v>0.6</v>
      </c>
      <c r="R318" s="626">
        <v>3</v>
      </c>
      <c r="S318" s="642">
        <v>0.6</v>
      </c>
      <c r="T318" s="690">
        <v>1.5</v>
      </c>
      <c r="U318" s="672">
        <v>0.6</v>
      </c>
    </row>
    <row r="319" spans="1:21" ht="14.4" customHeight="1" x14ac:dyDescent="0.3">
      <c r="A319" s="625">
        <v>31</v>
      </c>
      <c r="B319" s="626" t="s">
        <v>547</v>
      </c>
      <c r="C319" s="626">
        <v>89301311</v>
      </c>
      <c r="D319" s="688"/>
      <c r="E319" s="689" t="s">
        <v>2730</v>
      </c>
      <c r="F319" s="626" t="s">
        <v>2708</v>
      </c>
      <c r="G319" s="626" t="s">
        <v>2846</v>
      </c>
      <c r="H319" s="626"/>
      <c r="I319" s="626" t="s">
        <v>3030</v>
      </c>
      <c r="J319" s="626" t="s">
        <v>3031</v>
      </c>
      <c r="K319" s="626" t="s">
        <v>3032</v>
      </c>
      <c r="L319" s="627">
        <v>32.74</v>
      </c>
      <c r="M319" s="627">
        <v>32.74</v>
      </c>
      <c r="N319" s="626">
        <v>1</v>
      </c>
      <c r="O319" s="690">
        <v>1</v>
      </c>
      <c r="P319" s="627"/>
      <c r="Q319" s="642">
        <v>0</v>
      </c>
      <c r="R319" s="626"/>
      <c r="S319" s="642">
        <v>0</v>
      </c>
      <c r="T319" s="690"/>
      <c r="U319" s="672">
        <v>0</v>
      </c>
    </row>
    <row r="320" spans="1:21" ht="14.4" customHeight="1" x14ac:dyDescent="0.3">
      <c r="A320" s="625">
        <v>31</v>
      </c>
      <c r="B320" s="626" t="s">
        <v>547</v>
      </c>
      <c r="C320" s="626">
        <v>89301311</v>
      </c>
      <c r="D320" s="688"/>
      <c r="E320" s="689" t="s">
        <v>2730</v>
      </c>
      <c r="F320" s="626" t="s">
        <v>2708</v>
      </c>
      <c r="G320" s="626" t="s">
        <v>2846</v>
      </c>
      <c r="H320" s="626"/>
      <c r="I320" s="626" t="s">
        <v>1494</v>
      </c>
      <c r="J320" s="626" t="s">
        <v>1495</v>
      </c>
      <c r="K320" s="626" t="s">
        <v>1496</v>
      </c>
      <c r="L320" s="627">
        <v>49.12</v>
      </c>
      <c r="M320" s="627">
        <v>98.24</v>
      </c>
      <c r="N320" s="626">
        <v>2</v>
      </c>
      <c r="O320" s="690">
        <v>1.5</v>
      </c>
      <c r="P320" s="627">
        <v>49.12</v>
      </c>
      <c r="Q320" s="642">
        <v>0.5</v>
      </c>
      <c r="R320" s="626">
        <v>1</v>
      </c>
      <c r="S320" s="642">
        <v>0.5</v>
      </c>
      <c r="T320" s="690">
        <v>1</v>
      </c>
      <c r="U320" s="672">
        <v>0.66666666666666663</v>
      </c>
    </row>
    <row r="321" spans="1:21" ht="14.4" customHeight="1" x14ac:dyDescent="0.3">
      <c r="A321" s="625">
        <v>31</v>
      </c>
      <c r="B321" s="626" t="s">
        <v>547</v>
      </c>
      <c r="C321" s="626">
        <v>89301311</v>
      </c>
      <c r="D321" s="688"/>
      <c r="E321" s="689" t="s">
        <v>2730</v>
      </c>
      <c r="F321" s="626" t="s">
        <v>2708</v>
      </c>
      <c r="G321" s="626" t="s">
        <v>2846</v>
      </c>
      <c r="H321" s="626"/>
      <c r="I321" s="626" t="s">
        <v>1536</v>
      </c>
      <c r="J321" s="626" t="s">
        <v>1537</v>
      </c>
      <c r="K321" s="626" t="s">
        <v>2647</v>
      </c>
      <c r="L321" s="627">
        <v>41.5</v>
      </c>
      <c r="M321" s="627">
        <v>41.5</v>
      </c>
      <c r="N321" s="626">
        <v>1</v>
      </c>
      <c r="O321" s="690">
        <v>0.5</v>
      </c>
      <c r="P321" s="627"/>
      <c r="Q321" s="642">
        <v>0</v>
      </c>
      <c r="R321" s="626"/>
      <c r="S321" s="642">
        <v>0</v>
      </c>
      <c r="T321" s="690"/>
      <c r="U321" s="672">
        <v>0</v>
      </c>
    </row>
    <row r="322" spans="1:21" ht="14.4" customHeight="1" x14ac:dyDescent="0.3">
      <c r="A322" s="625">
        <v>31</v>
      </c>
      <c r="B322" s="626" t="s">
        <v>547</v>
      </c>
      <c r="C322" s="626">
        <v>89301311</v>
      </c>
      <c r="D322" s="688"/>
      <c r="E322" s="689" t="s">
        <v>2730</v>
      </c>
      <c r="F322" s="626" t="s">
        <v>2708</v>
      </c>
      <c r="G322" s="626" t="s">
        <v>2957</v>
      </c>
      <c r="H322" s="626"/>
      <c r="I322" s="626" t="s">
        <v>1354</v>
      </c>
      <c r="J322" s="626" t="s">
        <v>1355</v>
      </c>
      <c r="K322" s="626" t="s">
        <v>1356</v>
      </c>
      <c r="L322" s="627">
        <v>0</v>
      </c>
      <c r="M322" s="627">
        <v>0</v>
      </c>
      <c r="N322" s="626">
        <v>2</v>
      </c>
      <c r="O322" s="690">
        <v>0.5</v>
      </c>
      <c r="P322" s="627">
        <v>0</v>
      </c>
      <c r="Q322" s="642"/>
      <c r="R322" s="626">
        <v>2</v>
      </c>
      <c r="S322" s="642">
        <v>1</v>
      </c>
      <c r="T322" s="690">
        <v>0.5</v>
      </c>
      <c r="U322" s="672">
        <v>1</v>
      </c>
    </row>
    <row r="323" spans="1:21" ht="14.4" customHeight="1" x14ac:dyDescent="0.3">
      <c r="A323" s="625">
        <v>31</v>
      </c>
      <c r="B323" s="626" t="s">
        <v>547</v>
      </c>
      <c r="C323" s="626">
        <v>89301311</v>
      </c>
      <c r="D323" s="688"/>
      <c r="E323" s="689" t="s">
        <v>2730</v>
      </c>
      <c r="F323" s="626" t="s">
        <v>2710</v>
      </c>
      <c r="G323" s="626" t="s">
        <v>2759</v>
      </c>
      <c r="H323" s="626"/>
      <c r="I323" s="626" t="s">
        <v>2760</v>
      </c>
      <c r="J323" s="626" t="s">
        <v>2761</v>
      </c>
      <c r="K323" s="626" t="s">
        <v>2762</v>
      </c>
      <c r="L323" s="627">
        <v>410</v>
      </c>
      <c r="M323" s="627">
        <v>21320</v>
      </c>
      <c r="N323" s="626">
        <v>52</v>
      </c>
      <c r="O323" s="690">
        <v>52</v>
      </c>
      <c r="P323" s="627">
        <v>20910</v>
      </c>
      <c r="Q323" s="642">
        <v>0.98076923076923073</v>
      </c>
      <c r="R323" s="626">
        <v>51</v>
      </c>
      <c r="S323" s="642">
        <v>0.98076923076923073</v>
      </c>
      <c r="T323" s="690">
        <v>51</v>
      </c>
      <c r="U323" s="672">
        <v>0.98076923076923073</v>
      </c>
    </row>
    <row r="324" spans="1:21" ht="14.4" customHeight="1" x14ac:dyDescent="0.3">
      <c r="A324" s="625">
        <v>31</v>
      </c>
      <c r="B324" s="626" t="s">
        <v>547</v>
      </c>
      <c r="C324" s="626">
        <v>89301311</v>
      </c>
      <c r="D324" s="688"/>
      <c r="E324" s="689" t="s">
        <v>2730</v>
      </c>
      <c r="F324" s="626" t="s">
        <v>2710</v>
      </c>
      <c r="G324" s="626" t="s">
        <v>2759</v>
      </c>
      <c r="H324" s="626"/>
      <c r="I324" s="626" t="s">
        <v>3033</v>
      </c>
      <c r="J324" s="626" t="s">
        <v>2761</v>
      </c>
      <c r="K324" s="626" t="s">
        <v>3034</v>
      </c>
      <c r="L324" s="627">
        <v>410</v>
      </c>
      <c r="M324" s="627">
        <v>820</v>
      </c>
      <c r="N324" s="626">
        <v>2</v>
      </c>
      <c r="O324" s="690">
        <v>1</v>
      </c>
      <c r="P324" s="627"/>
      <c r="Q324" s="642">
        <v>0</v>
      </c>
      <c r="R324" s="626"/>
      <c r="S324" s="642">
        <v>0</v>
      </c>
      <c r="T324" s="690"/>
      <c r="U324" s="672">
        <v>0</v>
      </c>
    </row>
    <row r="325" spans="1:21" ht="14.4" customHeight="1" x14ac:dyDescent="0.3">
      <c r="A325" s="625">
        <v>31</v>
      </c>
      <c r="B325" s="626" t="s">
        <v>547</v>
      </c>
      <c r="C325" s="626">
        <v>89301311</v>
      </c>
      <c r="D325" s="688"/>
      <c r="E325" s="689" t="s">
        <v>2730</v>
      </c>
      <c r="F325" s="626" t="s">
        <v>2710</v>
      </c>
      <c r="G325" s="626" t="s">
        <v>2763</v>
      </c>
      <c r="H325" s="626"/>
      <c r="I325" s="626" t="s">
        <v>2764</v>
      </c>
      <c r="J325" s="626" t="s">
        <v>2765</v>
      </c>
      <c r="K325" s="626" t="s">
        <v>2766</v>
      </c>
      <c r="L325" s="627">
        <v>35.75</v>
      </c>
      <c r="M325" s="627">
        <v>2752.75</v>
      </c>
      <c r="N325" s="626">
        <v>77</v>
      </c>
      <c r="O325" s="690">
        <v>39</v>
      </c>
      <c r="P325" s="627">
        <v>2752.75</v>
      </c>
      <c r="Q325" s="642">
        <v>1</v>
      </c>
      <c r="R325" s="626">
        <v>77</v>
      </c>
      <c r="S325" s="642">
        <v>1</v>
      </c>
      <c r="T325" s="690">
        <v>39</v>
      </c>
      <c r="U325" s="672">
        <v>1</v>
      </c>
    </row>
    <row r="326" spans="1:21" ht="14.4" customHeight="1" x14ac:dyDescent="0.3">
      <c r="A326" s="625">
        <v>31</v>
      </c>
      <c r="B326" s="626" t="s">
        <v>547</v>
      </c>
      <c r="C326" s="626">
        <v>89301311</v>
      </c>
      <c r="D326" s="688"/>
      <c r="E326" s="689" t="s">
        <v>2730</v>
      </c>
      <c r="F326" s="626" t="s">
        <v>2710</v>
      </c>
      <c r="G326" s="626" t="s">
        <v>2767</v>
      </c>
      <c r="H326" s="626"/>
      <c r="I326" s="626" t="s">
        <v>2771</v>
      </c>
      <c r="J326" s="626" t="s">
        <v>2772</v>
      </c>
      <c r="K326" s="626" t="s">
        <v>2773</v>
      </c>
      <c r="L326" s="627">
        <v>200</v>
      </c>
      <c r="M326" s="627">
        <v>14400</v>
      </c>
      <c r="N326" s="626">
        <v>72</v>
      </c>
      <c r="O326" s="690">
        <v>36</v>
      </c>
      <c r="P326" s="627">
        <v>13600</v>
      </c>
      <c r="Q326" s="642">
        <v>0.94444444444444442</v>
      </c>
      <c r="R326" s="626">
        <v>68</v>
      </c>
      <c r="S326" s="642">
        <v>0.94444444444444442</v>
      </c>
      <c r="T326" s="690">
        <v>34</v>
      </c>
      <c r="U326" s="672">
        <v>0.94444444444444442</v>
      </c>
    </row>
    <row r="327" spans="1:21" ht="14.4" customHeight="1" x14ac:dyDescent="0.3">
      <c r="A327" s="625">
        <v>31</v>
      </c>
      <c r="B327" s="626" t="s">
        <v>547</v>
      </c>
      <c r="C327" s="626">
        <v>89301311</v>
      </c>
      <c r="D327" s="688"/>
      <c r="E327" s="689" t="s">
        <v>2730</v>
      </c>
      <c r="F327" s="626" t="s">
        <v>2710</v>
      </c>
      <c r="G327" s="626" t="s">
        <v>2738</v>
      </c>
      <c r="H327" s="626"/>
      <c r="I327" s="626" t="s">
        <v>2858</v>
      </c>
      <c r="J327" s="626" t="s">
        <v>2859</v>
      </c>
      <c r="K327" s="626" t="s">
        <v>2860</v>
      </c>
      <c r="L327" s="627">
        <v>3000</v>
      </c>
      <c r="M327" s="627">
        <v>6000</v>
      </c>
      <c r="N327" s="626">
        <v>2</v>
      </c>
      <c r="O327" s="690">
        <v>2</v>
      </c>
      <c r="P327" s="627">
        <v>6000</v>
      </c>
      <c r="Q327" s="642">
        <v>1</v>
      </c>
      <c r="R327" s="626">
        <v>2</v>
      </c>
      <c r="S327" s="642">
        <v>1</v>
      </c>
      <c r="T327" s="690">
        <v>2</v>
      </c>
      <c r="U327" s="672">
        <v>1</v>
      </c>
    </row>
    <row r="328" spans="1:21" ht="14.4" customHeight="1" x14ac:dyDescent="0.3">
      <c r="A328" s="625">
        <v>31</v>
      </c>
      <c r="B328" s="626" t="s">
        <v>547</v>
      </c>
      <c r="C328" s="626">
        <v>89301311</v>
      </c>
      <c r="D328" s="688"/>
      <c r="E328" s="689" t="s">
        <v>2730</v>
      </c>
      <c r="F328" s="626" t="s">
        <v>2710</v>
      </c>
      <c r="G328" s="626" t="s">
        <v>2738</v>
      </c>
      <c r="H328" s="626"/>
      <c r="I328" s="626" t="s">
        <v>2774</v>
      </c>
      <c r="J328" s="626" t="s">
        <v>2775</v>
      </c>
      <c r="K328" s="626" t="s">
        <v>2776</v>
      </c>
      <c r="L328" s="627">
        <v>199.5</v>
      </c>
      <c r="M328" s="627">
        <v>199.5</v>
      </c>
      <c r="N328" s="626">
        <v>1</v>
      </c>
      <c r="O328" s="690">
        <v>1</v>
      </c>
      <c r="P328" s="627">
        <v>199.5</v>
      </c>
      <c r="Q328" s="642">
        <v>1</v>
      </c>
      <c r="R328" s="626">
        <v>1</v>
      </c>
      <c r="S328" s="642">
        <v>1</v>
      </c>
      <c r="T328" s="690">
        <v>1</v>
      </c>
      <c r="U328" s="672">
        <v>1</v>
      </c>
    </row>
    <row r="329" spans="1:21" ht="14.4" customHeight="1" x14ac:dyDescent="0.3">
      <c r="A329" s="625">
        <v>31</v>
      </c>
      <c r="B329" s="626" t="s">
        <v>547</v>
      </c>
      <c r="C329" s="626">
        <v>89301311</v>
      </c>
      <c r="D329" s="688"/>
      <c r="E329" s="689" t="s">
        <v>2730</v>
      </c>
      <c r="F329" s="626" t="s">
        <v>2710</v>
      </c>
      <c r="G329" s="626" t="s">
        <v>2738</v>
      </c>
      <c r="H329" s="626"/>
      <c r="I329" s="626" t="s">
        <v>2777</v>
      </c>
      <c r="J329" s="626" t="s">
        <v>2778</v>
      </c>
      <c r="K329" s="626" t="s">
        <v>2779</v>
      </c>
      <c r="L329" s="627">
        <v>492.18</v>
      </c>
      <c r="M329" s="627">
        <v>2460.9</v>
      </c>
      <c r="N329" s="626">
        <v>5</v>
      </c>
      <c r="O329" s="690">
        <v>5</v>
      </c>
      <c r="P329" s="627">
        <v>2460.9</v>
      </c>
      <c r="Q329" s="642">
        <v>1</v>
      </c>
      <c r="R329" s="626">
        <v>5</v>
      </c>
      <c r="S329" s="642">
        <v>1</v>
      </c>
      <c r="T329" s="690">
        <v>5</v>
      </c>
      <c r="U329" s="672">
        <v>1</v>
      </c>
    </row>
    <row r="330" spans="1:21" ht="14.4" customHeight="1" x14ac:dyDescent="0.3">
      <c r="A330" s="625">
        <v>31</v>
      </c>
      <c r="B330" s="626" t="s">
        <v>547</v>
      </c>
      <c r="C330" s="626">
        <v>89301311</v>
      </c>
      <c r="D330" s="688"/>
      <c r="E330" s="689" t="s">
        <v>2730</v>
      </c>
      <c r="F330" s="626" t="s">
        <v>2710</v>
      </c>
      <c r="G330" s="626" t="s">
        <v>2738</v>
      </c>
      <c r="H330" s="626"/>
      <c r="I330" s="626" t="s">
        <v>2889</v>
      </c>
      <c r="J330" s="626" t="s">
        <v>2890</v>
      </c>
      <c r="K330" s="626" t="s">
        <v>2891</v>
      </c>
      <c r="L330" s="627">
        <v>320.25</v>
      </c>
      <c r="M330" s="627">
        <v>320.25</v>
      </c>
      <c r="N330" s="626">
        <v>1</v>
      </c>
      <c r="O330" s="690">
        <v>1</v>
      </c>
      <c r="P330" s="627">
        <v>320.25</v>
      </c>
      <c r="Q330" s="642">
        <v>1</v>
      </c>
      <c r="R330" s="626">
        <v>1</v>
      </c>
      <c r="S330" s="642">
        <v>1</v>
      </c>
      <c r="T330" s="690">
        <v>1</v>
      </c>
      <c r="U330" s="672">
        <v>1</v>
      </c>
    </row>
    <row r="331" spans="1:21" ht="14.4" customHeight="1" x14ac:dyDescent="0.3">
      <c r="A331" s="625">
        <v>31</v>
      </c>
      <c r="B331" s="626" t="s">
        <v>547</v>
      </c>
      <c r="C331" s="626">
        <v>89301311</v>
      </c>
      <c r="D331" s="688"/>
      <c r="E331" s="689" t="s">
        <v>2730</v>
      </c>
      <c r="F331" s="626" t="s">
        <v>2710</v>
      </c>
      <c r="G331" s="626" t="s">
        <v>2738</v>
      </c>
      <c r="H331" s="626"/>
      <c r="I331" s="626" t="s">
        <v>2861</v>
      </c>
      <c r="J331" s="626" t="s">
        <v>2862</v>
      </c>
      <c r="K331" s="626" t="s">
        <v>2863</v>
      </c>
      <c r="L331" s="627">
        <v>1000</v>
      </c>
      <c r="M331" s="627">
        <v>1000</v>
      </c>
      <c r="N331" s="626">
        <v>1</v>
      </c>
      <c r="O331" s="690">
        <v>1</v>
      </c>
      <c r="P331" s="627">
        <v>1000</v>
      </c>
      <c r="Q331" s="642">
        <v>1</v>
      </c>
      <c r="R331" s="626">
        <v>1</v>
      </c>
      <c r="S331" s="642">
        <v>1</v>
      </c>
      <c r="T331" s="690">
        <v>1</v>
      </c>
      <c r="U331" s="672">
        <v>1</v>
      </c>
    </row>
    <row r="332" spans="1:21" ht="14.4" customHeight="1" x14ac:dyDescent="0.3">
      <c r="A332" s="625">
        <v>31</v>
      </c>
      <c r="B332" s="626" t="s">
        <v>547</v>
      </c>
      <c r="C332" s="626">
        <v>89301311</v>
      </c>
      <c r="D332" s="688"/>
      <c r="E332" s="689" t="s">
        <v>2730</v>
      </c>
      <c r="F332" s="626" t="s">
        <v>2710</v>
      </c>
      <c r="G332" s="626" t="s">
        <v>2738</v>
      </c>
      <c r="H332" s="626"/>
      <c r="I332" s="626" t="s">
        <v>2780</v>
      </c>
      <c r="J332" s="626" t="s">
        <v>2781</v>
      </c>
      <c r="K332" s="626" t="s">
        <v>2782</v>
      </c>
      <c r="L332" s="627">
        <v>750</v>
      </c>
      <c r="M332" s="627">
        <v>1500</v>
      </c>
      <c r="N332" s="626">
        <v>2</v>
      </c>
      <c r="O332" s="690">
        <v>2</v>
      </c>
      <c r="P332" s="627">
        <v>1500</v>
      </c>
      <c r="Q332" s="642">
        <v>1</v>
      </c>
      <c r="R332" s="626">
        <v>2</v>
      </c>
      <c r="S332" s="642">
        <v>1</v>
      </c>
      <c r="T332" s="690">
        <v>2</v>
      </c>
      <c r="U332" s="672">
        <v>1</v>
      </c>
    </row>
    <row r="333" spans="1:21" ht="14.4" customHeight="1" x14ac:dyDescent="0.3">
      <c r="A333" s="625">
        <v>31</v>
      </c>
      <c r="B333" s="626" t="s">
        <v>547</v>
      </c>
      <c r="C333" s="626">
        <v>89301311</v>
      </c>
      <c r="D333" s="688"/>
      <c r="E333" s="689" t="s">
        <v>2730</v>
      </c>
      <c r="F333" s="626" t="s">
        <v>2710</v>
      </c>
      <c r="G333" s="626" t="s">
        <v>2738</v>
      </c>
      <c r="H333" s="626"/>
      <c r="I333" s="626" t="s">
        <v>1755</v>
      </c>
      <c r="J333" s="626" t="s">
        <v>2892</v>
      </c>
      <c r="K333" s="626" t="s">
        <v>2893</v>
      </c>
      <c r="L333" s="627">
        <v>2202.1999999999998</v>
      </c>
      <c r="M333" s="627">
        <v>4404.3999999999996</v>
      </c>
      <c r="N333" s="626">
        <v>2</v>
      </c>
      <c r="O333" s="690">
        <v>2</v>
      </c>
      <c r="P333" s="627"/>
      <c r="Q333" s="642">
        <v>0</v>
      </c>
      <c r="R333" s="626"/>
      <c r="S333" s="642">
        <v>0</v>
      </c>
      <c r="T333" s="690"/>
      <c r="U333" s="672">
        <v>0</v>
      </c>
    </row>
    <row r="334" spans="1:21" ht="14.4" customHeight="1" x14ac:dyDescent="0.3">
      <c r="A334" s="625">
        <v>31</v>
      </c>
      <c r="B334" s="626" t="s">
        <v>547</v>
      </c>
      <c r="C334" s="626">
        <v>89301311</v>
      </c>
      <c r="D334" s="688"/>
      <c r="E334" s="689" t="s">
        <v>2730</v>
      </c>
      <c r="F334" s="626" t="s">
        <v>2710</v>
      </c>
      <c r="G334" s="626" t="s">
        <v>2738</v>
      </c>
      <c r="H334" s="626"/>
      <c r="I334" s="626" t="s">
        <v>2783</v>
      </c>
      <c r="J334" s="626" t="s">
        <v>2784</v>
      </c>
      <c r="K334" s="626" t="s">
        <v>2785</v>
      </c>
      <c r="L334" s="627">
        <v>971.25</v>
      </c>
      <c r="M334" s="627">
        <v>2913.75</v>
      </c>
      <c r="N334" s="626">
        <v>3</v>
      </c>
      <c r="O334" s="690">
        <v>3</v>
      </c>
      <c r="P334" s="627">
        <v>2913.75</v>
      </c>
      <c r="Q334" s="642">
        <v>1</v>
      </c>
      <c r="R334" s="626">
        <v>3</v>
      </c>
      <c r="S334" s="642">
        <v>1</v>
      </c>
      <c r="T334" s="690">
        <v>3</v>
      </c>
      <c r="U334" s="672">
        <v>1</v>
      </c>
    </row>
    <row r="335" spans="1:21" ht="14.4" customHeight="1" x14ac:dyDescent="0.3">
      <c r="A335" s="625">
        <v>31</v>
      </c>
      <c r="B335" s="626" t="s">
        <v>547</v>
      </c>
      <c r="C335" s="626">
        <v>89301311</v>
      </c>
      <c r="D335" s="688"/>
      <c r="E335" s="689" t="s">
        <v>2731</v>
      </c>
      <c r="F335" s="626" t="s">
        <v>2708</v>
      </c>
      <c r="G335" s="626" t="s">
        <v>2810</v>
      </c>
      <c r="H335" s="626"/>
      <c r="I335" s="626" t="s">
        <v>1805</v>
      </c>
      <c r="J335" s="626" t="s">
        <v>1806</v>
      </c>
      <c r="K335" s="626" t="s">
        <v>2614</v>
      </c>
      <c r="L335" s="627">
        <v>184.22</v>
      </c>
      <c r="M335" s="627">
        <v>184.22</v>
      </c>
      <c r="N335" s="626">
        <v>1</v>
      </c>
      <c r="O335" s="690">
        <v>1</v>
      </c>
      <c r="P335" s="627"/>
      <c r="Q335" s="642">
        <v>0</v>
      </c>
      <c r="R335" s="626"/>
      <c r="S335" s="642">
        <v>0</v>
      </c>
      <c r="T335" s="690"/>
      <c r="U335" s="672">
        <v>0</v>
      </c>
    </row>
    <row r="336" spans="1:21" ht="14.4" customHeight="1" x14ac:dyDescent="0.3">
      <c r="A336" s="625">
        <v>31</v>
      </c>
      <c r="B336" s="626" t="s">
        <v>547</v>
      </c>
      <c r="C336" s="626">
        <v>89301311</v>
      </c>
      <c r="D336" s="688"/>
      <c r="E336" s="689" t="s">
        <v>2731</v>
      </c>
      <c r="F336" s="626" t="s">
        <v>2708</v>
      </c>
      <c r="G336" s="626" t="s">
        <v>2741</v>
      </c>
      <c r="H336" s="626"/>
      <c r="I336" s="626" t="s">
        <v>1809</v>
      </c>
      <c r="J336" s="626" t="s">
        <v>1810</v>
      </c>
      <c r="K336" s="626" t="s">
        <v>2614</v>
      </c>
      <c r="L336" s="627">
        <v>69.86</v>
      </c>
      <c r="M336" s="627">
        <v>139.72</v>
      </c>
      <c r="N336" s="626">
        <v>2</v>
      </c>
      <c r="O336" s="690">
        <v>1</v>
      </c>
      <c r="P336" s="627"/>
      <c r="Q336" s="642">
        <v>0</v>
      </c>
      <c r="R336" s="626"/>
      <c r="S336" s="642">
        <v>0</v>
      </c>
      <c r="T336" s="690"/>
      <c r="U336" s="672">
        <v>0</v>
      </c>
    </row>
    <row r="337" spans="1:21" ht="14.4" customHeight="1" x14ac:dyDescent="0.3">
      <c r="A337" s="625">
        <v>31</v>
      </c>
      <c r="B337" s="626" t="s">
        <v>547</v>
      </c>
      <c r="C337" s="626">
        <v>89301311</v>
      </c>
      <c r="D337" s="688"/>
      <c r="E337" s="689" t="s">
        <v>2731</v>
      </c>
      <c r="F337" s="626" t="s">
        <v>2708</v>
      </c>
      <c r="G337" s="626" t="s">
        <v>2918</v>
      </c>
      <c r="H337" s="626"/>
      <c r="I337" s="626" t="s">
        <v>1202</v>
      </c>
      <c r="J337" s="626" t="s">
        <v>1203</v>
      </c>
      <c r="K337" s="626" t="s">
        <v>2990</v>
      </c>
      <c r="L337" s="627">
        <v>31.84</v>
      </c>
      <c r="M337" s="627">
        <v>127.36</v>
      </c>
      <c r="N337" s="626">
        <v>4</v>
      </c>
      <c r="O337" s="690">
        <v>1</v>
      </c>
      <c r="P337" s="627">
        <v>127.36</v>
      </c>
      <c r="Q337" s="642">
        <v>1</v>
      </c>
      <c r="R337" s="626">
        <v>4</v>
      </c>
      <c r="S337" s="642">
        <v>1</v>
      </c>
      <c r="T337" s="690">
        <v>1</v>
      </c>
      <c r="U337" s="672">
        <v>1</v>
      </c>
    </row>
    <row r="338" spans="1:21" ht="14.4" customHeight="1" x14ac:dyDescent="0.3">
      <c r="A338" s="625">
        <v>31</v>
      </c>
      <c r="B338" s="626" t="s">
        <v>547</v>
      </c>
      <c r="C338" s="626">
        <v>89301311</v>
      </c>
      <c r="D338" s="688"/>
      <c r="E338" s="689" t="s">
        <v>2731</v>
      </c>
      <c r="F338" s="626" t="s">
        <v>2708</v>
      </c>
      <c r="G338" s="626" t="s">
        <v>2924</v>
      </c>
      <c r="H338" s="626"/>
      <c r="I338" s="626" t="s">
        <v>3035</v>
      </c>
      <c r="J338" s="626" t="s">
        <v>3036</v>
      </c>
      <c r="K338" s="626" t="s">
        <v>1235</v>
      </c>
      <c r="L338" s="627">
        <v>909.59</v>
      </c>
      <c r="M338" s="627">
        <v>909.59</v>
      </c>
      <c r="N338" s="626">
        <v>1</v>
      </c>
      <c r="O338" s="690">
        <v>0.5</v>
      </c>
      <c r="P338" s="627"/>
      <c r="Q338" s="642">
        <v>0</v>
      </c>
      <c r="R338" s="626"/>
      <c r="S338" s="642">
        <v>0</v>
      </c>
      <c r="T338" s="690"/>
      <c r="U338" s="672">
        <v>0</v>
      </c>
    </row>
    <row r="339" spans="1:21" ht="14.4" customHeight="1" x14ac:dyDescent="0.3">
      <c r="A339" s="625">
        <v>31</v>
      </c>
      <c r="B339" s="626" t="s">
        <v>547</v>
      </c>
      <c r="C339" s="626">
        <v>89301311</v>
      </c>
      <c r="D339" s="688"/>
      <c r="E339" s="689" t="s">
        <v>2731</v>
      </c>
      <c r="F339" s="626" t="s">
        <v>2708</v>
      </c>
      <c r="G339" s="626" t="s">
        <v>2924</v>
      </c>
      <c r="H339" s="626"/>
      <c r="I339" s="626" t="s">
        <v>3037</v>
      </c>
      <c r="J339" s="626" t="s">
        <v>3038</v>
      </c>
      <c r="K339" s="626" t="s">
        <v>3039</v>
      </c>
      <c r="L339" s="627">
        <v>909.59</v>
      </c>
      <c r="M339" s="627">
        <v>909.59</v>
      </c>
      <c r="N339" s="626">
        <v>1</v>
      </c>
      <c r="O339" s="690">
        <v>0.5</v>
      </c>
      <c r="P339" s="627"/>
      <c r="Q339" s="642">
        <v>0</v>
      </c>
      <c r="R339" s="626"/>
      <c r="S339" s="642">
        <v>0</v>
      </c>
      <c r="T339" s="690"/>
      <c r="U339" s="672">
        <v>0</v>
      </c>
    </row>
    <row r="340" spans="1:21" ht="14.4" customHeight="1" x14ac:dyDescent="0.3">
      <c r="A340" s="625">
        <v>31</v>
      </c>
      <c r="B340" s="626" t="s">
        <v>547</v>
      </c>
      <c r="C340" s="626">
        <v>89301311</v>
      </c>
      <c r="D340" s="688"/>
      <c r="E340" s="689" t="s">
        <v>2731</v>
      </c>
      <c r="F340" s="626" t="s">
        <v>2708</v>
      </c>
      <c r="G340" s="626" t="s">
        <v>2823</v>
      </c>
      <c r="H340" s="626"/>
      <c r="I340" s="626" t="s">
        <v>2824</v>
      </c>
      <c r="J340" s="626" t="s">
        <v>2724</v>
      </c>
      <c r="K340" s="626"/>
      <c r="L340" s="627">
        <v>0</v>
      </c>
      <c r="M340" s="627">
        <v>0</v>
      </c>
      <c r="N340" s="626">
        <v>1</v>
      </c>
      <c r="O340" s="690">
        <v>0.5</v>
      </c>
      <c r="P340" s="627">
        <v>0</v>
      </c>
      <c r="Q340" s="642"/>
      <c r="R340" s="626">
        <v>1</v>
      </c>
      <c r="S340" s="642">
        <v>1</v>
      </c>
      <c r="T340" s="690">
        <v>0.5</v>
      </c>
      <c r="U340" s="672">
        <v>1</v>
      </c>
    </row>
    <row r="341" spans="1:21" ht="14.4" customHeight="1" x14ac:dyDescent="0.3">
      <c r="A341" s="625">
        <v>31</v>
      </c>
      <c r="B341" s="626" t="s">
        <v>547</v>
      </c>
      <c r="C341" s="626">
        <v>89301311</v>
      </c>
      <c r="D341" s="688"/>
      <c r="E341" s="689" t="s">
        <v>2731</v>
      </c>
      <c r="F341" s="626" t="s">
        <v>2708</v>
      </c>
      <c r="G341" s="626" t="s">
        <v>2742</v>
      </c>
      <c r="H341" s="626"/>
      <c r="I341" s="626" t="s">
        <v>975</v>
      </c>
      <c r="J341" s="626" t="s">
        <v>976</v>
      </c>
      <c r="K341" s="626" t="s">
        <v>2991</v>
      </c>
      <c r="L341" s="627">
        <v>0</v>
      </c>
      <c r="M341" s="627">
        <v>0</v>
      </c>
      <c r="N341" s="626">
        <v>1</v>
      </c>
      <c r="O341" s="690">
        <v>0.5</v>
      </c>
      <c r="P341" s="627">
        <v>0</v>
      </c>
      <c r="Q341" s="642"/>
      <c r="R341" s="626">
        <v>1</v>
      </c>
      <c r="S341" s="642">
        <v>1</v>
      </c>
      <c r="T341" s="690">
        <v>0.5</v>
      </c>
      <c r="U341" s="672">
        <v>1</v>
      </c>
    </row>
    <row r="342" spans="1:21" ht="14.4" customHeight="1" x14ac:dyDescent="0.3">
      <c r="A342" s="625">
        <v>31</v>
      </c>
      <c r="B342" s="626" t="s">
        <v>547</v>
      </c>
      <c r="C342" s="626">
        <v>89301311</v>
      </c>
      <c r="D342" s="688"/>
      <c r="E342" s="689" t="s">
        <v>2731</v>
      </c>
      <c r="F342" s="626" t="s">
        <v>2708</v>
      </c>
      <c r="G342" s="626" t="s">
        <v>2742</v>
      </c>
      <c r="H342" s="626"/>
      <c r="I342" s="626" t="s">
        <v>975</v>
      </c>
      <c r="J342" s="626" t="s">
        <v>976</v>
      </c>
      <c r="K342" s="626" t="s">
        <v>977</v>
      </c>
      <c r="L342" s="627">
        <v>0</v>
      </c>
      <c r="M342" s="627">
        <v>0</v>
      </c>
      <c r="N342" s="626">
        <v>1</v>
      </c>
      <c r="O342" s="690">
        <v>0.5</v>
      </c>
      <c r="P342" s="627"/>
      <c r="Q342" s="642"/>
      <c r="R342" s="626"/>
      <c r="S342" s="642">
        <v>0</v>
      </c>
      <c r="T342" s="690"/>
      <c r="U342" s="672">
        <v>0</v>
      </c>
    </row>
    <row r="343" spans="1:21" ht="14.4" customHeight="1" x14ac:dyDescent="0.3">
      <c r="A343" s="625">
        <v>31</v>
      </c>
      <c r="B343" s="626" t="s">
        <v>547</v>
      </c>
      <c r="C343" s="626">
        <v>89301311</v>
      </c>
      <c r="D343" s="688"/>
      <c r="E343" s="689" t="s">
        <v>2731</v>
      </c>
      <c r="F343" s="626" t="s">
        <v>2708</v>
      </c>
      <c r="G343" s="626" t="s">
        <v>2743</v>
      </c>
      <c r="H343" s="626"/>
      <c r="I343" s="626" t="s">
        <v>1831</v>
      </c>
      <c r="J343" s="626" t="s">
        <v>1832</v>
      </c>
      <c r="K343" s="626" t="s">
        <v>1833</v>
      </c>
      <c r="L343" s="627">
        <v>154.01</v>
      </c>
      <c r="M343" s="627">
        <v>154.01</v>
      </c>
      <c r="N343" s="626">
        <v>1</v>
      </c>
      <c r="O343" s="690">
        <v>0.5</v>
      </c>
      <c r="P343" s="627"/>
      <c r="Q343" s="642">
        <v>0</v>
      </c>
      <c r="R343" s="626"/>
      <c r="S343" s="642">
        <v>0</v>
      </c>
      <c r="T343" s="690"/>
      <c r="U343" s="672">
        <v>0</v>
      </c>
    </row>
    <row r="344" spans="1:21" ht="14.4" customHeight="1" x14ac:dyDescent="0.3">
      <c r="A344" s="625">
        <v>31</v>
      </c>
      <c r="B344" s="626" t="s">
        <v>547</v>
      </c>
      <c r="C344" s="626">
        <v>89301311</v>
      </c>
      <c r="D344" s="688"/>
      <c r="E344" s="689" t="s">
        <v>2731</v>
      </c>
      <c r="F344" s="626" t="s">
        <v>2708</v>
      </c>
      <c r="G344" s="626" t="s">
        <v>2743</v>
      </c>
      <c r="H344" s="626"/>
      <c r="I344" s="626" t="s">
        <v>2875</v>
      </c>
      <c r="J344" s="626" t="s">
        <v>1832</v>
      </c>
      <c r="K344" s="626" t="s">
        <v>1833</v>
      </c>
      <c r="L344" s="627">
        <v>143.18</v>
      </c>
      <c r="M344" s="627">
        <v>715.90000000000009</v>
      </c>
      <c r="N344" s="626">
        <v>5</v>
      </c>
      <c r="O344" s="690">
        <v>1</v>
      </c>
      <c r="P344" s="627">
        <v>429.54</v>
      </c>
      <c r="Q344" s="642">
        <v>0.6</v>
      </c>
      <c r="R344" s="626">
        <v>3</v>
      </c>
      <c r="S344" s="642">
        <v>0.6</v>
      </c>
      <c r="T344" s="690">
        <v>0.5</v>
      </c>
      <c r="U344" s="672">
        <v>0.5</v>
      </c>
    </row>
    <row r="345" spans="1:21" ht="14.4" customHeight="1" x14ac:dyDescent="0.3">
      <c r="A345" s="625">
        <v>31</v>
      </c>
      <c r="B345" s="626" t="s">
        <v>547</v>
      </c>
      <c r="C345" s="626">
        <v>89301311</v>
      </c>
      <c r="D345" s="688"/>
      <c r="E345" s="689" t="s">
        <v>2731</v>
      </c>
      <c r="F345" s="626" t="s">
        <v>2708</v>
      </c>
      <c r="G345" s="626" t="s">
        <v>2744</v>
      </c>
      <c r="H345" s="626"/>
      <c r="I345" s="626" t="s">
        <v>1643</v>
      </c>
      <c r="J345" s="626" t="s">
        <v>1491</v>
      </c>
      <c r="K345" s="626" t="s">
        <v>1644</v>
      </c>
      <c r="L345" s="627">
        <v>625.29</v>
      </c>
      <c r="M345" s="627">
        <v>23761.02</v>
      </c>
      <c r="N345" s="626">
        <v>38</v>
      </c>
      <c r="O345" s="690">
        <v>15.5</v>
      </c>
      <c r="P345" s="627">
        <v>16257.54</v>
      </c>
      <c r="Q345" s="642">
        <v>0.68421052631578949</v>
      </c>
      <c r="R345" s="626">
        <v>26</v>
      </c>
      <c r="S345" s="642">
        <v>0.68421052631578949</v>
      </c>
      <c r="T345" s="690">
        <v>9.5</v>
      </c>
      <c r="U345" s="672">
        <v>0.61290322580645162</v>
      </c>
    </row>
    <row r="346" spans="1:21" ht="14.4" customHeight="1" x14ac:dyDescent="0.3">
      <c r="A346" s="625">
        <v>31</v>
      </c>
      <c r="B346" s="626" t="s">
        <v>547</v>
      </c>
      <c r="C346" s="626">
        <v>89301311</v>
      </c>
      <c r="D346" s="688"/>
      <c r="E346" s="689" t="s">
        <v>2731</v>
      </c>
      <c r="F346" s="626" t="s">
        <v>2708</v>
      </c>
      <c r="G346" s="626" t="s">
        <v>2744</v>
      </c>
      <c r="H346" s="626"/>
      <c r="I346" s="626" t="s">
        <v>3040</v>
      </c>
      <c r="J346" s="626" t="s">
        <v>1491</v>
      </c>
      <c r="K346" s="626" t="s">
        <v>3041</v>
      </c>
      <c r="L346" s="627">
        <v>187.59</v>
      </c>
      <c r="M346" s="627">
        <v>187.59</v>
      </c>
      <c r="N346" s="626">
        <v>1</v>
      </c>
      <c r="O346" s="690">
        <v>1</v>
      </c>
      <c r="P346" s="627"/>
      <c r="Q346" s="642">
        <v>0</v>
      </c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31</v>
      </c>
      <c r="B347" s="626" t="s">
        <v>547</v>
      </c>
      <c r="C347" s="626">
        <v>89301311</v>
      </c>
      <c r="D347" s="688"/>
      <c r="E347" s="689" t="s">
        <v>2731</v>
      </c>
      <c r="F347" s="626" t="s">
        <v>2708</v>
      </c>
      <c r="G347" s="626" t="s">
        <v>2744</v>
      </c>
      <c r="H347" s="626"/>
      <c r="I347" s="626" t="s">
        <v>1490</v>
      </c>
      <c r="J347" s="626" t="s">
        <v>1491</v>
      </c>
      <c r="K347" s="626" t="s">
        <v>1492</v>
      </c>
      <c r="L347" s="627">
        <v>937.93</v>
      </c>
      <c r="M347" s="627">
        <v>8441.369999999999</v>
      </c>
      <c r="N347" s="626">
        <v>9</v>
      </c>
      <c r="O347" s="690">
        <v>4.5</v>
      </c>
      <c r="P347" s="627">
        <v>3751.72</v>
      </c>
      <c r="Q347" s="642">
        <v>0.44444444444444448</v>
      </c>
      <c r="R347" s="626">
        <v>4</v>
      </c>
      <c r="S347" s="642">
        <v>0.44444444444444442</v>
      </c>
      <c r="T347" s="690">
        <v>2.5</v>
      </c>
      <c r="U347" s="672">
        <v>0.55555555555555558</v>
      </c>
    </row>
    <row r="348" spans="1:21" ht="14.4" customHeight="1" x14ac:dyDescent="0.3">
      <c r="A348" s="625">
        <v>31</v>
      </c>
      <c r="B348" s="626" t="s">
        <v>547</v>
      </c>
      <c r="C348" s="626">
        <v>89301311</v>
      </c>
      <c r="D348" s="688"/>
      <c r="E348" s="689" t="s">
        <v>2731</v>
      </c>
      <c r="F348" s="626" t="s">
        <v>2708</v>
      </c>
      <c r="G348" s="626" t="s">
        <v>2745</v>
      </c>
      <c r="H348" s="626"/>
      <c r="I348" s="626" t="s">
        <v>1596</v>
      </c>
      <c r="J348" s="626" t="s">
        <v>1480</v>
      </c>
      <c r="K348" s="626" t="s">
        <v>2638</v>
      </c>
      <c r="L348" s="627">
        <v>48.31</v>
      </c>
      <c r="M348" s="627">
        <v>48.31</v>
      </c>
      <c r="N348" s="626">
        <v>1</v>
      </c>
      <c r="O348" s="690">
        <v>0.5</v>
      </c>
      <c r="P348" s="627"/>
      <c r="Q348" s="642">
        <v>0</v>
      </c>
      <c r="R348" s="626"/>
      <c r="S348" s="642">
        <v>0</v>
      </c>
      <c r="T348" s="690"/>
      <c r="U348" s="672">
        <v>0</v>
      </c>
    </row>
    <row r="349" spans="1:21" ht="14.4" customHeight="1" x14ac:dyDescent="0.3">
      <c r="A349" s="625">
        <v>31</v>
      </c>
      <c r="B349" s="626" t="s">
        <v>547</v>
      </c>
      <c r="C349" s="626">
        <v>89301311</v>
      </c>
      <c r="D349" s="688"/>
      <c r="E349" s="689" t="s">
        <v>2731</v>
      </c>
      <c r="F349" s="626" t="s">
        <v>2708</v>
      </c>
      <c r="G349" s="626" t="s">
        <v>2745</v>
      </c>
      <c r="H349" s="626"/>
      <c r="I349" s="626" t="s">
        <v>2834</v>
      </c>
      <c r="J349" s="626" t="s">
        <v>577</v>
      </c>
      <c r="K349" s="626" t="s">
        <v>2835</v>
      </c>
      <c r="L349" s="627">
        <v>0</v>
      </c>
      <c r="M349" s="627">
        <v>0</v>
      </c>
      <c r="N349" s="626">
        <v>2</v>
      </c>
      <c r="O349" s="690">
        <v>2</v>
      </c>
      <c r="P349" s="627"/>
      <c r="Q349" s="642"/>
      <c r="R349" s="626"/>
      <c r="S349" s="642">
        <v>0</v>
      </c>
      <c r="T349" s="690"/>
      <c r="U349" s="672">
        <v>0</v>
      </c>
    </row>
    <row r="350" spans="1:21" ht="14.4" customHeight="1" x14ac:dyDescent="0.3">
      <c r="A350" s="625">
        <v>31</v>
      </c>
      <c r="B350" s="626" t="s">
        <v>547</v>
      </c>
      <c r="C350" s="626">
        <v>89301311</v>
      </c>
      <c r="D350" s="688"/>
      <c r="E350" s="689" t="s">
        <v>2731</v>
      </c>
      <c r="F350" s="626" t="s">
        <v>2708</v>
      </c>
      <c r="G350" s="626" t="s">
        <v>2745</v>
      </c>
      <c r="H350" s="626"/>
      <c r="I350" s="626" t="s">
        <v>576</v>
      </c>
      <c r="J350" s="626" t="s">
        <v>577</v>
      </c>
      <c r="K350" s="626" t="s">
        <v>2640</v>
      </c>
      <c r="L350" s="627">
        <v>96.63</v>
      </c>
      <c r="M350" s="627">
        <v>1739.34</v>
      </c>
      <c r="N350" s="626">
        <v>18</v>
      </c>
      <c r="O350" s="690">
        <v>13</v>
      </c>
      <c r="P350" s="627">
        <v>1159.56</v>
      </c>
      <c r="Q350" s="642">
        <v>0.66666666666666663</v>
      </c>
      <c r="R350" s="626">
        <v>12</v>
      </c>
      <c r="S350" s="642">
        <v>0.66666666666666663</v>
      </c>
      <c r="T350" s="690">
        <v>8</v>
      </c>
      <c r="U350" s="672">
        <v>0.61538461538461542</v>
      </c>
    </row>
    <row r="351" spans="1:21" ht="14.4" customHeight="1" x14ac:dyDescent="0.3">
      <c r="A351" s="625">
        <v>31</v>
      </c>
      <c r="B351" s="626" t="s">
        <v>547</v>
      </c>
      <c r="C351" s="626">
        <v>89301311</v>
      </c>
      <c r="D351" s="688"/>
      <c r="E351" s="689" t="s">
        <v>2731</v>
      </c>
      <c r="F351" s="626" t="s">
        <v>2708</v>
      </c>
      <c r="G351" s="626" t="s">
        <v>2837</v>
      </c>
      <c r="H351" s="626"/>
      <c r="I351" s="626" t="s">
        <v>2838</v>
      </c>
      <c r="J351" s="626" t="s">
        <v>2839</v>
      </c>
      <c r="K351" s="626" t="s">
        <v>2840</v>
      </c>
      <c r="L351" s="627">
        <v>22.88</v>
      </c>
      <c r="M351" s="627">
        <v>22.88</v>
      </c>
      <c r="N351" s="626">
        <v>1</v>
      </c>
      <c r="O351" s="690">
        <v>1</v>
      </c>
      <c r="P351" s="627">
        <v>22.88</v>
      </c>
      <c r="Q351" s="642">
        <v>1</v>
      </c>
      <c r="R351" s="626">
        <v>1</v>
      </c>
      <c r="S351" s="642">
        <v>1</v>
      </c>
      <c r="T351" s="690">
        <v>1</v>
      </c>
      <c r="U351" s="672">
        <v>1</v>
      </c>
    </row>
    <row r="352" spans="1:21" ht="14.4" customHeight="1" x14ac:dyDescent="0.3">
      <c r="A352" s="625">
        <v>31</v>
      </c>
      <c r="B352" s="626" t="s">
        <v>547</v>
      </c>
      <c r="C352" s="626">
        <v>89301311</v>
      </c>
      <c r="D352" s="688"/>
      <c r="E352" s="689" t="s">
        <v>2731</v>
      </c>
      <c r="F352" s="626" t="s">
        <v>2708</v>
      </c>
      <c r="G352" s="626" t="s">
        <v>2750</v>
      </c>
      <c r="H352" s="626"/>
      <c r="I352" s="626" t="s">
        <v>807</v>
      </c>
      <c r="J352" s="626" t="s">
        <v>2751</v>
      </c>
      <c r="K352" s="626" t="s">
        <v>2752</v>
      </c>
      <c r="L352" s="627">
        <v>0</v>
      </c>
      <c r="M352" s="627">
        <v>0</v>
      </c>
      <c r="N352" s="626">
        <v>48</v>
      </c>
      <c r="O352" s="690">
        <v>39.5</v>
      </c>
      <c r="P352" s="627">
        <v>0</v>
      </c>
      <c r="Q352" s="642"/>
      <c r="R352" s="626">
        <v>17</v>
      </c>
      <c r="S352" s="642">
        <v>0.35416666666666669</v>
      </c>
      <c r="T352" s="690">
        <v>13</v>
      </c>
      <c r="U352" s="672">
        <v>0.32911392405063289</v>
      </c>
    </row>
    <row r="353" spans="1:21" ht="14.4" customHeight="1" x14ac:dyDescent="0.3">
      <c r="A353" s="625">
        <v>31</v>
      </c>
      <c r="B353" s="626" t="s">
        <v>547</v>
      </c>
      <c r="C353" s="626">
        <v>89301311</v>
      </c>
      <c r="D353" s="688"/>
      <c r="E353" s="689" t="s">
        <v>2731</v>
      </c>
      <c r="F353" s="626" t="s">
        <v>2708</v>
      </c>
      <c r="G353" s="626" t="s">
        <v>2753</v>
      </c>
      <c r="H353" s="626"/>
      <c r="I353" s="626" t="s">
        <v>2754</v>
      </c>
      <c r="J353" s="626" t="s">
        <v>2755</v>
      </c>
      <c r="K353" s="626" t="s">
        <v>2756</v>
      </c>
      <c r="L353" s="627">
        <v>472.71</v>
      </c>
      <c r="M353" s="627">
        <v>1418.1299999999999</v>
      </c>
      <c r="N353" s="626">
        <v>3</v>
      </c>
      <c r="O353" s="690">
        <v>1</v>
      </c>
      <c r="P353" s="627"/>
      <c r="Q353" s="642">
        <v>0</v>
      </c>
      <c r="R353" s="626"/>
      <c r="S353" s="642">
        <v>0</v>
      </c>
      <c r="T353" s="690"/>
      <c r="U353" s="672">
        <v>0</v>
      </c>
    </row>
    <row r="354" spans="1:21" ht="14.4" customHeight="1" x14ac:dyDescent="0.3">
      <c r="A354" s="625">
        <v>31</v>
      </c>
      <c r="B354" s="626" t="s">
        <v>547</v>
      </c>
      <c r="C354" s="626">
        <v>89301311</v>
      </c>
      <c r="D354" s="688"/>
      <c r="E354" s="689" t="s">
        <v>2731</v>
      </c>
      <c r="F354" s="626" t="s">
        <v>2708</v>
      </c>
      <c r="G354" s="626" t="s">
        <v>2757</v>
      </c>
      <c r="H354" s="626"/>
      <c r="I354" s="626" t="s">
        <v>1724</v>
      </c>
      <c r="J354" s="626" t="s">
        <v>1725</v>
      </c>
      <c r="K354" s="626" t="s">
        <v>2758</v>
      </c>
      <c r="L354" s="627">
        <v>210.11</v>
      </c>
      <c r="M354" s="627">
        <v>840.44</v>
      </c>
      <c r="N354" s="626">
        <v>4</v>
      </c>
      <c r="O354" s="690">
        <v>1.5</v>
      </c>
      <c r="P354" s="627">
        <v>420.22</v>
      </c>
      <c r="Q354" s="642">
        <v>0.5</v>
      </c>
      <c r="R354" s="626">
        <v>2</v>
      </c>
      <c r="S354" s="642">
        <v>0.5</v>
      </c>
      <c r="T354" s="690">
        <v>0.5</v>
      </c>
      <c r="U354" s="672">
        <v>0.33333333333333331</v>
      </c>
    </row>
    <row r="355" spans="1:21" ht="14.4" customHeight="1" x14ac:dyDescent="0.3">
      <c r="A355" s="625">
        <v>31</v>
      </c>
      <c r="B355" s="626" t="s">
        <v>547</v>
      </c>
      <c r="C355" s="626">
        <v>89301311</v>
      </c>
      <c r="D355" s="688"/>
      <c r="E355" s="689" t="s">
        <v>2731</v>
      </c>
      <c r="F355" s="626" t="s">
        <v>2708</v>
      </c>
      <c r="G355" s="626" t="s">
        <v>2757</v>
      </c>
      <c r="H355" s="626"/>
      <c r="I355" s="626" t="s">
        <v>1724</v>
      </c>
      <c r="J355" s="626" t="s">
        <v>1725</v>
      </c>
      <c r="K355" s="626" t="s">
        <v>2758</v>
      </c>
      <c r="L355" s="627">
        <v>194.73</v>
      </c>
      <c r="M355" s="627">
        <v>194.73</v>
      </c>
      <c r="N355" s="626">
        <v>1</v>
      </c>
      <c r="O355" s="690">
        <v>0.5</v>
      </c>
      <c r="P355" s="627"/>
      <c r="Q355" s="642">
        <v>0</v>
      </c>
      <c r="R355" s="626"/>
      <c r="S355" s="642">
        <v>0</v>
      </c>
      <c r="T355" s="690"/>
      <c r="U355" s="672">
        <v>0</v>
      </c>
    </row>
    <row r="356" spans="1:21" ht="14.4" customHeight="1" x14ac:dyDescent="0.3">
      <c r="A356" s="625">
        <v>31</v>
      </c>
      <c r="B356" s="626" t="s">
        <v>547</v>
      </c>
      <c r="C356" s="626">
        <v>89301311</v>
      </c>
      <c r="D356" s="688"/>
      <c r="E356" s="689" t="s">
        <v>2731</v>
      </c>
      <c r="F356" s="626" t="s">
        <v>2708</v>
      </c>
      <c r="G356" s="626" t="s">
        <v>2957</v>
      </c>
      <c r="H356" s="626"/>
      <c r="I356" s="626" t="s">
        <v>1401</v>
      </c>
      <c r="J356" s="626" t="s">
        <v>1355</v>
      </c>
      <c r="K356" s="626" t="s">
        <v>1402</v>
      </c>
      <c r="L356" s="627">
        <v>0</v>
      </c>
      <c r="M356" s="627">
        <v>0</v>
      </c>
      <c r="N356" s="626">
        <v>1</v>
      </c>
      <c r="O356" s="690">
        <v>1</v>
      </c>
      <c r="P356" s="627"/>
      <c r="Q356" s="642"/>
      <c r="R356" s="626"/>
      <c r="S356" s="642">
        <v>0</v>
      </c>
      <c r="T356" s="690"/>
      <c r="U356" s="672">
        <v>0</v>
      </c>
    </row>
    <row r="357" spans="1:21" ht="14.4" customHeight="1" x14ac:dyDescent="0.3">
      <c r="A357" s="625">
        <v>31</v>
      </c>
      <c r="B357" s="626" t="s">
        <v>547</v>
      </c>
      <c r="C357" s="626">
        <v>89301311</v>
      </c>
      <c r="D357" s="688"/>
      <c r="E357" s="689" t="s">
        <v>2731</v>
      </c>
      <c r="F357" s="626" t="s">
        <v>2710</v>
      </c>
      <c r="G357" s="626" t="s">
        <v>2759</v>
      </c>
      <c r="H357" s="626"/>
      <c r="I357" s="626" t="s">
        <v>2760</v>
      </c>
      <c r="J357" s="626" t="s">
        <v>2761</v>
      </c>
      <c r="K357" s="626" t="s">
        <v>2762</v>
      </c>
      <c r="L357" s="627">
        <v>410</v>
      </c>
      <c r="M357" s="627">
        <v>22550</v>
      </c>
      <c r="N357" s="626">
        <v>55</v>
      </c>
      <c r="O357" s="690">
        <v>55</v>
      </c>
      <c r="P357" s="627">
        <v>20910</v>
      </c>
      <c r="Q357" s="642">
        <v>0.92727272727272725</v>
      </c>
      <c r="R357" s="626">
        <v>51</v>
      </c>
      <c r="S357" s="642">
        <v>0.92727272727272725</v>
      </c>
      <c r="T357" s="690">
        <v>51</v>
      </c>
      <c r="U357" s="672">
        <v>0.92727272727272725</v>
      </c>
    </row>
    <row r="358" spans="1:21" ht="14.4" customHeight="1" x14ac:dyDescent="0.3">
      <c r="A358" s="625">
        <v>31</v>
      </c>
      <c r="B358" s="626" t="s">
        <v>547</v>
      </c>
      <c r="C358" s="626">
        <v>89301311</v>
      </c>
      <c r="D358" s="688"/>
      <c r="E358" s="689" t="s">
        <v>2731</v>
      </c>
      <c r="F358" s="626" t="s">
        <v>2710</v>
      </c>
      <c r="G358" s="626" t="s">
        <v>2759</v>
      </c>
      <c r="H358" s="626"/>
      <c r="I358" s="626" t="s">
        <v>3042</v>
      </c>
      <c r="J358" s="626" t="s">
        <v>2761</v>
      </c>
      <c r="K358" s="626" t="s">
        <v>3043</v>
      </c>
      <c r="L358" s="627">
        <v>410</v>
      </c>
      <c r="M358" s="627">
        <v>410</v>
      </c>
      <c r="N358" s="626">
        <v>1</v>
      </c>
      <c r="O358" s="690">
        <v>1</v>
      </c>
      <c r="P358" s="627"/>
      <c r="Q358" s="642">
        <v>0</v>
      </c>
      <c r="R358" s="626"/>
      <c r="S358" s="642">
        <v>0</v>
      </c>
      <c r="T358" s="690"/>
      <c r="U358" s="672">
        <v>0</v>
      </c>
    </row>
    <row r="359" spans="1:21" ht="14.4" customHeight="1" x14ac:dyDescent="0.3">
      <c r="A359" s="625">
        <v>31</v>
      </c>
      <c r="B359" s="626" t="s">
        <v>547</v>
      </c>
      <c r="C359" s="626">
        <v>89301311</v>
      </c>
      <c r="D359" s="688"/>
      <c r="E359" s="689" t="s">
        <v>2731</v>
      </c>
      <c r="F359" s="626" t="s">
        <v>2710</v>
      </c>
      <c r="G359" s="626" t="s">
        <v>2763</v>
      </c>
      <c r="H359" s="626"/>
      <c r="I359" s="626" t="s">
        <v>2764</v>
      </c>
      <c r="J359" s="626" t="s">
        <v>2765</v>
      </c>
      <c r="K359" s="626" t="s">
        <v>2766</v>
      </c>
      <c r="L359" s="627">
        <v>35.75</v>
      </c>
      <c r="M359" s="627">
        <v>3896.75</v>
      </c>
      <c r="N359" s="626">
        <v>109</v>
      </c>
      <c r="O359" s="690">
        <v>55</v>
      </c>
      <c r="P359" s="627">
        <v>3718</v>
      </c>
      <c r="Q359" s="642">
        <v>0.95412844036697253</v>
      </c>
      <c r="R359" s="626">
        <v>104</v>
      </c>
      <c r="S359" s="642">
        <v>0.95412844036697253</v>
      </c>
      <c r="T359" s="690">
        <v>52</v>
      </c>
      <c r="U359" s="672">
        <v>0.94545454545454544</v>
      </c>
    </row>
    <row r="360" spans="1:21" ht="14.4" customHeight="1" x14ac:dyDescent="0.3">
      <c r="A360" s="625">
        <v>31</v>
      </c>
      <c r="B360" s="626" t="s">
        <v>547</v>
      </c>
      <c r="C360" s="626">
        <v>89301311</v>
      </c>
      <c r="D360" s="688"/>
      <c r="E360" s="689" t="s">
        <v>2731</v>
      </c>
      <c r="F360" s="626" t="s">
        <v>2710</v>
      </c>
      <c r="G360" s="626" t="s">
        <v>2767</v>
      </c>
      <c r="H360" s="626"/>
      <c r="I360" s="626" t="s">
        <v>2771</v>
      </c>
      <c r="J360" s="626" t="s">
        <v>2772</v>
      </c>
      <c r="K360" s="626" t="s">
        <v>2773</v>
      </c>
      <c r="L360" s="627">
        <v>200</v>
      </c>
      <c r="M360" s="627">
        <v>6800</v>
      </c>
      <c r="N360" s="626">
        <v>34</v>
      </c>
      <c r="O360" s="690">
        <v>17</v>
      </c>
      <c r="P360" s="627">
        <v>6800</v>
      </c>
      <c r="Q360" s="642">
        <v>1</v>
      </c>
      <c r="R360" s="626">
        <v>34</v>
      </c>
      <c r="S360" s="642">
        <v>1</v>
      </c>
      <c r="T360" s="690">
        <v>17</v>
      </c>
      <c r="U360" s="672">
        <v>1</v>
      </c>
    </row>
    <row r="361" spans="1:21" ht="14.4" customHeight="1" x14ac:dyDescent="0.3">
      <c r="A361" s="625">
        <v>31</v>
      </c>
      <c r="B361" s="626" t="s">
        <v>547</v>
      </c>
      <c r="C361" s="626">
        <v>89301311</v>
      </c>
      <c r="D361" s="688"/>
      <c r="E361" s="689" t="s">
        <v>2731</v>
      </c>
      <c r="F361" s="626" t="s">
        <v>2710</v>
      </c>
      <c r="G361" s="626" t="s">
        <v>2738</v>
      </c>
      <c r="H361" s="626"/>
      <c r="I361" s="626" t="s">
        <v>2858</v>
      </c>
      <c r="J361" s="626" t="s">
        <v>2859</v>
      </c>
      <c r="K361" s="626" t="s">
        <v>2860</v>
      </c>
      <c r="L361" s="627">
        <v>3000</v>
      </c>
      <c r="M361" s="627">
        <v>6000</v>
      </c>
      <c r="N361" s="626">
        <v>2</v>
      </c>
      <c r="O361" s="690">
        <v>2</v>
      </c>
      <c r="P361" s="627">
        <v>6000</v>
      </c>
      <c r="Q361" s="642">
        <v>1</v>
      </c>
      <c r="R361" s="626">
        <v>2</v>
      </c>
      <c r="S361" s="642">
        <v>1</v>
      </c>
      <c r="T361" s="690">
        <v>2</v>
      </c>
      <c r="U361" s="672">
        <v>1</v>
      </c>
    </row>
    <row r="362" spans="1:21" ht="14.4" customHeight="1" x14ac:dyDescent="0.3">
      <c r="A362" s="625">
        <v>31</v>
      </c>
      <c r="B362" s="626" t="s">
        <v>547</v>
      </c>
      <c r="C362" s="626">
        <v>89301311</v>
      </c>
      <c r="D362" s="688"/>
      <c r="E362" s="689" t="s">
        <v>2731</v>
      </c>
      <c r="F362" s="626" t="s">
        <v>2710</v>
      </c>
      <c r="G362" s="626" t="s">
        <v>2738</v>
      </c>
      <c r="H362" s="626"/>
      <c r="I362" s="626" t="s">
        <v>2777</v>
      </c>
      <c r="J362" s="626" t="s">
        <v>2778</v>
      </c>
      <c r="K362" s="626" t="s">
        <v>2779</v>
      </c>
      <c r="L362" s="627">
        <v>492.18</v>
      </c>
      <c r="M362" s="627">
        <v>3937.4399999999996</v>
      </c>
      <c r="N362" s="626">
        <v>8</v>
      </c>
      <c r="O362" s="690">
        <v>8</v>
      </c>
      <c r="P362" s="627">
        <v>3445.2599999999998</v>
      </c>
      <c r="Q362" s="642">
        <v>0.875</v>
      </c>
      <c r="R362" s="626">
        <v>7</v>
      </c>
      <c r="S362" s="642">
        <v>0.875</v>
      </c>
      <c r="T362" s="690">
        <v>7</v>
      </c>
      <c r="U362" s="672">
        <v>0.875</v>
      </c>
    </row>
    <row r="363" spans="1:21" ht="14.4" customHeight="1" x14ac:dyDescent="0.3">
      <c r="A363" s="625">
        <v>31</v>
      </c>
      <c r="B363" s="626" t="s">
        <v>547</v>
      </c>
      <c r="C363" s="626">
        <v>89301311</v>
      </c>
      <c r="D363" s="688"/>
      <c r="E363" s="689" t="s">
        <v>2731</v>
      </c>
      <c r="F363" s="626" t="s">
        <v>2710</v>
      </c>
      <c r="G363" s="626" t="s">
        <v>2738</v>
      </c>
      <c r="H363" s="626"/>
      <c r="I363" s="626" t="s">
        <v>2889</v>
      </c>
      <c r="J363" s="626" t="s">
        <v>2890</v>
      </c>
      <c r="K363" s="626" t="s">
        <v>2891</v>
      </c>
      <c r="L363" s="627">
        <v>320.25</v>
      </c>
      <c r="M363" s="627">
        <v>640.5</v>
      </c>
      <c r="N363" s="626">
        <v>2</v>
      </c>
      <c r="O363" s="690">
        <v>2</v>
      </c>
      <c r="P363" s="627">
        <v>640.5</v>
      </c>
      <c r="Q363" s="642">
        <v>1</v>
      </c>
      <c r="R363" s="626">
        <v>2</v>
      </c>
      <c r="S363" s="642">
        <v>1</v>
      </c>
      <c r="T363" s="690">
        <v>2</v>
      </c>
      <c r="U363" s="672">
        <v>1</v>
      </c>
    </row>
    <row r="364" spans="1:21" ht="14.4" customHeight="1" x14ac:dyDescent="0.3">
      <c r="A364" s="625">
        <v>31</v>
      </c>
      <c r="B364" s="626" t="s">
        <v>547</v>
      </c>
      <c r="C364" s="626">
        <v>89301311</v>
      </c>
      <c r="D364" s="688"/>
      <c r="E364" s="689" t="s">
        <v>2731</v>
      </c>
      <c r="F364" s="626" t="s">
        <v>2710</v>
      </c>
      <c r="G364" s="626" t="s">
        <v>2738</v>
      </c>
      <c r="H364" s="626"/>
      <c r="I364" s="626" t="s">
        <v>2964</v>
      </c>
      <c r="J364" s="626" t="s">
        <v>2965</v>
      </c>
      <c r="K364" s="626" t="s">
        <v>2966</v>
      </c>
      <c r="L364" s="627">
        <v>245.43</v>
      </c>
      <c r="M364" s="627">
        <v>245.43</v>
      </c>
      <c r="N364" s="626">
        <v>1</v>
      </c>
      <c r="O364" s="690">
        <v>1</v>
      </c>
      <c r="P364" s="627">
        <v>245.43</v>
      </c>
      <c r="Q364" s="642">
        <v>1</v>
      </c>
      <c r="R364" s="626">
        <v>1</v>
      </c>
      <c r="S364" s="642">
        <v>1</v>
      </c>
      <c r="T364" s="690">
        <v>1</v>
      </c>
      <c r="U364" s="672">
        <v>1</v>
      </c>
    </row>
    <row r="365" spans="1:21" ht="14.4" customHeight="1" x14ac:dyDescent="0.3">
      <c r="A365" s="625">
        <v>31</v>
      </c>
      <c r="B365" s="626" t="s">
        <v>547</v>
      </c>
      <c r="C365" s="626">
        <v>89301311</v>
      </c>
      <c r="D365" s="688"/>
      <c r="E365" s="689" t="s">
        <v>2731</v>
      </c>
      <c r="F365" s="626" t="s">
        <v>2710</v>
      </c>
      <c r="G365" s="626" t="s">
        <v>2738</v>
      </c>
      <c r="H365" s="626"/>
      <c r="I365" s="626" t="s">
        <v>2783</v>
      </c>
      <c r="J365" s="626" t="s">
        <v>2784</v>
      </c>
      <c r="K365" s="626" t="s">
        <v>2785</v>
      </c>
      <c r="L365" s="627">
        <v>971.25</v>
      </c>
      <c r="M365" s="627">
        <v>5827.5</v>
      </c>
      <c r="N365" s="626">
        <v>6</v>
      </c>
      <c r="O365" s="690">
        <v>6</v>
      </c>
      <c r="P365" s="627">
        <v>5827.5</v>
      </c>
      <c r="Q365" s="642">
        <v>1</v>
      </c>
      <c r="R365" s="626">
        <v>6</v>
      </c>
      <c r="S365" s="642">
        <v>1</v>
      </c>
      <c r="T365" s="690">
        <v>6</v>
      </c>
      <c r="U365" s="672">
        <v>1</v>
      </c>
    </row>
    <row r="366" spans="1:21" ht="14.4" customHeight="1" x14ac:dyDescent="0.3">
      <c r="A366" s="625">
        <v>31</v>
      </c>
      <c r="B366" s="626" t="s">
        <v>547</v>
      </c>
      <c r="C366" s="626">
        <v>89301311</v>
      </c>
      <c r="D366" s="688"/>
      <c r="E366" s="689" t="s">
        <v>2731</v>
      </c>
      <c r="F366" s="626" t="s">
        <v>2710</v>
      </c>
      <c r="G366" s="626" t="s">
        <v>2738</v>
      </c>
      <c r="H366" s="626"/>
      <c r="I366" s="626" t="s">
        <v>2866</v>
      </c>
      <c r="J366" s="626" t="s">
        <v>2867</v>
      </c>
      <c r="K366" s="626" t="s">
        <v>2868</v>
      </c>
      <c r="L366" s="627">
        <v>349.12</v>
      </c>
      <c r="M366" s="627">
        <v>349.12</v>
      </c>
      <c r="N366" s="626">
        <v>1</v>
      </c>
      <c r="O366" s="690">
        <v>1</v>
      </c>
      <c r="P366" s="627">
        <v>349.12</v>
      </c>
      <c r="Q366" s="642">
        <v>1</v>
      </c>
      <c r="R366" s="626">
        <v>1</v>
      </c>
      <c r="S366" s="642">
        <v>1</v>
      </c>
      <c r="T366" s="690">
        <v>1</v>
      </c>
      <c r="U366" s="672">
        <v>1</v>
      </c>
    </row>
    <row r="367" spans="1:21" ht="14.4" customHeight="1" x14ac:dyDescent="0.3">
      <c r="A367" s="625">
        <v>31</v>
      </c>
      <c r="B367" s="626" t="s">
        <v>547</v>
      </c>
      <c r="C367" s="626">
        <v>89301311</v>
      </c>
      <c r="D367" s="688"/>
      <c r="E367" s="689" t="s">
        <v>2731</v>
      </c>
      <c r="F367" s="626" t="s">
        <v>2710</v>
      </c>
      <c r="G367" s="626" t="s">
        <v>2738</v>
      </c>
      <c r="H367" s="626"/>
      <c r="I367" s="626" t="s">
        <v>2789</v>
      </c>
      <c r="J367" s="626" t="s">
        <v>2790</v>
      </c>
      <c r="K367" s="626" t="s">
        <v>2791</v>
      </c>
      <c r="L367" s="627">
        <v>1978.94</v>
      </c>
      <c r="M367" s="627">
        <v>1978.94</v>
      </c>
      <c r="N367" s="626">
        <v>1</v>
      </c>
      <c r="O367" s="690">
        <v>1</v>
      </c>
      <c r="P367" s="627">
        <v>1978.94</v>
      </c>
      <c r="Q367" s="642">
        <v>1</v>
      </c>
      <c r="R367" s="626">
        <v>1</v>
      </c>
      <c r="S367" s="642">
        <v>1</v>
      </c>
      <c r="T367" s="690">
        <v>1</v>
      </c>
      <c r="U367" s="672">
        <v>1</v>
      </c>
    </row>
    <row r="368" spans="1:21" ht="14.4" customHeight="1" x14ac:dyDescent="0.3">
      <c r="A368" s="625">
        <v>31</v>
      </c>
      <c r="B368" s="626" t="s">
        <v>547</v>
      </c>
      <c r="C368" s="626">
        <v>89301311</v>
      </c>
      <c r="D368" s="688"/>
      <c r="E368" s="689" t="s">
        <v>2734</v>
      </c>
      <c r="F368" s="626" t="s">
        <v>2708</v>
      </c>
      <c r="G368" s="626" t="s">
        <v>2805</v>
      </c>
      <c r="H368" s="626"/>
      <c r="I368" s="626" t="s">
        <v>1091</v>
      </c>
      <c r="J368" s="626" t="s">
        <v>2806</v>
      </c>
      <c r="K368" s="626" t="s">
        <v>2807</v>
      </c>
      <c r="L368" s="627">
        <v>0</v>
      </c>
      <c r="M368" s="627">
        <v>0</v>
      </c>
      <c r="N368" s="626">
        <v>1</v>
      </c>
      <c r="O368" s="690">
        <v>0.5</v>
      </c>
      <c r="P368" s="627"/>
      <c r="Q368" s="642"/>
      <c r="R368" s="626"/>
      <c r="S368" s="642">
        <v>0</v>
      </c>
      <c r="T368" s="690"/>
      <c r="U368" s="672">
        <v>0</v>
      </c>
    </row>
    <row r="369" spans="1:21" ht="14.4" customHeight="1" x14ac:dyDescent="0.3">
      <c r="A369" s="625">
        <v>31</v>
      </c>
      <c r="B369" s="626" t="s">
        <v>547</v>
      </c>
      <c r="C369" s="626">
        <v>89301311</v>
      </c>
      <c r="D369" s="688"/>
      <c r="E369" s="689" t="s">
        <v>2734</v>
      </c>
      <c r="F369" s="626" t="s">
        <v>2708</v>
      </c>
      <c r="G369" s="626" t="s">
        <v>2808</v>
      </c>
      <c r="H369" s="626"/>
      <c r="I369" s="626" t="s">
        <v>1790</v>
      </c>
      <c r="J369" s="626" t="s">
        <v>2600</v>
      </c>
      <c r="K369" s="626" t="s">
        <v>2601</v>
      </c>
      <c r="L369" s="627">
        <v>333.31</v>
      </c>
      <c r="M369" s="627">
        <v>333.31</v>
      </c>
      <c r="N369" s="626">
        <v>1</v>
      </c>
      <c r="O369" s="690">
        <v>0.5</v>
      </c>
      <c r="P369" s="627"/>
      <c r="Q369" s="642">
        <v>0</v>
      </c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31</v>
      </c>
      <c r="B370" s="626" t="s">
        <v>547</v>
      </c>
      <c r="C370" s="626">
        <v>89301311</v>
      </c>
      <c r="D370" s="688"/>
      <c r="E370" s="689" t="s">
        <v>2734</v>
      </c>
      <c r="F370" s="626" t="s">
        <v>2708</v>
      </c>
      <c r="G370" s="626" t="s">
        <v>3021</v>
      </c>
      <c r="H370" s="626"/>
      <c r="I370" s="626" t="s">
        <v>1304</v>
      </c>
      <c r="J370" s="626" t="s">
        <v>1305</v>
      </c>
      <c r="K370" s="626" t="s">
        <v>1587</v>
      </c>
      <c r="L370" s="627">
        <v>165.67</v>
      </c>
      <c r="M370" s="627">
        <v>165.67</v>
      </c>
      <c r="N370" s="626">
        <v>1</v>
      </c>
      <c r="O370" s="690">
        <v>0.5</v>
      </c>
      <c r="P370" s="627"/>
      <c r="Q370" s="642">
        <v>0</v>
      </c>
      <c r="R370" s="626"/>
      <c r="S370" s="642">
        <v>0</v>
      </c>
      <c r="T370" s="690"/>
      <c r="U370" s="672">
        <v>0</v>
      </c>
    </row>
    <row r="371" spans="1:21" ht="14.4" customHeight="1" x14ac:dyDescent="0.3">
      <c r="A371" s="625">
        <v>31</v>
      </c>
      <c r="B371" s="626" t="s">
        <v>547</v>
      </c>
      <c r="C371" s="626">
        <v>89301311</v>
      </c>
      <c r="D371" s="688"/>
      <c r="E371" s="689" t="s">
        <v>2734</v>
      </c>
      <c r="F371" s="626" t="s">
        <v>2708</v>
      </c>
      <c r="G371" s="626" t="s">
        <v>2916</v>
      </c>
      <c r="H371" s="626"/>
      <c r="I371" s="626" t="s">
        <v>1285</v>
      </c>
      <c r="J371" s="626" t="s">
        <v>2917</v>
      </c>
      <c r="K371" s="626" t="s">
        <v>801</v>
      </c>
      <c r="L371" s="627">
        <v>33.36</v>
      </c>
      <c r="M371" s="627">
        <v>33.36</v>
      </c>
      <c r="N371" s="626">
        <v>1</v>
      </c>
      <c r="O371" s="690">
        <v>0.5</v>
      </c>
      <c r="P371" s="627"/>
      <c r="Q371" s="642">
        <v>0</v>
      </c>
      <c r="R371" s="626"/>
      <c r="S371" s="642">
        <v>0</v>
      </c>
      <c r="T371" s="690"/>
      <c r="U371" s="672">
        <v>0</v>
      </c>
    </row>
    <row r="372" spans="1:21" ht="14.4" customHeight="1" x14ac:dyDescent="0.3">
      <c r="A372" s="625">
        <v>31</v>
      </c>
      <c r="B372" s="626" t="s">
        <v>547</v>
      </c>
      <c r="C372" s="626">
        <v>89301311</v>
      </c>
      <c r="D372" s="688"/>
      <c r="E372" s="689" t="s">
        <v>2734</v>
      </c>
      <c r="F372" s="626" t="s">
        <v>2708</v>
      </c>
      <c r="G372" s="626" t="s">
        <v>2823</v>
      </c>
      <c r="H372" s="626"/>
      <c r="I372" s="626" t="s">
        <v>2824</v>
      </c>
      <c r="J372" s="626" t="s">
        <v>2724</v>
      </c>
      <c r="K372" s="626"/>
      <c r="L372" s="627">
        <v>0</v>
      </c>
      <c r="M372" s="627">
        <v>0</v>
      </c>
      <c r="N372" s="626">
        <v>4</v>
      </c>
      <c r="O372" s="690">
        <v>1.5</v>
      </c>
      <c r="P372" s="627"/>
      <c r="Q372" s="642"/>
      <c r="R372" s="626"/>
      <c r="S372" s="642">
        <v>0</v>
      </c>
      <c r="T372" s="690"/>
      <c r="U372" s="672">
        <v>0</v>
      </c>
    </row>
    <row r="373" spans="1:21" ht="14.4" customHeight="1" x14ac:dyDescent="0.3">
      <c r="A373" s="625">
        <v>31</v>
      </c>
      <c r="B373" s="626" t="s">
        <v>547</v>
      </c>
      <c r="C373" s="626">
        <v>89301311</v>
      </c>
      <c r="D373" s="688"/>
      <c r="E373" s="689" t="s">
        <v>2734</v>
      </c>
      <c r="F373" s="626" t="s">
        <v>2708</v>
      </c>
      <c r="G373" s="626" t="s">
        <v>2743</v>
      </c>
      <c r="H373" s="626"/>
      <c r="I373" s="626" t="s">
        <v>1831</v>
      </c>
      <c r="J373" s="626" t="s">
        <v>1832</v>
      </c>
      <c r="K373" s="626" t="s">
        <v>1833</v>
      </c>
      <c r="L373" s="627">
        <v>154.01</v>
      </c>
      <c r="M373" s="627">
        <v>770.05</v>
      </c>
      <c r="N373" s="626">
        <v>5</v>
      </c>
      <c r="O373" s="690">
        <v>1</v>
      </c>
      <c r="P373" s="627">
        <v>770.05</v>
      </c>
      <c r="Q373" s="642">
        <v>1</v>
      </c>
      <c r="R373" s="626">
        <v>5</v>
      </c>
      <c r="S373" s="642">
        <v>1</v>
      </c>
      <c r="T373" s="690">
        <v>1</v>
      </c>
      <c r="U373" s="672">
        <v>1</v>
      </c>
    </row>
    <row r="374" spans="1:21" ht="14.4" customHeight="1" x14ac:dyDescent="0.3">
      <c r="A374" s="625">
        <v>31</v>
      </c>
      <c r="B374" s="626" t="s">
        <v>547</v>
      </c>
      <c r="C374" s="626">
        <v>89301311</v>
      </c>
      <c r="D374" s="688"/>
      <c r="E374" s="689" t="s">
        <v>2734</v>
      </c>
      <c r="F374" s="626" t="s">
        <v>2708</v>
      </c>
      <c r="G374" s="626" t="s">
        <v>2743</v>
      </c>
      <c r="H374" s="626"/>
      <c r="I374" s="626" t="s">
        <v>2875</v>
      </c>
      <c r="J374" s="626" t="s">
        <v>1832</v>
      </c>
      <c r="K374" s="626" t="s">
        <v>1833</v>
      </c>
      <c r="L374" s="627">
        <v>143.18</v>
      </c>
      <c r="M374" s="627">
        <v>143.18</v>
      </c>
      <c r="N374" s="626">
        <v>1</v>
      </c>
      <c r="O374" s="690">
        <v>0.5</v>
      </c>
      <c r="P374" s="627">
        <v>143.18</v>
      </c>
      <c r="Q374" s="642">
        <v>1</v>
      </c>
      <c r="R374" s="626">
        <v>1</v>
      </c>
      <c r="S374" s="642">
        <v>1</v>
      </c>
      <c r="T374" s="690">
        <v>0.5</v>
      </c>
      <c r="U374" s="672">
        <v>1</v>
      </c>
    </row>
    <row r="375" spans="1:21" ht="14.4" customHeight="1" x14ac:dyDescent="0.3">
      <c r="A375" s="625">
        <v>31</v>
      </c>
      <c r="B375" s="626" t="s">
        <v>547</v>
      </c>
      <c r="C375" s="626">
        <v>89301311</v>
      </c>
      <c r="D375" s="688"/>
      <c r="E375" s="689" t="s">
        <v>2734</v>
      </c>
      <c r="F375" s="626" t="s">
        <v>2708</v>
      </c>
      <c r="G375" s="626" t="s">
        <v>3044</v>
      </c>
      <c r="H375" s="626"/>
      <c r="I375" s="626" t="s">
        <v>1709</v>
      </c>
      <c r="J375" s="626" t="s">
        <v>1710</v>
      </c>
      <c r="K375" s="626" t="s">
        <v>3045</v>
      </c>
      <c r="L375" s="627">
        <v>38.65</v>
      </c>
      <c r="M375" s="627">
        <v>38.65</v>
      </c>
      <c r="N375" s="626">
        <v>1</v>
      </c>
      <c r="O375" s="690">
        <v>0.5</v>
      </c>
      <c r="P375" s="627"/>
      <c r="Q375" s="642">
        <v>0</v>
      </c>
      <c r="R375" s="626"/>
      <c r="S375" s="642">
        <v>0</v>
      </c>
      <c r="T375" s="690"/>
      <c r="U375" s="672">
        <v>0</v>
      </c>
    </row>
    <row r="376" spans="1:21" ht="14.4" customHeight="1" x14ac:dyDescent="0.3">
      <c r="A376" s="625">
        <v>31</v>
      </c>
      <c r="B376" s="626" t="s">
        <v>547</v>
      </c>
      <c r="C376" s="626">
        <v>89301311</v>
      </c>
      <c r="D376" s="688"/>
      <c r="E376" s="689" t="s">
        <v>2734</v>
      </c>
      <c r="F376" s="626" t="s">
        <v>2708</v>
      </c>
      <c r="G376" s="626" t="s">
        <v>2827</v>
      </c>
      <c r="H376" s="626"/>
      <c r="I376" s="626" t="s">
        <v>1673</v>
      </c>
      <c r="J376" s="626" t="s">
        <v>1674</v>
      </c>
      <c r="K376" s="626" t="s">
        <v>1675</v>
      </c>
      <c r="L376" s="627">
        <v>193.26</v>
      </c>
      <c r="M376" s="627">
        <v>193.26</v>
      </c>
      <c r="N376" s="626">
        <v>1</v>
      </c>
      <c r="O376" s="690">
        <v>0.5</v>
      </c>
      <c r="P376" s="627"/>
      <c r="Q376" s="642">
        <v>0</v>
      </c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31</v>
      </c>
      <c r="B377" s="626" t="s">
        <v>547</v>
      </c>
      <c r="C377" s="626">
        <v>89301311</v>
      </c>
      <c r="D377" s="688"/>
      <c r="E377" s="689" t="s">
        <v>2734</v>
      </c>
      <c r="F377" s="626" t="s">
        <v>2708</v>
      </c>
      <c r="G377" s="626" t="s">
        <v>2744</v>
      </c>
      <c r="H377" s="626"/>
      <c r="I377" s="626" t="s">
        <v>1643</v>
      </c>
      <c r="J377" s="626" t="s">
        <v>1491</v>
      </c>
      <c r="K377" s="626" t="s">
        <v>1644</v>
      </c>
      <c r="L377" s="627">
        <v>625.29</v>
      </c>
      <c r="M377" s="627">
        <v>36266.819999999992</v>
      </c>
      <c r="N377" s="626">
        <v>58</v>
      </c>
      <c r="O377" s="690">
        <v>14.5</v>
      </c>
      <c r="P377" s="627">
        <v>15632.249999999996</v>
      </c>
      <c r="Q377" s="642">
        <v>0.43103448275862066</v>
      </c>
      <c r="R377" s="626">
        <v>25</v>
      </c>
      <c r="S377" s="642">
        <v>0.43103448275862066</v>
      </c>
      <c r="T377" s="690">
        <v>5.5</v>
      </c>
      <c r="U377" s="672">
        <v>0.37931034482758619</v>
      </c>
    </row>
    <row r="378" spans="1:21" ht="14.4" customHeight="1" x14ac:dyDescent="0.3">
      <c r="A378" s="625">
        <v>31</v>
      </c>
      <c r="B378" s="626" t="s">
        <v>547</v>
      </c>
      <c r="C378" s="626">
        <v>89301311</v>
      </c>
      <c r="D378" s="688"/>
      <c r="E378" s="689" t="s">
        <v>2734</v>
      </c>
      <c r="F378" s="626" t="s">
        <v>2708</v>
      </c>
      <c r="G378" s="626" t="s">
        <v>2744</v>
      </c>
      <c r="H378" s="626"/>
      <c r="I378" s="626" t="s">
        <v>1490</v>
      </c>
      <c r="J378" s="626" t="s">
        <v>1491</v>
      </c>
      <c r="K378" s="626" t="s">
        <v>1492</v>
      </c>
      <c r="L378" s="627">
        <v>937.93</v>
      </c>
      <c r="M378" s="627">
        <v>11255.16</v>
      </c>
      <c r="N378" s="626">
        <v>12</v>
      </c>
      <c r="O378" s="690">
        <v>2.5</v>
      </c>
      <c r="P378" s="627">
        <v>4689.6499999999996</v>
      </c>
      <c r="Q378" s="642">
        <v>0.41666666666666663</v>
      </c>
      <c r="R378" s="626">
        <v>5</v>
      </c>
      <c r="S378" s="642">
        <v>0.41666666666666669</v>
      </c>
      <c r="T378" s="690">
        <v>1</v>
      </c>
      <c r="U378" s="672">
        <v>0.4</v>
      </c>
    </row>
    <row r="379" spans="1:21" ht="14.4" customHeight="1" x14ac:dyDescent="0.3">
      <c r="A379" s="625">
        <v>31</v>
      </c>
      <c r="B379" s="626" t="s">
        <v>547</v>
      </c>
      <c r="C379" s="626">
        <v>89301311</v>
      </c>
      <c r="D379" s="688"/>
      <c r="E379" s="689" t="s">
        <v>2734</v>
      </c>
      <c r="F379" s="626" t="s">
        <v>2708</v>
      </c>
      <c r="G379" s="626" t="s">
        <v>2744</v>
      </c>
      <c r="H379" s="626"/>
      <c r="I379" s="626" t="s">
        <v>2830</v>
      </c>
      <c r="J379" s="626" t="s">
        <v>1491</v>
      </c>
      <c r="K379" s="626" t="s">
        <v>2831</v>
      </c>
      <c r="L379" s="627">
        <v>1166.47</v>
      </c>
      <c r="M379" s="627">
        <v>4665.88</v>
      </c>
      <c r="N379" s="626">
        <v>4</v>
      </c>
      <c r="O379" s="690">
        <v>1</v>
      </c>
      <c r="P379" s="627"/>
      <c r="Q379" s="642">
        <v>0</v>
      </c>
      <c r="R379" s="626"/>
      <c r="S379" s="642">
        <v>0</v>
      </c>
      <c r="T379" s="690"/>
      <c r="U379" s="672">
        <v>0</v>
      </c>
    </row>
    <row r="380" spans="1:21" ht="14.4" customHeight="1" x14ac:dyDescent="0.3">
      <c r="A380" s="625">
        <v>31</v>
      </c>
      <c r="B380" s="626" t="s">
        <v>547</v>
      </c>
      <c r="C380" s="626">
        <v>89301311</v>
      </c>
      <c r="D380" s="688"/>
      <c r="E380" s="689" t="s">
        <v>2734</v>
      </c>
      <c r="F380" s="626" t="s">
        <v>2708</v>
      </c>
      <c r="G380" s="626" t="s">
        <v>2745</v>
      </c>
      <c r="H380" s="626"/>
      <c r="I380" s="626" t="s">
        <v>1479</v>
      </c>
      <c r="J380" s="626" t="s">
        <v>1480</v>
      </c>
      <c r="K380" s="626" t="s">
        <v>2639</v>
      </c>
      <c r="L380" s="627">
        <v>96.63</v>
      </c>
      <c r="M380" s="627">
        <v>773.04</v>
      </c>
      <c r="N380" s="626">
        <v>8</v>
      </c>
      <c r="O380" s="690">
        <v>5.5</v>
      </c>
      <c r="P380" s="627">
        <v>289.89</v>
      </c>
      <c r="Q380" s="642">
        <v>0.375</v>
      </c>
      <c r="R380" s="626">
        <v>3</v>
      </c>
      <c r="S380" s="642">
        <v>0.375</v>
      </c>
      <c r="T380" s="690">
        <v>2.5</v>
      </c>
      <c r="U380" s="672">
        <v>0.45454545454545453</v>
      </c>
    </row>
    <row r="381" spans="1:21" ht="14.4" customHeight="1" x14ac:dyDescent="0.3">
      <c r="A381" s="625">
        <v>31</v>
      </c>
      <c r="B381" s="626" t="s">
        <v>547</v>
      </c>
      <c r="C381" s="626">
        <v>89301311</v>
      </c>
      <c r="D381" s="688"/>
      <c r="E381" s="689" t="s">
        <v>2734</v>
      </c>
      <c r="F381" s="626" t="s">
        <v>2708</v>
      </c>
      <c r="G381" s="626" t="s">
        <v>2745</v>
      </c>
      <c r="H381" s="626"/>
      <c r="I381" s="626" t="s">
        <v>576</v>
      </c>
      <c r="J381" s="626" t="s">
        <v>577</v>
      </c>
      <c r="K381" s="626" t="s">
        <v>2640</v>
      </c>
      <c r="L381" s="627">
        <v>96.63</v>
      </c>
      <c r="M381" s="627">
        <v>3092.1600000000008</v>
      </c>
      <c r="N381" s="626">
        <v>32</v>
      </c>
      <c r="O381" s="690">
        <v>26.5</v>
      </c>
      <c r="P381" s="627">
        <v>966.3</v>
      </c>
      <c r="Q381" s="642">
        <v>0.31249999999999989</v>
      </c>
      <c r="R381" s="626">
        <v>10</v>
      </c>
      <c r="S381" s="642">
        <v>0.3125</v>
      </c>
      <c r="T381" s="690">
        <v>7.5</v>
      </c>
      <c r="U381" s="672">
        <v>0.28301886792452829</v>
      </c>
    </row>
    <row r="382" spans="1:21" ht="14.4" customHeight="1" x14ac:dyDescent="0.3">
      <c r="A382" s="625">
        <v>31</v>
      </c>
      <c r="B382" s="626" t="s">
        <v>547</v>
      </c>
      <c r="C382" s="626">
        <v>89301311</v>
      </c>
      <c r="D382" s="688"/>
      <c r="E382" s="689" t="s">
        <v>2734</v>
      </c>
      <c r="F382" s="626" t="s">
        <v>2708</v>
      </c>
      <c r="G382" s="626" t="s">
        <v>2836</v>
      </c>
      <c r="H382" s="626"/>
      <c r="I382" s="626" t="s">
        <v>753</v>
      </c>
      <c r="J382" s="626" t="s">
        <v>754</v>
      </c>
      <c r="K382" s="626" t="s">
        <v>755</v>
      </c>
      <c r="L382" s="627">
        <v>190.48</v>
      </c>
      <c r="M382" s="627">
        <v>190.48</v>
      </c>
      <c r="N382" s="626">
        <v>1</v>
      </c>
      <c r="O382" s="690">
        <v>0.5</v>
      </c>
      <c r="P382" s="627">
        <v>190.48</v>
      </c>
      <c r="Q382" s="642">
        <v>1</v>
      </c>
      <c r="R382" s="626">
        <v>1</v>
      </c>
      <c r="S382" s="642">
        <v>1</v>
      </c>
      <c r="T382" s="690">
        <v>0.5</v>
      </c>
      <c r="U382" s="672">
        <v>1</v>
      </c>
    </row>
    <row r="383" spans="1:21" ht="14.4" customHeight="1" x14ac:dyDescent="0.3">
      <c r="A383" s="625">
        <v>31</v>
      </c>
      <c r="B383" s="626" t="s">
        <v>547</v>
      </c>
      <c r="C383" s="626">
        <v>89301311</v>
      </c>
      <c r="D383" s="688"/>
      <c r="E383" s="689" t="s">
        <v>2734</v>
      </c>
      <c r="F383" s="626" t="s">
        <v>2708</v>
      </c>
      <c r="G383" s="626" t="s">
        <v>2841</v>
      </c>
      <c r="H383" s="626"/>
      <c r="I383" s="626" t="s">
        <v>3046</v>
      </c>
      <c r="J383" s="626" t="s">
        <v>934</v>
      </c>
      <c r="K383" s="626" t="s">
        <v>3047</v>
      </c>
      <c r="L383" s="627">
        <v>0</v>
      </c>
      <c r="M383" s="627">
        <v>0</v>
      </c>
      <c r="N383" s="626">
        <v>1</v>
      </c>
      <c r="O383" s="690">
        <v>1</v>
      </c>
      <c r="P383" s="627"/>
      <c r="Q383" s="642"/>
      <c r="R383" s="626"/>
      <c r="S383" s="642">
        <v>0</v>
      </c>
      <c r="T383" s="690"/>
      <c r="U383" s="672">
        <v>0</v>
      </c>
    </row>
    <row r="384" spans="1:21" ht="14.4" customHeight="1" x14ac:dyDescent="0.3">
      <c r="A384" s="625">
        <v>31</v>
      </c>
      <c r="B384" s="626" t="s">
        <v>547</v>
      </c>
      <c r="C384" s="626">
        <v>89301311</v>
      </c>
      <c r="D384" s="688"/>
      <c r="E384" s="689" t="s">
        <v>2734</v>
      </c>
      <c r="F384" s="626" t="s">
        <v>2708</v>
      </c>
      <c r="G384" s="626" t="s">
        <v>2750</v>
      </c>
      <c r="H384" s="626"/>
      <c r="I384" s="626" t="s">
        <v>807</v>
      </c>
      <c r="J384" s="626" t="s">
        <v>2751</v>
      </c>
      <c r="K384" s="626" t="s">
        <v>2752</v>
      </c>
      <c r="L384" s="627">
        <v>0</v>
      </c>
      <c r="M384" s="627">
        <v>0</v>
      </c>
      <c r="N384" s="626">
        <v>16</v>
      </c>
      <c r="O384" s="690">
        <v>12</v>
      </c>
      <c r="P384" s="627">
        <v>0</v>
      </c>
      <c r="Q384" s="642"/>
      <c r="R384" s="626">
        <v>3</v>
      </c>
      <c r="S384" s="642">
        <v>0.1875</v>
      </c>
      <c r="T384" s="690">
        <v>2</v>
      </c>
      <c r="U384" s="672">
        <v>0.16666666666666666</v>
      </c>
    </row>
    <row r="385" spans="1:21" ht="14.4" customHeight="1" x14ac:dyDescent="0.3">
      <c r="A385" s="625">
        <v>31</v>
      </c>
      <c r="B385" s="626" t="s">
        <v>547</v>
      </c>
      <c r="C385" s="626">
        <v>89301311</v>
      </c>
      <c r="D385" s="688"/>
      <c r="E385" s="689" t="s">
        <v>2734</v>
      </c>
      <c r="F385" s="626" t="s">
        <v>2708</v>
      </c>
      <c r="G385" s="626" t="s">
        <v>2757</v>
      </c>
      <c r="H385" s="626"/>
      <c r="I385" s="626" t="s">
        <v>1724</v>
      </c>
      <c r="J385" s="626" t="s">
        <v>1725</v>
      </c>
      <c r="K385" s="626" t="s">
        <v>2758</v>
      </c>
      <c r="L385" s="627">
        <v>210.11</v>
      </c>
      <c r="M385" s="627">
        <v>1260.6600000000001</v>
      </c>
      <c r="N385" s="626">
        <v>6</v>
      </c>
      <c r="O385" s="690">
        <v>3.5</v>
      </c>
      <c r="P385" s="627">
        <v>630.33000000000004</v>
      </c>
      <c r="Q385" s="642">
        <v>0.5</v>
      </c>
      <c r="R385" s="626">
        <v>3</v>
      </c>
      <c r="S385" s="642">
        <v>0.5</v>
      </c>
      <c r="T385" s="690">
        <v>1.5</v>
      </c>
      <c r="U385" s="672">
        <v>0.42857142857142855</v>
      </c>
    </row>
    <row r="386" spans="1:21" ht="14.4" customHeight="1" x14ac:dyDescent="0.3">
      <c r="A386" s="625">
        <v>31</v>
      </c>
      <c r="B386" s="626" t="s">
        <v>547</v>
      </c>
      <c r="C386" s="626">
        <v>89301311</v>
      </c>
      <c r="D386" s="688"/>
      <c r="E386" s="689" t="s">
        <v>2734</v>
      </c>
      <c r="F386" s="626" t="s">
        <v>2708</v>
      </c>
      <c r="G386" s="626" t="s">
        <v>2846</v>
      </c>
      <c r="H386" s="626"/>
      <c r="I386" s="626" t="s">
        <v>2847</v>
      </c>
      <c r="J386" s="626" t="s">
        <v>2848</v>
      </c>
      <c r="K386" s="626" t="s">
        <v>2647</v>
      </c>
      <c r="L386" s="627">
        <v>41.5</v>
      </c>
      <c r="M386" s="627">
        <v>41.5</v>
      </c>
      <c r="N386" s="626">
        <v>1</v>
      </c>
      <c r="O386" s="690">
        <v>0.5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31</v>
      </c>
      <c r="B387" s="626" t="s">
        <v>547</v>
      </c>
      <c r="C387" s="626">
        <v>89301311</v>
      </c>
      <c r="D387" s="688"/>
      <c r="E387" s="689" t="s">
        <v>2734</v>
      </c>
      <c r="F387" s="626" t="s">
        <v>2708</v>
      </c>
      <c r="G387" s="626" t="s">
        <v>2846</v>
      </c>
      <c r="H387" s="626"/>
      <c r="I387" s="626" t="s">
        <v>2310</v>
      </c>
      <c r="J387" s="626" t="s">
        <v>1537</v>
      </c>
      <c r="K387" s="626" t="s">
        <v>2693</v>
      </c>
      <c r="L387" s="627">
        <v>124.51</v>
      </c>
      <c r="M387" s="627">
        <v>249.02</v>
      </c>
      <c r="N387" s="626">
        <v>2</v>
      </c>
      <c r="O387" s="690">
        <v>1.5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31</v>
      </c>
      <c r="B388" s="626" t="s">
        <v>547</v>
      </c>
      <c r="C388" s="626">
        <v>89301311</v>
      </c>
      <c r="D388" s="688"/>
      <c r="E388" s="689" t="s">
        <v>2734</v>
      </c>
      <c r="F388" s="626" t="s">
        <v>2710</v>
      </c>
      <c r="G388" s="626" t="s">
        <v>2759</v>
      </c>
      <c r="H388" s="626"/>
      <c r="I388" s="626" t="s">
        <v>2760</v>
      </c>
      <c r="J388" s="626" t="s">
        <v>2761</v>
      </c>
      <c r="K388" s="626" t="s">
        <v>2762</v>
      </c>
      <c r="L388" s="627">
        <v>410</v>
      </c>
      <c r="M388" s="627">
        <v>7790</v>
      </c>
      <c r="N388" s="626">
        <v>19</v>
      </c>
      <c r="O388" s="690">
        <v>19</v>
      </c>
      <c r="P388" s="627">
        <v>7380</v>
      </c>
      <c r="Q388" s="642">
        <v>0.94736842105263153</v>
      </c>
      <c r="R388" s="626">
        <v>18</v>
      </c>
      <c r="S388" s="642">
        <v>0.94736842105263153</v>
      </c>
      <c r="T388" s="690">
        <v>18</v>
      </c>
      <c r="U388" s="672">
        <v>0.94736842105263153</v>
      </c>
    </row>
    <row r="389" spans="1:21" ht="14.4" customHeight="1" x14ac:dyDescent="0.3">
      <c r="A389" s="625">
        <v>31</v>
      </c>
      <c r="B389" s="626" t="s">
        <v>547</v>
      </c>
      <c r="C389" s="626">
        <v>89301311</v>
      </c>
      <c r="D389" s="688"/>
      <c r="E389" s="689" t="s">
        <v>2734</v>
      </c>
      <c r="F389" s="626" t="s">
        <v>2710</v>
      </c>
      <c r="G389" s="626" t="s">
        <v>2763</v>
      </c>
      <c r="H389" s="626"/>
      <c r="I389" s="626" t="s">
        <v>2764</v>
      </c>
      <c r="J389" s="626" t="s">
        <v>2765</v>
      </c>
      <c r="K389" s="626" t="s">
        <v>2766</v>
      </c>
      <c r="L389" s="627">
        <v>35.75</v>
      </c>
      <c r="M389" s="627">
        <v>1072.5</v>
      </c>
      <c r="N389" s="626">
        <v>30</v>
      </c>
      <c r="O389" s="690">
        <v>15</v>
      </c>
      <c r="P389" s="627">
        <v>1072.5</v>
      </c>
      <c r="Q389" s="642">
        <v>1</v>
      </c>
      <c r="R389" s="626">
        <v>30</v>
      </c>
      <c r="S389" s="642">
        <v>1</v>
      </c>
      <c r="T389" s="690">
        <v>15</v>
      </c>
      <c r="U389" s="672">
        <v>1</v>
      </c>
    </row>
    <row r="390" spans="1:21" ht="14.4" customHeight="1" x14ac:dyDescent="0.3">
      <c r="A390" s="625">
        <v>31</v>
      </c>
      <c r="B390" s="626" t="s">
        <v>547</v>
      </c>
      <c r="C390" s="626">
        <v>89301311</v>
      </c>
      <c r="D390" s="688"/>
      <c r="E390" s="689" t="s">
        <v>2734</v>
      </c>
      <c r="F390" s="626" t="s">
        <v>2710</v>
      </c>
      <c r="G390" s="626" t="s">
        <v>2767</v>
      </c>
      <c r="H390" s="626"/>
      <c r="I390" s="626" t="s">
        <v>2852</v>
      </c>
      <c r="J390" s="626" t="s">
        <v>2853</v>
      </c>
      <c r="K390" s="626" t="s">
        <v>2854</v>
      </c>
      <c r="L390" s="627">
        <v>260</v>
      </c>
      <c r="M390" s="627">
        <v>260</v>
      </c>
      <c r="N390" s="626">
        <v>1</v>
      </c>
      <c r="O390" s="690">
        <v>1</v>
      </c>
      <c r="P390" s="627">
        <v>260</v>
      </c>
      <c r="Q390" s="642">
        <v>1</v>
      </c>
      <c r="R390" s="626">
        <v>1</v>
      </c>
      <c r="S390" s="642">
        <v>1</v>
      </c>
      <c r="T390" s="690">
        <v>1</v>
      </c>
      <c r="U390" s="672">
        <v>1</v>
      </c>
    </row>
    <row r="391" spans="1:21" ht="14.4" customHeight="1" x14ac:dyDescent="0.3">
      <c r="A391" s="625">
        <v>31</v>
      </c>
      <c r="B391" s="626" t="s">
        <v>547</v>
      </c>
      <c r="C391" s="626">
        <v>89301311</v>
      </c>
      <c r="D391" s="688"/>
      <c r="E391" s="689" t="s">
        <v>2734</v>
      </c>
      <c r="F391" s="626" t="s">
        <v>2710</v>
      </c>
      <c r="G391" s="626" t="s">
        <v>2767</v>
      </c>
      <c r="H391" s="626"/>
      <c r="I391" s="626" t="s">
        <v>2771</v>
      </c>
      <c r="J391" s="626" t="s">
        <v>2772</v>
      </c>
      <c r="K391" s="626" t="s">
        <v>2773</v>
      </c>
      <c r="L391" s="627">
        <v>200</v>
      </c>
      <c r="M391" s="627">
        <v>3000</v>
      </c>
      <c r="N391" s="626">
        <v>15</v>
      </c>
      <c r="O391" s="690">
        <v>8</v>
      </c>
      <c r="P391" s="627">
        <v>2400</v>
      </c>
      <c r="Q391" s="642">
        <v>0.8</v>
      </c>
      <c r="R391" s="626">
        <v>12</v>
      </c>
      <c r="S391" s="642">
        <v>0.8</v>
      </c>
      <c r="T391" s="690">
        <v>6</v>
      </c>
      <c r="U391" s="672">
        <v>0.75</v>
      </c>
    </row>
    <row r="392" spans="1:21" ht="14.4" customHeight="1" x14ac:dyDescent="0.3">
      <c r="A392" s="625">
        <v>31</v>
      </c>
      <c r="B392" s="626" t="s">
        <v>547</v>
      </c>
      <c r="C392" s="626">
        <v>89301311</v>
      </c>
      <c r="D392" s="688"/>
      <c r="E392" s="689" t="s">
        <v>2734</v>
      </c>
      <c r="F392" s="626" t="s">
        <v>2710</v>
      </c>
      <c r="G392" s="626" t="s">
        <v>2738</v>
      </c>
      <c r="H392" s="626"/>
      <c r="I392" s="626" t="s">
        <v>2889</v>
      </c>
      <c r="J392" s="626" t="s">
        <v>2890</v>
      </c>
      <c r="K392" s="626" t="s">
        <v>2891</v>
      </c>
      <c r="L392" s="627">
        <v>320.25</v>
      </c>
      <c r="M392" s="627">
        <v>640.5</v>
      </c>
      <c r="N392" s="626">
        <v>2</v>
      </c>
      <c r="O392" s="690">
        <v>2</v>
      </c>
      <c r="P392" s="627">
        <v>320.25</v>
      </c>
      <c r="Q392" s="642">
        <v>0.5</v>
      </c>
      <c r="R392" s="626">
        <v>1</v>
      </c>
      <c r="S392" s="642">
        <v>0.5</v>
      </c>
      <c r="T392" s="690">
        <v>1</v>
      </c>
      <c r="U392" s="672">
        <v>0.5</v>
      </c>
    </row>
    <row r="393" spans="1:21" ht="14.4" customHeight="1" x14ac:dyDescent="0.3">
      <c r="A393" s="625">
        <v>31</v>
      </c>
      <c r="B393" s="626" t="s">
        <v>547</v>
      </c>
      <c r="C393" s="626">
        <v>89301311</v>
      </c>
      <c r="D393" s="688"/>
      <c r="E393" s="689" t="s">
        <v>2734</v>
      </c>
      <c r="F393" s="626" t="s">
        <v>2710</v>
      </c>
      <c r="G393" s="626" t="s">
        <v>2738</v>
      </c>
      <c r="H393" s="626"/>
      <c r="I393" s="626" t="s">
        <v>2780</v>
      </c>
      <c r="J393" s="626" t="s">
        <v>2781</v>
      </c>
      <c r="K393" s="626" t="s">
        <v>2782</v>
      </c>
      <c r="L393" s="627">
        <v>750</v>
      </c>
      <c r="M393" s="627">
        <v>750</v>
      </c>
      <c r="N393" s="626">
        <v>1</v>
      </c>
      <c r="O393" s="690">
        <v>1</v>
      </c>
      <c r="P393" s="627">
        <v>750</v>
      </c>
      <c r="Q393" s="642">
        <v>1</v>
      </c>
      <c r="R393" s="626">
        <v>1</v>
      </c>
      <c r="S393" s="642">
        <v>1</v>
      </c>
      <c r="T393" s="690">
        <v>1</v>
      </c>
      <c r="U393" s="672">
        <v>1</v>
      </c>
    </row>
    <row r="394" spans="1:21" ht="14.4" customHeight="1" x14ac:dyDescent="0.3">
      <c r="A394" s="625">
        <v>31</v>
      </c>
      <c r="B394" s="626" t="s">
        <v>547</v>
      </c>
      <c r="C394" s="626">
        <v>89301311</v>
      </c>
      <c r="D394" s="688"/>
      <c r="E394" s="689" t="s">
        <v>2734</v>
      </c>
      <c r="F394" s="626" t="s">
        <v>2710</v>
      </c>
      <c r="G394" s="626" t="s">
        <v>2738</v>
      </c>
      <c r="H394" s="626"/>
      <c r="I394" s="626" t="s">
        <v>2783</v>
      </c>
      <c r="J394" s="626" t="s">
        <v>2784</v>
      </c>
      <c r="K394" s="626" t="s">
        <v>2785</v>
      </c>
      <c r="L394" s="627">
        <v>971.25</v>
      </c>
      <c r="M394" s="627">
        <v>971.25</v>
      </c>
      <c r="N394" s="626">
        <v>1</v>
      </c>
      <c r="O394" s="690">
        <v>1</v>
      </c>
      <c r="P394" s="627">
        <v>971.25</v>
      </c>
      <c r="Q394" s="642">
        <v>1</v>
      </c>
      <c r="R394" s="626">
        <v>1</v>
      </c>
      <c r="S394" s="642">
        <v>1</v>
      </c>
      <c r="T394" s="690">
        <v>1</v>
      </c>
      <c r="U394" s="672">
        <v>1</v>
      </c>
    </row>
    <row r="395" spans="1:21" ht="14.4" customHeight="1" x14ac:dyDescent="0.3">
      <c r="A395" s="625">
        <v>31</v>
      </c>
      <c r="B395" s="626" t="s">
        <v>547</v>
      </c>
      <c r="C395" s="626">
        <v>89301311</v>
      </c>
      <c r="D395" s="688"/>
      <c r="E395" s="689" t="s">
        <v>2734</v>
      </c>
      <c r="F395" s="626" t="s">
        <v>2710</v>
      </c>
      <c r="G395" s="626" t="s">
        <v>2738</v>
      </c>
      <c r="H395" s="626"/>
      <c r="I395" s="626" t="s">
        <v>3002</v>
      </c>
      <c r="J395" s="626" t="s">
        <v>3003</v>
      </c>
      <c r="K395" s="626" t="s">
        <v>3004</v>
      </c>
      <c r="L395" s="627">
        <v>350</v>
      </c>
      <c r="M395" s="627">
        <v>350</v>
      </c>
      <c r="N395" s="626">
        <v>1</v>
      </c>
      <c r="O395" s="690">
        <v>1</v>
      </c>
      <c r="P395" s="627">
        <v>350</v>
      </c>
      <c r="Q395" s="642">
        <v>1</v>
      </c>
      <c r="R395" s="626">
        <v>1</v>
      </c>
      <c r="S395" s="642">
        <v>1</v>
      </c>
      <c r="T395" s="690">
        <v>1</v>
      </c>
      <c r="U395" s="672">
        <v>1</v>
      </c>
    </row>
    <row r="396" spans="1:21" ht="14.4" customHeight="1" x14ac:dyDescent="0.3">
      <c r="A396" s="625">
        <v>31</v>
      </c>
      <c r="B396" s="626" t="s">
        <v>547</v>
      </c>
      <c r="C396" s="626">
        <v>89301311</v>
      </c>
      <c r="D396" s="688"/>
      <c r="E396" s="689" t="s">
        <v>2735</v>
      </c>
      <c r="F396" s="626" t="s">
        <v>2708</v>
      </c>
      <c r="G396" s="626" t="s">
        <v>2808</v>
      </c>
      <c r="H396" s="626"/>
      <c r="I396" s="626" t="s">
        <v>1790</v>
      </c>
      <c r="J396" s="626" t="s">
        <v>2600</v>
      </c>
      <c r="K396" s="626" t="s">
        <v>2601</v>
      </c>
      <c r="L396" s="627">
        <v>333.31</v>
      </c>
      <c r="M396" s="627">
        <v>999.93000000000006</v>
      </c>
      <c r="N396" s="626">
        <v>3</v>
      </c>
      <c r="O396" s="690">
        <v>1.5</v>
      </c>
      <c r="P396" s="627"/>
      <c r="Q396" s="642">
        <v>0</v>
      </c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31</v>
      </c>
      <c r="B397" s="626" t="s">
        <v>547</v>
      </c>
      <c r="C397" s="626">
        <v>89301311</v>
      </c>
      <c r="D397" s="688"/>
      <c r="E397" s="689" t="s">
        <v>2735</v>
      </c>
      <c r="F397" s="626" t="s">
        <v>2708</v>
      </c>
      <c r="G397" s="626" t="s">
        <v>2808</v>
      </c>
      <c r="H397" s="626"/>
      <c r="I397" s="626" t="s">
        <v>1827</v>
      </c>
      <c r="J397" s="626" t="s">
        <v>2604</v>
      </c>
      <c r="K397" s="626" t="s">
        <v>2605</v>
      </c>
      <c r="L397" s="627">
        <v>333.31</v>
      </c>
      <c r="M397" s="627">
        <v>999.93000000000006</v>
      </c>
      <c r="N397" s="626">
        <v>3</v>
      </c>
      <c r="O397" s="690">
        <v>1.5</v>
      </c>
      <c r="P397" s="627"/>
      <c r="Q397" s="642">
        <v>0</v>
      </c>
      <c r="R397" s="626"/>
      <c r="S397" s="642">
        <v>0</v>
      </c>
      <c r="T397" s="690"/>
      <c r="U397" s="672">
        <v>0</v>
      </c>
    </row>
    <row r="398" spans="1:21" ht="14.4" customHeight="1" x14ac:dyDescent="0.3">
      <c r="A398" s="625">
        <v>31</v>
      </c>
      <c r="B398" s="626" t="s">
        <v>547</v>
      </c>
      <c r="C398" s="626">
        <v>89301311</v>
      </c>
      <c r="D398" s="688"/>
      <c r="E398" s="689" t="s">
        <v>2735</v>
      </c>
      <c r="F398" s="626" t="s">
        <v>2708</v>
      </c>
      <c r="G398" s="626" t="s">
        <v>2743</v>
      </c>
      <c r="H398" s="626"/>
      <c r="I398" s="626" t="s">
        <v>1831</v>
      </c>
      <c r="J398" s="626" t="s">
        <v>1832</v>
      </c>
      <c r="K398" s="626" t="s">
        <v>1833</v>
      </c>
      <c r="L398" s="627">
        <v>154.01</v>
      </c>
      <c r="M398" s="627">
        <v>924.06</v>
      </c>
      <c r="N398" s="626">
        <v>6</v>
      </c>
      <c r="O398" s="690">
        <v>3</v>
      </c>
      <c r="P398" s="627">
        <v>154.01</v>
      </c>
      <c r="Q398" s="642">
        <v>0.16666666666666666</v>
      </c>
      <c r="R398" s="626">
        <v>1</v>
      </c>
      <c r="S398" s="642">
        <v>0.16666666666666666</v>
      </c>
      <c r="T398" s="690">
        <v>1</v>
      </c>
      <c r="U398" s="672">
        <v>0.33333333333333331</v>
      </c>
    </row>
    <row r="399" spans="1:21" ht="14.4" customHeight="1" x14ac:dyDescent="0.3">
      <c r="A399" s="625">
        <v>31</v>
      </c>
      <c r="B399" s="626" t="s">
        <v>547</v>
      </c>
      <c r="C399" s="626">
        <v>89301311</v>
      </c>
      <c r="D399" s="688"/>
      <c r="E399" s="689" t="s">
        <v>2735</v>
      </c>
      <c r="F399" s="626" t="s">
        <v>2708</v>
      </c>
      <c r="G399" s="626" t="s">
        <v>2744</v>
      </c>
      <c r="H399" s="626"/>
      <c r="I399" s="626" t="s">
        <v>3048</v>
      </c>
      <c r="J399" s="626" t="s">
        <v>1491</v>
      </c>
      <c r="K399" s="626" t="s">
        <v>3049</v>
      </c>
      <c r="L399" s="627">
        <v>0</v>
      </c>
      <c r="M399" s="627">
        <v>0</v>
      </c>
      <c r="N399" s="626">
        <v>2</v>
      </c>
      <c r="O399" s="690">
        <v>1</v>
      </c>
      <c r="P399" s="627"/>
      <c r="Q399" s="642"/>
      <c r="R399" s="626"/>
      <c r="S399" s="642">
        <v>0</v>
      </c>
      <c r="T399" s="690"/>
      <c r="U399" s="672">
        <v>0</v>
      </c>
    </row>
    <row r="400" spans="1:21" ht="14.4" customHeight="1" x14ac:dyDescent="0.3">
      <c r="A400" s="625">
        <v>31</v>
      </c>
      <c r="B400" s="626" t="s">
        <v>547</v>
      </c>
      <c r="C400" s="626">
        <v>89301311</v>
      </c>
      <c r="D400" s="688"/>
      <c r="E400" s="689" t="s">
        <v>2735</v>
      </c>
      <c r="F400" s="626" t="s">
        <v>2708</v>
      </c>
      <c r="G400" s="626" t="s">
        <v>2744</v>
      </c>
      <c r="H400" s="626"/>
      <c r="I400" s="626" t="s">
        <v>1643</v>
      </c>
      <c r="J400" s="626" t="s">
        <v>1491</v>
      </c>
      <c r="K400" s="626" t="s">
        <v>1644</v>
      </c>
      <c r="L400" s="627">
        <v>625.29</v>
      </c>
      <c r="M400" s="627">
        <v>27512.760000000002</v>
      </c>
      <c r="N400" s="626">
        <v>44</v>
      </c>
      <c r="O400" s="690">
        <v>15.5</v>
      </c>
      <c r="P400" s="627">
        <v>10004.64</v>
      </c>
      <c r="Q400" s="642">
        <v>0.36363636363636359</v>
      </c>
      <c r="R400" s="626">
        <v>16</v>
      </c>
      <c r="S400" s="642">
        <v>0.36363636363636365</v>
      </c>
      <c r="T400" s="690">
        <v>5.5</v>
      </c>
      <c r="U400" s="672">
        <v>0.35483870967741937</v>
      </c>
    </row>
    <row r="401" spans="1:21" ht="14.4" customHeight="1" x14ac:dyDescent="0.3">
      <c r="A401" s="625">
        <v>31</v>
      </c>
      <c r="B401" s="626" t="s">
        <v>547</v>
      </c>
      <c r="C401" s="626">
        <v>89301311</v>
      </c>
      <c r="D401" s="688"/>
      <c r="E401" s="689" t="s">
        <v>2735</v>
      </c>
      <c r="F401" s="626" t="s">
        <v>2708</v>
      </c>
      <c r="G401" s="626" t="s">
        <v>2744</v>
      </c>
      <c r="H401" s="626"/>
      <c r="I401" s="626" t="s">
        <v>1490</v>
      </c>
      <c r="J401" s="626" t="s">
        <v>1491</v>
      </c>
      <c r="K401" s="626" t="s">
        <v>1492</v>
      </c>
      <c r="L401" s="627">
        <v>937.93</v>
      </c>
      <c r="M401" s="627">
        <v>1875.86</v>
      </c>
      <c r="N401" s="626">
        <v>2</v>
      </c>
      <c r="O401" s="690">
        <v>1</v>
      </c>
      <c r="P401" s="627"/>
      <c r="Q401" s="642">
        <v>0</v>
      </c>
      <c r="R401" s="626"/>
      <c r="S401" s="642">
        <v>0</v>
      </c>
      <c r="T401" s="690"/>
      <c r="U401" s="672">
        <v>0</v>
      </c>
    </row>
    <row r="402" spans="1:21" ht="14.4" customHeight="1" x14ac:dyDescent="0.3">
      <c r="A402" s="625">
        <v>31</v>
      </c>
      <c r="B402" s="626" t="s">
        <v>547</v>
      </c>
      <c r="C402" s="626">
        <v>89301311</v>
      </c>
      <c r="D402" s="688"/>
      <c r="E402" s="689" t="s">
        <v>2735</v>
      </c>
      <c r="F402" s="626" t="s">
        <v>2708</v>
      </c>
      <c r="G402" s="626" t="s">
        <v>2745</v>
      </c>
      <c r="H402" s="626"/>
      <c r="I402" s="626" t="s">
        <v>1596</v>
      </c>
      <c r="J402" s="626" t="s">
        <v>1480</v>
      </c>
      <c r="K402" s="626" t="s">
        <v>2638</v>
      </c>
      <c r="L402" s="627">
        <v>48.31</v>
      </c>
      <c r="M402" s="627">
        <v>96.62</v>
      </c>
      <c r="N402" s="626">
        <v>2</v>
      </c>
      <c r="O402" s="690">
        <v>1.5</v>
      </c>
      <c r="P402" s="627">
        <v>48.31</v>
      </c>
      <c r="Q402" s="642">
        <v>0.5</v>
      </c>
      <c r="R402" s="626">
        <v>1</v>
      </c>
      <c r="S402" s="642">
        <v>0.5</v>
      </c>
      <c r="T402" s="690">
        <v>0.5</v>
      </c>
      <c r="U402" s="672">
        <v>0.33333333333333331</v>
      </c>
    </row>
    <row r="403" spans="1:21" ht="14.4" customHeight="1" x14ac:dyDescent="0.3">
      <c r="A403" s="625">
        <v>31</v>
      </c>
      <c r="B403" s="626" t="s">
        <v>547</v>
      </c>
      <c r="C403" s="626">
        <v>89301311</v>
      </c>
      <c r="D403" s="688"/>
      <c r="E403" s="689" t="s">
        <v>2735</v>
      </c>
      <c r="F403" s="626" t="s">
        <v>2708</v>
      </c>
      <c r="G403" s="626" t="s">
        <v>2745</v>
      </c>
      <c r="H403" s="626"/>
      <c r="I403" s="626" t="s">
        <v>2832</v>
      </c>
      <c r="J403" s="626" t="s">
        <v>577</v>
      </c>
      <c r="K403" s="626" t="s">
        <v>2833</v>
      </c>
      <c r="L403" s="627">
        <v>0</v>
      </c>
      <c r="M403" s="627">
        <v>0</v>
      </c>
      <c r="N403" s="626">
        <v>7</v>
      </c>
      <c r="O403" s="690">
        <v>5.5</v>
      </c>
      <c r="P403" s="627"/>
      <c r="Q403" s="642"/>
      <c r="R403" s="626"/>
      <c r="S403" s="642">
        <v>0</v>
      </c>
      <c r="T403" s="690"/>
      <c r="U403" s="672">
        <v>0</v>
      </c>
    </row>
    <row r="404" spans="1:21" ht="14.4" customHeight="1" x14ac:dyDescent="0.3">
      <c r="A404" s="625">
        <v>31</v>
      </c>
      <c r="B404" s="626" t="s">
        <v>547</v>
      </c>
      <c r="C404" s="626">
        <v>89301311</v>
      </c>
      <c r="D404" s="688"/>
      <c r="E404" s="689" t="s">
        <v>2735</v>
      </c>
      <c r="F404" s="626" t="s">
        <v>2708</v>
      </c>
      <c r="G404" s="626" t="s">
        <v>2745</v>
      </c>
      <c r="H404" s="626"/>
      <c r="I404" s="626" t="s">
        <v>2834</v>
      </c>
      <c r="J404" s="626" t="s">
        <v>577</v>
      </c>
      <c r="K404" s="626" t="s">
        <v>2835</v>
      </c>
      <c r="L404" s="627">
        <v>0</v>
      </c>
      <c r="M404" s="627">
        <v>0</v>
      </c>
      <c r="N404" s="626">
        <v>4</v>
      </c>
      <c r="O404" s="690">
        <v>4</v>
      </c>
      <c r="P404" s="627"/>
      <c r="Q404" s="642"/>
      <c r="R404" s="626"/>
      <c r="S404" s="642">
        <v>0</v>
      </c>
      <c r="T404" s="690"/>
      <c r="U404" s="672">
        <v>0</v>
      </c>
    </row>
    <row r="405" spans="1:21" ht="14.4" customHeight="1" x14ac:dyDescent="0.3">
      <c r="A405" s="625">
        <v>31</v>
      </c>
      <c r="B405" s="626" t="s">
        <v>547</v>
      </c>
      <c r="C405" s="626">
        <v>89301311</v>
      </c>
      <c r="D405" s="688"/>
      <c r="E405" s="689" t="s">
        <v>2735</v>
      </c>
      <c r="F405" s="626" t="s">
        <v>2708</v>
      </c>
      <c r="G405" s="626" t="s">
        <v>2745</v>
      </c>
      <c r="H405" s="626"/>
      <c r="I405" s="626" t="s">
        <v>576</v>
      </c>
      <c r="J405" s="626" t="s">
        <v>577</v>
      </c>
      <c r="K405" s="626" t="s">
        <v>2640</v>
      </c>
      <c r="L405" s="627">
        <v>96.63</v>
      </c>
      <c r="M405" s="627">
        <v>289.89</v>
      </c>
      <c r="N405" s="626">
        <v>3</v>
      </c>
      <c r="O405" s="690">
        <v>2.5</v>
      </c>
      <c r="P405" s="627">
        <v>96.63</v>
      </c>
      <c r="Q405" s="642">
        <v>0.33333333333333331</v>
      </c>
      <c r="R405" s="626">
        <v>1</v>
      </c>
      <c r="S405" s="642">
        <v>0.33333333333333331</v>
      </c>
      <c r="T405" s="690">
        <v>0.5</v>
      </c>
      <c r="U405" s="672">
        <v>0.2</v>
      </c>
    </row>
    <row r="406" spans="1:21" ht="14.4" customHeight="1" x14ac:dyDescent="0.3">
      <c r="A406" s="625">
        <v>31</v>
      </c>
      <c r="B406" s="626" t="s">
        <v>547</v>
      </c>
      <c r="C406" s="626">
        <v>89301311</v>
      </c>
      <c r="D406" s="688"/>
      <c r="E406" s="689" t="s">
        <v>2735</v>
      </c>
      <c r="F406" s="626" t="s">
        <v>2708</v>
      </c>
      <c r="G406" s="626" t="s">
        <v>3050</v>
      </c>
      <c r="H406" s="626"/>
      <c r="I406" s="626" t="s">
        <v>3051</v>
      </c>
      <c r="J406" s="626" t="s">
        <v>3052</v>
      </c>
      <c r="K406" s="626" t="s">
        <v>3053</v>
      </c>
      <c r="L406" s="627">
        <v>742.31</v>
      </c>
      <c r="M406" s="627">
        <v>742.31</v>
      </c>
      <c r="N406" s="626">
        <v>1</v>
      </c>
      <c r="O406" s="690">
        <v>0.5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31</v>
      </c>
      <c r="B407" s="626" t="s">
        <v>547</v>
      </c>
      <c r="C407" s="626">
        <v>89301311</v>
      </c>
      <c r="D407" s="688"/>
      <c r="E407" s="689" t="s">
        <v>2735</v>
      </c>
      <c r="F407" s="626" t="s">
        <v>2708</v>
      </c>
      <c r="G407" s="626" t="s">
        <v>2750</v>
      </c>
      <c r="H407" s="626"/>
      <c r="I407" s="626" t="s">
        <v>807</v>
      </c>
      <c r="J407" s="626" t="s">
        <v>2751</v>
      </c>
      <c r="K407" s="626" t="s">
        <v>2752</v>
      </c>
      <c r="L407" s="627">
        <v>0</v>
      </c>
      <c r="M407" s="627">
        <v>0</v>
      </c>
      <c r="N407" s="626">
        <v>24</v>
      </c>
      <c r="O407" s="690">
        <v>18.5</v>
      </c>
      <c r="P407" s="627">
        <v>0</v>
      </c>
      <c r="Q407" s="642"/>
      <c r="R407" s="626">
        <v>4</v>
      </c>
      <c r="S407" s="642">
        <v>0.16666666666666666</v>
      </c>
      <c r="T407" s="690">
        <v>2.5</v>
      </c>
      <c r="U407" s="672">
        <v>0.13513513513513514</v>
      </c>
    </row>
    <row r="408" spans="1:21" ht="14.4" customHeight="1" x14ac:dyDescent="0.3">
      <c r="A408" s="625">
        <v>31</v>
      </c>
      <c r="B408" s="626" t="s">
        <v>547</v>
      </c>
      <c r="C408" s="626">
        <v>89301311</v>
      </c>
      <c r="D408" s="688"/>
      <c r="E408" s="689" t="s">
        <v>2735</v>
      </c>
      <c r="F408" s="626" t="s">
        <v>2708</v>
      </c>
      <c r="G408" s="626" t="s">
        <v>2846</v>
      </c>
      <c r="H408" s="626"/>
      <c r="I408" s="626" t="s">
        <v>1536</v>
      </c>
      <c r="J408" s="626" t="s">
        <v>1537</v>
      </c>
      <c r="K408" s="626" t="s">
        <v>2647</v>
      </c>
      <c r="L408" s="627">
        <v>41.5</v>
      </c>
      <c r="M408" s="627">
        <v>41.5</v>
      </c>
      <c r="N408" s="626">
        <v>1</v>
      </c>
      <c r="O408" s="690">
        <v>1</v>
      </c>
      <c r="P408" s="627"/>
      <c r="Q408" s="642">
        <v>0</v>
      </c>
      <c r="R408" s="626"/>
      <c r="S408" s="642">
        <v>0</v>
      </c>
      <c r="T408" s="690"/>
      <c r="U408" s="672">
        <v>0</v>
      </c>
    </row>
    <row r="409" spans="1:21" ht="14.4" customHeight="1" x14ac:dyDescent="0.3">
      <c r="A409" s="625">
        <v>31</v>
      </c>
      <c r="B409" s="626" t="s">
        <v>547</v>
      </c>
      <c r="C409" s="626">
        <v>89301311</v>
      </c>
      <c r="D409" s="688"/>
      <c r="E409" s="689" t="s">
        <v>2735</v>
      </c>
      <c r="F409" s="626" t="s">
        <v>2710</v>
      </c>
      <c r="G409" s="626" t="s">
        <v>2759</v>
      </c>
      <c r="H409" s="626"/>
      <c r="I409" s="626" t="s">
        <v>2760</v>
      </c>
      <c r="J409" s="626" t="s">
        <v>2761</v>
      </c>
      <c r="K409" s="626" t="s">
        <v>2762</v>
      </c>
      <c r="L409" s="627">
        <v>410</v>
      </c>
      <c r="M409" s="627">
        <v>820</v>
      </c>
      <c r="N409" s="626">
        <v>2</v>
      </c>
      <c r="O409" s="690">
        <v>2</v>
      </c>
      <c r="P409" s="627">
        <v>820</v>
      </c>
      <c r="Q409" s="642">
        <v>1</v>
      </c>
      <c r="R409" s="626">
        <v>2</v>
      </c>
      <c r="S409" s="642">
        <v>1</v>
      </c>
      <c r="T409" s="690">
        <v>2</v>
      </c>
      <c r="U409" s="672">
        <v>1</v>
      </c>
    </row>
    <row r="410" spans="1:21" ht="14.4" customHeight="1" x14ac:dyDescent="0.3">
      <c r="A410" s="625">
        <v>31</v>
      </c>
      <c r="B410" s="626" t="s">
        <v>547</v>
      </c>
      <c r="C410" s="626">
        <v>89301311</v>
      </c>
      <c r="D410" s="688"/>
      <c r="E410" s="689" t="s">
        <v>2735</v>
      </c>
      <c r="F410" s="626" t="s">
        <v>2710</v>
      </c>
      <c r="G410" s="626" t="s">
        <v>2763</v>
      </c>
      <c r="H410" s="626"/>
      <c r="I410" s="626" t="s">
        <v>2764</v>
      </c>
      <c r="J410" s="626" t="s">
        <v>2765</v>
      </c>
      <c r="K410" s="626" t="s">
        <v>2766</v>
      </c>
      <c r="L410" s="627">
        <v>35.75</v>
      </c>
      <c r="M410" s="627">
        <v>286</v>
      </c>
      <c r="N410" s="626">
        <v>8</v>
      </c>
      <c r="O410" s="690">
        <v>4</v>
      </c>
      <c r="P410" s="627">
        <v>286</v>
      </c>
      <c r="Q410" s="642">
        <v>1</v>
      </c>
      <c r="R410" s="626">
        <v>8</v>
      </c>
      <c r="S410" s="642">
        <v>1</v>
      </c>
      <c r="T410" s="690">
        <v>4</v>
      </c>
      <c r="U410" s="672">
        <v>1</v>
      </c>
    </row>
    <row r="411" spans="1:21" ht="14.4" customHeight="1" x14ac:dyDescent="0.3">
      <c r="A411" s="625">
        <v>31</v>
      </c>
      <c r="B411" s="626" t="s">
        <v>547</v>
      </c>
      <c r="C411" s="626">
        <v>89301311</v>
      </c>
      <c r="D411" s="688"/>
      <c r="E411" s="689" t="s">
        <v>2735</v>
      </c>
      <c r="F411" s="626" t="s">
        <v>2710</v>
      </c>
      <c r="G411" s="626" t="s">
        <v>2767</v>
      </c>
      <c r="H411" s="626"/>
      <c r="I411" s="626" t="s">
        <v>2771</v>
      </c>
      <c r="J411" s="626" t="s">
        <v>2772</v>
      </c>
      <c r="K411" s="626" t="s">
        <v>2773</v>
      </c>
      <c r="L411" s="627">
        <v>200</v>
      </c>
      <c r="M411" s="627">
        <v>400</v>
      </c>
      <c r="N411" s="626">
        <v>2</v>
      </c>
      <c r="O411" s="690">
        <v>1</v>
      </c>
      <c r="P411" s="627">
        <v>400</v>
      </c>
      <c r="Q411" s="642">
        <v>1</v>
      </c>
      <c r="R411" s="626">
        <v>2</v>
      </c>
      <c r="S411" s="642">
        <v>1</v>
      </c>
      <c r="T411" s="690">
        <v>1</v>
      </c>
      <c r="U411" s="672">
        <v>1</v>
      </c>
    </row>
    <row r="412" spans="1:21" ht="14.4" customHeight="1" x14ac:dyDescent="0.3">
      <c r="A412" s="625">
        <v>31</v>
      </c>
      <c r="B412" s="626" t="s">
        <v>547</v>
      </c>
      <c r="C412" s="626">
        <v>89301311</v>
      </c>
      <c r="D412" s="688"/>
      <c r="E412" s="689" t="s">
        <v>2735</v>
      </c>
      <c r="F412" s="626" t="s">
        <v>2710</v>
      </c>
      <c r="G412" s="626" t="s">
        <v>2738</v>
      </c>
      <c r="H412" s="626"/>
      <c r="I412" s="626" t="s">
        <v>2777</v>
      </c>
      <c r="J412" s="626" t="s">
        <v>2778</v>
      </c>
      <c r="K412" s="626" t="s">
        <v>2779</v>
      </c>
      <c r="L412" s="627">
        <v>492.18</v>
      </c>
      <c r="M412" s="627">
        <v>1476.54</v>
      </c>
      <c r="N412" s="626">
        <v>3</v>
      </c>
      <c r="O412" s="690">
        <v>3</v>
      </c>
      <c r="P412" s="627">
        <v>1476.54</v>
      </c>
      <c r="Q412" s="642">
        <v>1</v>
      </c>
      <c r="R412" s="626">
        <v>3</v>
      </c>
      <c r="S412" s="642">
        <v>1</v>
      </c>
      <c r="T412" s="690">
        <v>3</v>
      </c>
      <c r="U412" s="672">
        <v>1</v>
      </c>
    </row>
    <row r="413" spans="1:21" ht="14.4" customHeight="1" x14ac:dyDescent="0.3">
      <c r="A413" s="625">
        <v>31</v>
      </c>
      <c r="B413" s="626" t="s">
        <v>547</v>
      </c>
      <c r="C413" s="626">
        <v>89301311</v>
      </c>
      <c r="D413" s="688"/>
      <c r="E413" s="689" t="s">
        <v>2735</v>
      </c>
      <c r="F413" s="626" t="s">
        <v>2710</v>
      </c>
      <c r="G413" s="626" t="s">
        <v>2738</v>
      </c>
      <c r="H413" s="626"/>
      <c r="I413" s="626" t="s">
        <v>2889</v>
      </c>
      <c r="J413" s="626" t="s">
        <v>2890</v>
      </c>
      <c r="K413" s="626" t="s">
        <v>2891</v>
      </c>
      <c r="L413" s="627">
        <v>320.25</v>
      </c>
      <c r="M413" s="627">
        <v>320.25</v>
      </c>
      <c r="N413" s="626">
        <v>1</v>
      </c>
      <c r="O413" s="690">
        <v>1</v>
      </c>
      <c r="P413" s="627">
        <v>320.25</v>
      </c>
      <c r="Q413" s="642">
        <v>1</v>
      </c>
      <c r="R413" s="626">
        <v>1</v>
      </c>
      <c r="S413" s="642">
        <v>1</v>
      </c>
      <c r="T413" s="690">
        <v>1</v>
      </c>
      <c r="U413" s="672">
        <v>1</v>
      </c>
    </row>
    <row r="414" spans="1:21" ht="14.4" customHeight="1" x14ac:dyDescent="0.3">
      <c r="A414" s="625">
        <v>31</v>
      </c>
      <c r="B414" s="626" t="s">
        <v>547</v>
      </c>
      <c r="C414" s="626">
        <v>89301311</v>
      </c>
      <c r="D414" s="688"/>
      <c r="E414" s="689" t="s">
        <v>2735</v>
      </c>
      <c r="F414" s="626" t="s">
        <v>2710</v>
      </c>
      <c r="G414" s="626" t="s">
        <v>2738</v>
      </c>
      <c r="H414" s="626"/>
      <c r="I414" s="626" t="s">
        <v>2783</v>
      </c>
      <c r="J414" s="626" t="s">
        <v>2784</v>
      </c>
      <c r="K414" s="626" t="s">
        <v>2785</v>
      </c>
      <c r="L414" s="627">
        <v>971.25</v>
      </c>
      <c r="M414" s="627">
        <v>971.25</v>
      </c>
      <c r="N414" s="626">
        <v>1</v>
      </c>
      <c r="O414" s="690">
        <v>1</v>
      </c>
      <c r="P414" s="627">
        <v>971.25</v>
      </c>
      <c r="Q414" s="642">
        <v>1</v>
      </c>
      <c r="R414" s="626">
        <v>1</v>
      </c>
      <c r="S414" s="642">
        <v>1</v>
      </c>
      <c r="T414" s="690">
        <v>1</v>
      </c>
      <c r="U414" s="672">
        <v>1</v>
      </c>
    </row>
    <row r="415" spans="1:21" ht="14.4" customHeight="1" x14ac:dyDescent="0.3">
      <c r="A415" s="625">
        <v>31</v>
      </c>
      <c r="B415" s="626" t="s">
        <v>547</v>
      </c>
      <c r="C415" s="626">
        <v>89301311</v>
      </c>
      <c r="D415" s="688"/>
      <c r="E415" s="689" t="s">
        <v>2737</v>
      </c>
      <c r="F415" s="626" t="s">
        <v>2708</v>
      </c>
      <c r="G415" s="626" t="s">
        <v>2805</v>
      </c>
      <c r="H415" s="626"/>
      <c r="I415" s="626" t="s">
        <v>1091</v>
      </c>
      <c r="J415" s="626" t="s">
        <v>2806</v>
      </c>
      <c r="K415" s="626" t="s">
        <v>2807</v>
      </c>
      <c r="L415" s="627">
        <v>0</v>
      </c>
      <c r="M415" s="627">
        <v>0</v>
      </c>
      <c r="N415" s="626">
        <v>2</v>
      </c>
      <c r="O415" s="690">
        <v>1</v>
      </c>
      <c r="P415" s="627">
        <v>0</v>
      </c>
      <c r="Q415" s="642"/>
      <c r="R415" s="626">
        <v>1</v>
      </c>
      <c r="S415" s="642">
        <v>0.5</v>
      </c>
      <c r="T415" s="690">
        <v>0.5</v>
      </c>
      <c r="U415" s="672">
        <v>0.5</v>
      </c>
    </row>
    <row r="416" spans="1:21" ht="14.4" customHeight="1" x14ac:dyDescent="0.3">
      <c r="A416" s="625">
        <v>31</v>
      </c>
      <c r="B416" s="626" t="s">
        <v>547</v>
      </c>
      <c r="C416" s="626">
        <v>89301311</v>
      </c>
      <c r="D416" s="688"/>
      <c r="E416" s="689" t="s">
        <v>2737</v>
      </c>
      <c r="F416" s="626" t="s">
        <v>2708</v>
      </c>
      <c r="G416" s="626" t="s">
        <v>2808</v>
      </c>
      <c r="H416" s="626"/>
      <c r="I416" s="626" t="s">
        <v>1827</v>
      </c>
      <c r="J416" s="626" t="s">
        <v>2604</v>
      </c>
      <c r="K416" s="626" t="s">
        <v>2605</v>
      </c>
      <c r="L416" s="627">
        <v>333.31</v>
      </c>
      <c r="M416" s="627">
        <v>666.62</v>
      </c>
      <c r="N416" s="626">
        <v>2</v>
      </c>
      <c r="O416" s="690">
        <v>1.5</v>
      </c>
      <c r="P416" s="627">
        <v>666.62</v>
      </c>
      <c r="Q416" s="642">
        <v>1</v>
      </c>
      <c r="R416" s="626">
        <v>2</v>
      </c>
      <c r="S416" s="642">
        <v>1</v>
      </c>
      <c r="T416" s="690">
        <v>1.5</v>
      </c>
      <c r="U416" s="672">
        <v>1</v>
      </c>
    </row>
    <row r="417" spans="1:21" ht="14.4" customHeight="1" x14ac:dyDescent="0.3">
      <c r="A417" s="625">
        <v>31</v>
      </c>
      <c r="B417" s="626" t="s">
        <v>547</v>
      </c>
      <c r="C417" s="626">
        <v>89301311</v>
      </c>
      <c r="D417" s="688"/>
      <c r="E417" s="689" t="s">
        <v>2737</v>
      </c>
      <c r="F417" s="626" t="s">
        <v>2708</v>
      </c>
      <c r="G417" s="626" t="s">
        <v>2810</v>
      </c>
      <c r="H417" s="626"/>
      <c r="I417" s="626" t="s">
        <v>2811</v>
      </c>
      <c r="J417" s="626" t="s">
        <v>1806</v>
      </c>
      <c r="K417" s="626" t="s">
        <v>2684</v>
      </c>
      <c r="L417" s="627">
        <v>0</v>
      </c>
      <c r="M417" s="627">
        <v>0</v>
      </c>
      <c r="N417" s="626">
        <v>1</v>
      </c>
      <c r="O417" s="690">
        <v>0.5</v>
      </c>
      <c r="P417" s="627"/>
      <c r="Q417" s="642"/>
      <c r="R417" s="626"/>
      <c r="S417" s="642">
        <v>0</v>
      </c>
      <c r="T417" s="690"/>
      <c r="U417" s="672">
        <v>0</v>
      </c>
    </row>
    <row r="418" spans="1:21" ht="14.4" customHeight="1" x14ac:dyDescent="0.3">
      <c r="A418" s="625">
        <v>31</v>
      </c>
      <c r="B418" s="626" t="s">
        <v>547</v>
      </c>
      <c r="C418" s="626">
        <v>89301311</v>
      </c>
      <c r="D418" s="688"/>
      <c r="E418" s="689" t="s">
        <v>2737</v>
      </c>
      <c r="F418" s="626" t="s">
        <v>2708</v>
      </c>
      <c r="G418" s="626" t="s">
        <v>2741</v>
      </c>
      <c r="H418" s="626"/>
      <c r="I418" s="626" t="s">
        <v>1809</v>
      </c>
      <c r="J418" s="626" t="s">
        <v>1810</v>
      </c>
      <c r="K418" s="626" t="s">
        <v>2614</v>
      </c>
      <c r="L418" s="627">
        <v>69.86</v>
      </c>
      <c r="M418" s="627">
        <v>209.57999999999998</v>
      </c>
      <c r="N418" s="626">
        <v>3</v>
      </c>
      <c r="O418" s="690">
        <v>1</v>
      </c>
      <c r="P418" s="627">
        <v>209.57999999999998</v>
      </c>
      <c r="Q418" s="642">
        <v>1</v>
      </c>
      <c r="R418" s="626">
        <v>3</v>
      </c>
      <c r="S418" s="642">
        <v>1</v>
      </c>
      <c r="T418" s="690">
        <v>1</v>
      </c>
      <c r="U418" s="672">
        <v>1</v>
      </c>
    </row>
    <row r="419" spans="1:21" ht="14.4" customHeight="1" x14ac:dyDescent="0.3">
      <c r="A419" s="625">
        <v>31</v>
      </c>
      <c r="B419" s="626" t="s">
        <v>547</v>
      </c>
      <c r="C419" s="626">
        <v>89301311</v>
      </c>
      <c r="D419" s="688"/>
      <c r="E419" s="689" t="s">
        <v>2737</v>
      </c>
      <c r="F419" s="626" t="s">
        <v>2708</v>
      </c>
      <c r="G419" s="626" t="s">
        <v>3054</v>
      </c>
      <c r="H419" s="626"/>
      <c r="I419" s="626" t="s">
        <v>651</v>
      </c>
      <c r="J419" s="626" t="s">
        <v>652</v>
      </c>
      <c r="K419" s="626" t="s">
        <v>3055</v>
      </c>
      <c r="L419" s="627">
        <v>99</v>
      </c>
      <c r="M419" s="627">
        <v>99</v>
      </c>
      <c r="N419" s="626">
        <v>1</v>
      </c>
      <c r="O419" s="690">
        <v>1</v>
      </c>
      <c r="P419" s="627">
        <v>99</v>
      </c>
      <c r="Q419" s="642">
        <v>1</v>
      </c>
      <c r="R419" s="626">
        <v>1</v>
      </c>
      <c r="S419" s="642">
        <v>1</v>
      </c>
      <c r="T419" s="690">
        <v>1</v>
      </c>
      <c r="U419" s="672">
        <v>1</v>
      </c>
    </row>
    <row r="420" spans="1:21" ht="14.4" customHeight="1" x14ac:dyDescent="0.3">
      <c r="A420" s="625">
        <v>31</v>
      </c>
      <c r="B420" s="626" t="s">
        <v>547</v>
      </c>
      <c r="C420" s="626">
        <v>89301311</v>
      </c>
      <c r="D420" s="688"/>
      <c r="E420" s="689" t="s">
        <v>2737</v>
      </c>
      <c r="F420" s="626" t="s">
        <v>2708</v>
      </c>
      <c r="G420" s="626" t="s">
        <v>3022</v>
      </c>
      <c r="H420" s="626"/>
      <c r="I420" s="626" t="s">
        <v>3023</v>
      </c>
      <c r="J420" s="626" t="s">
        <v>1558</v>
      </c>
      <c r="K420" s="626" t="s">
        <v>3024</v>
      </c>
      <c r="L420" s="627">
        <v>0</v>
      </c>
      <c r="M420" s="627">
        <v>0</v>
      </c>
      <c r="N420" s="626">
        <v>2</v>
      </c>
      <c r="O420" s="690">
        <v>0.5</v>
      </c>
      <c r="P420" s="627">
        <v>0</v>
      </c>
      <c r="Q420" s="642"/>
      <c r="R420" s="626">
        <v>2</v>
      </c>
      <c r="S420" s="642">
        <v>1</v>
      </c>
      <c r="T420" s="690">
        <v>0.5</v>
      </c>
      <c r="U420" s="672">
        <v>1</v>
      </c>
    </row>
    <row r="421" spans="1:21" ht="14.4" customHeight="1" x14ac:dyDescent="0.3">
      <c r="A421" s="625">
        <v>31</v>
      </c>
      <c r="B421" s="626" t="s">
        <v>547</v>
      </c>
      <c r="C421" s="626">
        <v>89301311</v>
      </c>
      <c r="D421" s="688"/>
      <c r="E421" s="689" t="s">
        <v>2737</v>
      </c>
      <c r="F421" s="626" t="s">
        <v>2708</v>
      </c>
      <c r="G421" s="626" t="s">
        <v>3022</v>
      </c>
      <c r="H421" s="626"/>
      <c r="I421" s="626" t="s">
        <v>1553</v>
      </c>
      <c r="J421" s="626" t="s">
        <v>1558</v>
      </c>
      <c r="K421" s="626" t="s">
        <v>2655</v>
      </c>
      <c r="L421" s="627">
        <v>443.52</v>
      </c>
      <c r="M421" s="627">
        <v>443.52</v>
      </c>
      <c r="N421" s="626">
        <v>1</v>
      </c>
      <c r="O421" s="690">
        <v>0.5</v>
      </c>
      <c r="P421" s="627"/>
      <c r="Q421" s="642">
        <v>0</v>
      </c>
      <c r="R421" s="626"/>
      <c r="S421" s="642">
        <v>0</v>
      </c>
      <c r="T421" s="690"/>
      <c r="U421" s="672">
        <v>0</v>
      </c>
    </row>
    <row r="422" spans="1:21" ht="14.4" customHeight="1" x14ac:dyDescent="0.3">
      <c r="A422" s="625">
        <v>31</v>
      </c>
      <c r="B422" s="626" t="s">
        <v>547</v>
      </c>
      <c r="C422" s="626">
        <v>89301311</v>
      </c>
      <c r="D422" s="688"/>
      <c r="E422" s="689" t="s">
        <v>2737</v>
      </c>
      <c r="F422" s="626" t="s">
        <v>2708</v>
      </c>
      <c r="G422" s="626" t="s">
        <v>3022</v>
      </c>
      <c r="H422" s="626"/>
      <c r="I422" s="626" t="s">
        <v>1557</v>
      </c>
      <c r="J422" s="626" t="s">
        <v>1558</v>
      </c>
      <c r="K422" s="626" t="s">
        <v>1559</v>
      </c>
      <c r="L422" s="627">
        <v>887.05</v>
      </c>
      <c r="M422" s="627">
        <v>1774.1</v>
      </c>
      <c r="N422" s="626">
        <v>2</v>
      </c>
      <c r="O422" s="690">
        <v>0.5</v>
      </c>
      <c r="P422" s="627"/>
      <c r="Q422" s="642">
        <v>0</v>
      </c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31</v>
      </c>
      <c r="B423" s="626" t="s">
        <v>547</v>
      </c>
      <c r="C423" s="626">
        <v>89301311</v>
      </c>
      <c r="D423" s="688"/>
      <c r="E423" s="689" t="s">
        <v>2737</v>
      </c>
      <c r="F423" s="626" t="s">
        <v>2708</v>
      </c>
      <c r="G423" s="626" t="s">
        <v>2916</v>
      </c>
      <c r="H423" s="626"/>
      <c r="I423" s="626" t="s">
        <v>1285</v>
      </c>
      <c r="J423" s="626" t="s">
        <v>2917</v>
      </c>
      <c r="K423" s="626" t="s">
        <v>801</v>
      </c>
      <c r="L423" s="627">
        <v>33.36</v>
      </c>
      <c r="M423" s="627">
        <v>33.36</v>
      </c>
      <c r="N423" s="626">
        <v>1</v>
      </c>
      <c r="O423" s="690">
        <v>0.5</v>
      </c>
      <c r="P423" s="627">
        <v>33.36</v>
      </c>
      <c r="Q423" s="642">
        <v>1</v>
      </c>
      <c r="R423" s="626">
        <v>1</v>
      </c>
      <c r="S423" s="642">
        <v>1</v>
      </c>
      <c r="T423" s="690">
        <v>0.5</v>
      </c>
      <c r="U423" s="672">
        <v>1</v>
      </c>
    </row>
    <row r="424" spans="1:21" ht="14.4" customHeight="1" x14ac:dyDescent="0.3">
      <c r="A424" s="625">
        <v>31</v>
      </c>
      <c r="B424" s="626" t="s">
        <v>547</v>
      </c>
      <c r="C424" s="626">
        <v>89301311</v>
      </c>
      <c r="D424" s="688"/>
      <c r="E424" s="689" t="s">
        <v>2737</v>
      </c>
      <c r="F424" s="626" t="s">
        <v>2708</v>
      </c>
      <c r="G424" s="626" t="s">
        <v>2823</v>
      </c>
      <c r="H424" s="626"/>
      <c r="I424" s="626" t="s">
        <v>2824</v>
      </c>
      <c r="J424" s="626" t="s">
        <v>2724</v>
      </c>
      <c r="K424" s="626"/>
      <c r="L424" s="627">
        <v>0</v>
      </c>
      <c r="M424" s="627">
        <v>0</v>
      </c>
      <c r="N424" s="626">
        <v>4</v>
      </c>
      <c r="O424" s="690">
        <v>2</v>
      </c>
      <c r="P424" s="627">
        <v>0</v>
      </c>
      <c r="Q424" s="642"/>
      <c r="R424" s="626">
        <v>2</v>
      </c>
      <c r="S424" s="642">
        <v>0.5</v>
      </c>
      <c r="T424" s="690">
        <v>1</v>
      </c>
      <c r="U424" s="672">
        <v>0.5</v>
      </c>
    </row>
    <row r="425" spans="1:21" ht="14.4" customHeight="1" x14ac:dyDescent="0.3">
      <c r="A425" s="625">
        <v>31</v>
      </c>
      <c r="B425" s="626" t="s">
        <v>547</v>
      </c>
      <c r="C425" s="626">
        <v>89301311</v>
      </c>
      <c r="D425" s="688"/>
      <c r="E425" s="689" t="s">
        <v>2737</v>
      </c>
      <c r="F425" s="626" t="s">
        <v>2708</v>
      </c>
      <c r="G425" s="626" t="s">
        <v>2742</v>
      </c>
      <c r="H425" s="626"/>
      <c r="I425" s="626" t="s">
        <v>975</v>
      </c>
      <c r="J425" s="626" t="s">
        <v>976</v>
      </c>
      <c r="K425" s="626" t="s">
        <v>977</v>
      </c>
      <c r="L425" s="627">
        <v>0</v>
      </c>
      <c r="M425" s="627">
        <v>0</v>
      </c>
      <c r="N425" s="626">
        <v>1</v>
      </c>
      <c r="O425" s="690">
        <v>0.5</v>
      </c>
      <c r="P425" s="627"/>
      <c r="Q425" s="642"/>
      <c r="R425" s="626"/>
      <c r="S425" s="642">
        <v>0</v>
      </c>
      <c r="T425" s="690"/>
      <c r="U425" s="672">
        <v>0</v>
      </c>
    </row>
    <row r="426" spans="1:21" ht="14.4" customHeight="1" x14ac:dyDescent="0.3">
      <c r="A426" s="625">
        <v>31</v>
      </c>
      <c r="B426" s="626" t="s">
        <v>547</v>
      </c>
      <c r="C426" s="626">
        <v>89301311</v>
      </c>
      <c r="D426" s="688"/>
      <c r="E426" s="689" t="s">
        <v>2737</v>
      </c>
      <c r="F426" s="626" t="s">
        <v>2708</v>
      </c>
      <c r="G426" s="626" t="s">
        <v>2927</v>
      </c>
      <c r="H426" s="626"/>
      <c r="I426" s="626" t="s">
        <v>3056</v>
      </c>
      <c r="J426" s="626" t="s">
        <v>2929</v>
      </c>
      <c r="K426" s="626" t="s">
        <v>704</v>
      </c>
      <c r="L426" s="627">
        <v>0</v>
      </c>
      <c r="M426" s="627">
        <v>0</v>
      </c>
      <c r="N426" s="626">
        <v>1</v>
      </c>
      <c r="O426" s="690">
        <v>1</v>
      </c>
      <c r="P426" s="627"/>
      <c r="Q426" s="642"/>
      <c r="R426" s="626"/>
      <c r="S426" s="642">
        <v>0</v>
      </c>
      <c r="T426" s="690"/>
      <c r="U426" s="672">
        <v>0</v>
      </c>
    </row>
    <row r="427" spans="1:21" ht="14.4" customHeight="1" x14ac:dyDescent="0.3">
      <c r="A427" s="625">
        <v>31</v>
      </c>
      <c r="B427" s="626" t="s">
        <v>547</v>
      </c>
      <c r="C427" s="626">
        <v>89301311</v>
      </c>
      <c r="D427" s="688"/>
      <c r="E427" s="689" t="s">
        <v>2737</v>
      </c>
      <c r="F427" s="626" t="s">
        <v>2708</v>
      </c>
      <c r="G427" s="626" t="s">
        <v>2743</v>
      </c>
      <c r="H427" s="626"/>
      <c r="I427" s="626" t="s">
        <v>1831</v>
      </c>
      <c r="J427" s="626" t="s">
        <v>1832</v>
      </c>
      <c r="K427" s="626" t="s">
        <v>1833</v>
      </c>
      <c r="L427" s="627">
        <v>154.01</v>
      </c>
      <c r="M427" s="627">
        <v>308.02</v>
      </c>
      <c r="N427" s="626">
        <v>2</v>
      </c>
      <c r="O427" s="690">
        <v>0.5</v>
      </c>
      <c r="P427" s="627">
        <v>308.02</v>
      </c>
      <c r="Q427" s="642">
        <v>1</v>
      </c>
      <c r="R427" s="626">
        <v>2</v>
      </c>
      <c r="S427" s="642">
        <v>1</v>
      </c>
      <c r="T427" s="690">
        <v>0.5</v>
      </c>
      <c r="U427" s="672">
        <v>1</v>
      </c>
    </row>
    <row r="428" spans="1:21" ht="14.4" customHeight="1" x14ac:dyDescent="0.3">
      <c r="A428" s="625">
        <v>31</v>
      </c>
      <c r="B428" s="626" t="s">
        <v>547</v>
      </c>
      <c r="C428" s="626">
        <v>89301311</v>
      </c>
      <c r="D428" s="688"/>
      <c r="E428" s="689" t="s">
        <v>2737</v>
      </c>
      <c r="F428" s="626" t="s">
        <v>2708</v>
      </c>
      <c r="G428" s="626" t="s">
        <v>3057</v>
      </c>
      <c r="H428" s="626"/>
      <c r="I428" s="626" t="s">
        <v>3058</v>
      </c>
      <c r="J428" s="626" t="s">
        <v>3059</v>
      </c>
      <c r="K428" s="626" t="s">
        <v>3060</v>
      </c>
      <c r="L428" s="627">
        <v>0</v>
      </c>
      <c r="M428" s="627">
        <v>0</v>
      </c>
      <c r="N428" s="626">
        <v>1</v>
      </c>
      <c r="O428" s="690">
        <v>0.5</v>
      </c>
      <c r="P428" s="627">
        <v>0</v>
      </c>
      <c r="Q428" s="642"/>
      <c r="R428" s="626">
        <v>1</v>
      </c>
      <c r="S428" s="642">
        <v>1</v>
      </c>
      <c r="T428" s="690">
        <v>0.5</v>
      </c>
      <c r="U428" s="672">
        <v>1</v>
      </c>
    </row>
    <row r="429" spans="1:21" ht="14.4" customHeight="1" x14ac:dyDescent="0.3">
      <c r="A429" s="625">
        <v>31</v>
      </c>
      <c r="B429" s="626" t="s">
        <v>547</v>
      </c>
      <c r="C429" s="626">
        <v>89301311</v>
      </c>
      <c r="D429" s="688"/>
      <c r="E429" s="689" t="s">
        <v>2737</v>
      </c>
      <c r="F429" s="626" t="s">
        <v>2708</v>
      </c>
      <c r="G429" s="626" t="s">
        <v>3061</v>
      </c>
      <c r="H429" s="626"/>
      <c r="I429" s="626" t="s">
        <v>3062</v>
      </c>
      <c r="J429" s="626" t="s">
        <v>2649</v>
      </c>
      <c r="K429" s="626" t="s">
        <v>3063</v>
      </c>
      <c r="L429" s="627">
        <v>139.71</v>
      </c>
      <c r="M429" s="627">
        <v>139.71</v>
      </c>
      <c r="N429" s="626">
        <v>1</v>
      </c>
      <c r="O429" s="690">
        <v>0.5</v>
      </c>
      <c r="P429" s="627">
        <v>139.71</v>
      </c>
      <c r="Q429" s="642">
        <v>1</v>
      </c>
      <c r="R429" s="626">
        <v>1</v>
      </c>
      <c r="S429" s="642">
        <v>1</v>
      </c>
      <c r="T429" s="690">
        <v>0.5</v>
      </c>
      <c r="U429" s="672">
        <v>1</v>
      </c>
    </row>
    <row r="430" spans="1:21" ht="14.4" customHeight="1" x14ac:dyDescent="0.3">
      <c r="A430" s="625">
        <v>31</v>
      </c>
      <c r="B430" s="626" t="s">
        <v>547</v>
      </c>
      <c r="C430" s="626">
        <v>89301311</v>
      </c>
      <c r="D430" s="688"/>
      <c r="E430" s="689" t="s">
        <v>2737</v>
      </c>
      <c r="F430" s="626" t="s">
        <v>2708</v>
      </c>
      <c r="G430" s="626" t="s">
        <v>2906</v>
      </c>
      <c r="H430" s="626"/>
      <c r="I430" s="626" t="s">
        <v>1118</v>
      </c>
      <c r="J430" s="626" t="s">
        <v>1119</v>
      </c>
      <c r="K430" s="626" t="s">
        <v>1120</v>
      </c>
      <c r="L430" s="627">
        <v>0</v>
      </c>
      <c r="M430" s="627">
        <v>0</v>
      </c>
      <c r="N430" s="626">
        <v>2</v>
      </c>
      <c r="O430" s="690">
        <v>1</v>
      </c>
      <c r="P430" s="627">
        <v>0</v>
      </c>
      <c r="Q430" s="642"/>
      <c r="R430" s="626">
        <v>2</v>
      </c>
      <c r="S430" s="642">
        <v>1</v>
      </c>
      <c r="T430" s="690">
        <v>1</v>
      </c>
      <c r="U430" s="672">
        <v>1</v>
      </c>
    </row>
    <row r="431" spans="1:21" ht="14.4" customHeight="1" x14ac:dyDescent="0.3">
      <c r="A431" s="625">
        <v>31</v>
      </c>
      <c r="B431" s="626" t="s">
        <v>547</v>
      </c>
      <c r="C431" s="626">
        <v>89301311</v>
      </c>
      <c r="D431" s="688"/>
      <c r="E431" s="689" t="s">
        <v>2737</v>
      </c>
      <c r="F431" s="626" t="s">
        <v>2708</v>
      </c>
      <c r="G431" s="626" t="s">
        <v>2744</v>
      </c>
      <c r="H431" s="626"/>
      <c r="I431" s="626" t="s">
        <v>2996</v>
      </c>
      <c r="J431" s="626" t="s">
        <v>1491</v>
      </c>
      <c r="K431" s="626" t="s">
        <v>2997</v>
      </c>
      <c r="L431" s="627">
        <v>468.96</v>
      </c>
      <c r="M431" s="627">
        <v>468.96</v>
      </c>
      <c r="N431" s="626">
        <v>1</v>
      </c>
      <c r="O431" s="690">
        <v>0.5</v>
      </c>
      <c r="P431" s="627"/>
      <c r="Q431" s="642">
        <v>0</v>
      </c>
      <c r="R431" s="626"/>
      <c r="S431" s="642">
        <v>0</v>
      </c>
      <c r="T431" s="690"/>
      <c r="U431" s="672">
        <v>0</v>
      </c>
    </row>
    <row r="432" spans="1:21" ht="14.4" customHeight="1" x14ac:dyDescent="0.3">
      <c r="A432" s="625">
        <v>31</v>
      </c>
      <c r="B432" s="626" t="s">
        <v>547</v>
      </c>
      <c r="C432" s="626">
        <v>89301311</v>
      </c>
      <c r="D432" s="688"/>
      <c r="E432" s="689" t="s">
        <v>2737</v>
      </c>
      <c r="F432" s="626" t="s">
        <v>2708</v>
      </c>
      <c r="G432" s="626" t="s">
        <v>2744</v>
      </c>
      <c r="H432" s="626"/>
      <c r="I432" s="626" t="s">
        <v>1643</v>
      </c>
      <c r="J432" s="626" t="s">
        <v>1491</v>
      </c>
      <c r="K432" s="626" t="s">
        <v>1644</v>
      </c>
      <c r="L432" s="627">
        <v>625.29</v>
      </c>
      <c r="M432" s="627">
        <v>23135.73</v>
      </c>
      <c r="N432" s="626">
        <v>37</v>
      </c>
      <c r="O432" s="690">
        <v>13</v>
      </c>
      <c r="P432" s="627">
        <v>16257.54</v>
      </c>
      <c r="Q432" s="642">
        <v>0.70270270270270274</v>
      </c>
      <c r="R432" s="626">
        <v>26</v>
      </c>
      <c r="S432" s="642">
        <v>0.70270270270270274</v>
      </c>
      <c r="T432" s="690">
        <v>8.5</v>
      </c>
      <c r="U432" s="672">
        <v>0.65384615384615385</v>
      </c>
    </row>
    <row r="433" spans="1:21" ht="14.4" customHeight="1" x14ac:dyDescent="0.3">
      <c r="A433" s="625">
        <v>31</v>
      </c>
      <c r="B433" s="626" t="s">
        <v>547</v>
      </c>
      <c r="C433" s="626">
        <v>89301311</v>
      </c>
      <c r="D433" s="688"/>
      <c r="E433" s="689" t="s">
        <v>2737</v>
      </c>
      <c r="F433" s="626" t="s">
        <v>2708</v>
      </c>
      <c r="G433" s="626" t="s">
        <v>2744</v>
      </c>
      <c r="H433" s="626"/>
      <c r="I433" s="626" t="s">
        <v>1490</v>
      </c>
      <c r="J433" s="626" t="s">
        <v>1491</v>
      </c>
      <c r="K433" s="626" t="s">
        <v>1492</v>
      </c>
      <c r="L433" s="627">
        <v>937.93</v>
      </c>
      <c r="M433" s="627">
        <v>6565.5099999999993</v>
      </c>
      <c r="N433" s="626">
        <v>7</v>
      </c>
      <c r="O433" s="690">
        <v>2.5</v>
      </c>
      <c r="P433" s="627">
        <v>4689.6499999999996</v>
      </c>
      <c r="Q433" s="642">
        <v>0.7142857142857143</v>
      </c>
      <c r="R433" s="626">
        <v>5</v>
      </c>
      <c r="S433" s="642">
        <v>0.7142857142857143</v>
      </c>
      <c r="T433" s="690">
        <v>2</v>
      </c>
      <c r="U433" s="672">
        <v>0.8</v>
      </c>
    </row>
    <row r="434" spans="1:21" ht="14.4" customHeight="1" x14ac:dyDescent="0.3">
      <c r="A434" s="625">
        <v>31</v>
      </c>
      <c r="B434" s="626" t="s">
        <v>547</v>
      </c>
      <c r="C434" s="626">
        <v>89301311</v>
      </c>
      <c r="D434" s="688"/>
      <c r="E434" s="689" t="s">
        <v>2737</v>
      </c>
      <c r="F434" s="626" t="s">
        <v>2708</v>
      </c>
      <c r="G434" s="626" t="s">
        <v>2745</v>
      </c>
      <c r="H434" s="626"/>
      <c r="I434" s="626" t="s">
        <v>1596</v>
      </c>
      <c r="J434" s="626" t="s">
        <v>1480</v>
      </c>
      <c r="K434" s="626" t="s">
        <v>2638</v>
      </c>
      <c r="L434" s="627">
        <v>48.31</v>
      </c>
      <c r="M434" s="627">
        <v>144.93</v>
      </c>
      <c r="N434" s="626">
        <v>3</v>
      </c>
      <c r="O434" s="690">
        <v>3</v>
      </c>
      <c r="P434" s="627"/>
      <c r="Q434" s="642">
        <v>0</v>
      </c>
      <c r="R434" s="626"/>
      <c r="S434" s="642">
        <v>0</v>
      </c>
      <c r="T434" s="690"/>
      <c r="U434" s="672">
        <v>0</v>
      </c>
    </row>
    <row r="435" spans="1:21" ht="14.4" customHeight="1" x14ac:dyDescent="0.3">
      <c r="A435" s="625">
        <v>31</v>
      </c>
      <c r="B435" s="626" t="s">
        <v>547</v>
      </c>
      <c r="C435" s="626">
        <v>89301311</v>
      </c>
      <c r="D435" s="688"/>
      <c r="E435" s="689" t="s">
        <v>2737</v>
      </c>
      <c r="F435" s="626" t="s">
        <v>2708</v>
      </c>
      <c r="G435" s="626" t="s">
        <v>2745</v>
      </c>
      <c r="H435" s="626"/>
      <c r="I435" s="626" t="s">
        <v>1479</v>
      </c>
      <c r="J435" s="626" t="s">
        <v>1480</v>
      </c>
      <c r="K435" s="626" t="s">
        <v>2639</v>
      </c>
      <c r="L435" s="627">
        <v>96.63</v>
      </c>
      <c r="M435" s="627">
        <v>1449.4499999999998</v>
      </c>
      <c r="N435" s="626">
        <v>15</v>
      </c>
      <c r="O435" s="690">
        <v>12.5</v>
      </c>
      <c r="P435" s="627">
        <v>676.41</v>
      </c>
      <c r="Q435" s="642">
        <v>0.46666666666666673</v>
      </c>
      <c r="R435" s="626">
        <v>7</v>
      </c>
      <c r="S435" s="642">
        <v>0.46666666666666667</v>
      </c>
      <c r="T435" s="690">
        <v>5.5</v>
      </c>
      <c r="U435" s="672">
        <v>0.44</v>
      </c>
    </row>
    <row r="436" spans="1:21" ht="14.4" customHeight="1" x14ac:dyDescent="0.3">
      <c r="A436" s="625">
        <v>31</v>
      </c>
      <c r="B436" s="626" t="s">
        <v>547</v>
      </c>
      <c r="C436" s="626">
        <v>89301311</v>
      </c>
      <c r="D436" s="688"/>
      <c r="E436" s="689" t="s">
        <v>2737</v>
      </c>
      <c r="F436" s="626" t="s">
        <v>2708</v>
      </c>
      <c r="G436" s="626" t="s">
        <v>2745</v>
      </c>
      <c r="H436" s="626"/>
      <c r="I436" s="626" t="s">
        <v>576</v>
      </c>
      <c r="J436" s="626" t="s">
        <v>577</v>
      </c>
      <c r="K436" s="626" t="s">
        <v>2640</v>
      </c>
      <c r="L436" s="627">
        <v>96.63</v>
      </c>
      <c r="M436" s="627">
        <v>6087.6900000000041</v>
      </c>
      <c r="N436" s="626">
        <v>63</v>
      </c>
      <c r="O436" s="690">
        <v>49.5</v>
      </c>
      <c r="P436" s="627">
        <v>3285.4200000000023</v>
      </c>
      <c r="Q436" s="642">
        <v>0.53968253968253965</v>
      </c>
      <c r="R436" s="626">
        <v>34</v>
      </c>
      <c r="S436" s="642">
        <v>0.53968253968253965</v>
      </c>
      <c r="T436" s="690">
        <v>26.5</v>
      </c>
      <c r="U436" s="672">
        <v>0.53535353535353536</v>
      </c>
    </row>
    <row r="437" spans="1:21" ht="14.4" customHeight="1" x14ac:dyDescent="0.3">
      <c r="A437" s="625">
        <v>31</v>
      </c>
      <c r="B437" s="626" t="s">
        <v>547</v>
      </c>
      <c r="C437" s="626">
        <v>89301311</v>
      </c>
      <c r="D437" s="688"/>
      <c r="E437" s="689" t="s">
        <v>2737</v>
      </c>
      <c r="F437" s="626" t="s">
        <v>2708</v>
      </c>
      <c r="G437" s="626" t="s">
        <v>2836</v>
      </c>
      <c r="H437" s="626"/>
      <c r="I437" s="626" t="s">
        <v>2242</v>
      </c>
      <c r="J437" s="626" t="s">
        <v>754</v>
      </c>
      <c r="K437" s="626" t="s">
        <v>2243</v>
      </c>
      <c r="L437" s="627">
        <v>95.24</v>
      </c>
      <c r="M437" s="627">
        <v>95.24</v>
      </c>
      <c r="N437" s="626">
        <v>1</v>
      </c>
      <c r="O437" s="690">
        <v>0.5</v>
      </c>
      <c r="P437" s="627">
        <v>95.24</v>
      </c>
      <c r="Q437" s="642">
        <v>1</v>
      </c>
      <c r="R437" s="626">
        <v>1</v>
      </c>
      <c r="S437" s="642">
        <v>1</v>
      </c>
      <c r="T437" s="690">
        <v>0.5</v>
      </c>
      <c r="U437" s="672">
        <v>1</v>
      </c>
    </row>
    <row r="438" spans="1:21" ht="14.4" customHeight="1" x14ac:dyDescent="0.3">
      <c r="A438" s="625">
        <v>31</v>
      </c>
      <c r="B438" s="626" t="s">
        <v>547</v>
      </c>
      <c r="C438" s="626">
        <v>89301311</v>
      </c>
      <c r="D438" s="688"/>
      <c r="E438" s="689" t="s">
        <v>2737</v>
      </c>
      <c r="F438" s="626" t="s">
        <v>2708</v>
      </c>
      <c r="G438" s="626" t="s">
        <v>2949</v>
      </c>
      <c r="H438" s="626"/>
      <c r="I438" s="626" t="s">
        <v>3064</v>
      </c>
      <c r="J438" s="626" t="s">
        <v>1216</v>
      </c>
      <c r="K438" s="626" t="s">
        <v>2999</v>
      </c>
      <c r="L438" s="627">
        <v>28.74</v>
      </c>
      <c r="M438" s="627">
        <v>28.74</v>
      </c>
      <c r="N438" s="626">
        <v>1</v>
      </c>
      <c r="O438" s="690">
        <v>1</v>
      </c>
      <c r="P438" s="627">
        <v>28.74</v>
      </c>
      <c r="Q438" s="642">
        <v>1</v>
      </c>
      <c r="R438" s="626">
        <v>1</v>
      </c>
      <c r="S438" s="642">
        <v>1</v>
      </c>
      <c r="T438" s="690">
        <v>1</v>
      </c>
      <c r="U438" s="672">
        <v>1</v>
      </c>
    </row>
    <row r="439" spans="1:21" ht="14.4" customHeight="1" x14ac:dyDescent="0.3">
      <c r="A439" s="625">
        <v>31</v>
      </c>
      <c r="B439" s="626" t="s">
        <v>547</v>
      </c>
      <c r="C439" s="626">
        <v>89301311</v>
      </c>
      <c r="D439" s="688"/>
      <c r="E439" s="689" t="s">
        <v>2737</v>
      </c>
      <c r="F439" s="626" t="s">
        <v>2708</v>
      </c>
      <c r="G439" s="626" t="s">
        <v>2949</v>
      </c>
      <c r="H439" s="626"/>
      <c r="I439" s="626" t="s">
        <v>1103</v>
      </c>
      <c r="J439" s="626" t="s">
        <v>3065</v>
      </c>
      <c r="K439" s="626" t="s">
        <v>3066</v>
      </c>
      <c r="L439" s="627">
        <v>28.74</v>
      </c>
      <c r="M439" s="627">
        <v>28.74</v>
      </c>
      <c r="N439" s="626">
        <v>1</v>
      </c>
      <c r="O439" s="690">
        <v>0.5</v>
      </c>
      <c r="P439" s="627">
        <v>28.74</v>
      </c>
      <c r="Q439" s="642">
        <v>1</v>
      </c>
      <c r="R439" s="626">
        <v>1</v>
      </c>
      <c r="S439" s="642">
        <v>1</v>
      </c>
      <c r="T439" s="690">
        <v>0.5</v>
      </c>
      <c r="U439" s="672">
        <v>1</v>
      </c>
    </row>
    <row r="440" spans="1:21" ht="14.4" customHeight="1" x14ac:dyDescent="0.3">
      <c r="A440" s="625">
        <v>31</v>
      </c>
      <c r="B440" s="626" t="s">
        <v>547</v>
      </c>
      <c r="C440" s="626">
        <v>89301311</v>
      </c>
      <c r="D440" s="688"/>
      <c r="E440" s="689" t="s">
        <v>2737</v>
      </c>
      <c r="F440" s="626" t="s">
        <v>2708</v>
      </c>
      <c r="G440" s="626" t="s">
        <v>2841</v>
      </c>
      <c r="H440" s="626"/>
      <c r="I440" s="626" t="s">
        <v>933</v>
      </c>
      <c r="J440" s="626" t="s">
        <v>934</v>
      </c>
      <c r="K440" s="626" t="s">
        <v>2842</v>
      </c>
      <c r="L440" s="627">
        <v>112.13</v>
      </c>
      <c r="M440" s="627">
        <v>112.13</v>
      </c>
      <c r="N440" s="626">
        <v>1</v>
      </c>
      <c r="O440" s="690">
        <v>0.5</v>
      </c>
      <c r="P440" s="627"/>
      <c r="Q440" s="642">
        <v>0</v>
      </c>
      <c r="R440" s="626"/>
      <c r="S440" s="642">
        <v>0</v>
      </c>
      <c r="T440" s="690"/>
      <c r="U440" s="672">
        <v>0</v>
      </c>
    </row>
    <row r="441" spans="1:21" ht="14.4" customHeight="1" x14ac:dyDescent="0.3">
      <c r="A441" s="625">
        <v>31</v>
      </c>
      <c r="B441" s="626" t="s">
        <v>547</v>
      </c>
      <c r="C441" s="626">
        <v>89301311</v>
      </c>
      <c r="D441" s="688"/>
      <c r="E441" s="689" t="s">
        <v>2737</v>
      </c>
      <c r="F441" s="626" t="s">
        <v>2708</v>
      </c>
      <c r="G441" s="626" t="s">
        <v>2750</v>
      </c>
      <c r="H441" s="626"/>
      <c r="I441" s="626" t="s">
        <v>807</v>
      </c>
      <c r="J441" s="626" t="s">
        <v>2751</v>
      </c>
      <c r="K441" s="626" t="s">
        <v>2752</v>
      </c>
      <c r="L441" s="627">
        <v>0</v>
      </c>
      <c r="M441" s="627">
        <v>0</v>
      </c>
      <c r="N441" s="626">
        <v>23</v>
      </c>
      <c r="O441" s="690">
        <v>19.5</v>
      </c>
      <c r="P441" s="627">
        <v>0</v>
      </c>
      <c r="Q441" s="642"/>
      <c r="R441" s="626">
        <v>9</v>
      </c>
      <c r="S441" s="642">
        <v>0.39130434782608697</v>
      </c>
      <c r="T441" s="690">
        <v>6.5</v>
      </c>
      <c r="U441" s="672">
        <v>0.33333333333333331</v>
      </c>
    </row>
    <row r="442" spans="1:21" ht="14.4" customHeight="1" x14ac:dyDescent="0.3">
      <c r="A442" s="625">
        <v>31</v>
      </c>
      <c r="B442" s="626" t="s">
        <v>547</v>
      </c>
      <c r="C442" s="626">
        <v>89301311</v>
      </c>
      <c r="D442" s="688"/>
      <c r="E442" s="689" t="s">
        <v>2737</v>
      </c>
      <c r="F442" s="626" t="s">
        <v>2708</v>
      </c>
      <c r="G442" s="626" t="s">
        <v>2757</v>
      </c>
      <c r="H442" s="626"/>
      <c r="I442" s="626" t="s">
        <v>1724</v>
      </c>
      <c r="J442" s="626" t="s">
        <v>1725</v>
      </c>
      <c r="K442" s="626" t="s">
        <v>2758</v>
      </c>
      <c r="L442" s="627">
        <v>210.11</v>
      </c>
      <c r="M442" s="627">
        <v>2731.4300000000003</v>
      </c>
      <c r="N442" s="626">
        <v>13</v>
      </c>
      <c r="O442" s="690">
        <v>5</v>
      </c>
      <c r="P442" s="627">
        <v>2311.21</v>
      </c>
      <c r="Q442" s="642">
        <v>0.84615384615384603</v>
      </c>
      <c r="R442" s="626">
        <v>11</v>
      </c>
      <c r="S442" s="642">
        <v>0.84615384615384615</v>
      </c>
      <c r="T442" s="690">
        <v>4.5</v>
      </c>
      <c r="U442" s="672">
        <v>0.9</v>
      </c>
    </row>
    <row r="443" spans="1:21" ht="14.4" customHeight="1" x14ac:dyDescent="0.3">
      <c r="A443" s="625">
        <v>31</v>
      </c>
      <c r="B443" s="626" t="s">
        <v>547</v>
      </c>
      <c r="C443" s="626">
        <v>89301311</v>
      </c>
      <c r="D443" s="688"/>
      <c r="E443" s="689" t="s">
        <v>2737</v>
      </c>
      <c r="F443" s="626" t="s">
        <v>2708</v>
      </c>
      <c r="G443" s="626" t="s">
        <v>2846</v>
      </c>
      <c r="H443" s="626"/>
      <c r="I443" s="626" t="s">
        <v>2847</v>
      </c>
      <c r="J443" s="626" t="s">
        <v>2848</v>
      </c>
      <c r="K443" s="626" t="s">
        <v>2647</v>
      </c>
      <c r="L443" s="627">
        <v>41.5</v>
      </c>
      <c r="M443" s="627">
        <v>41.5</v>
      </c>
      <c r="N443" s="626">
        <v>1</v>
      </c>
      <c r="O443" s="690">
        <v>0.5</v>
      </c>
      <c r="P443" s="627">
        <v>41.5</v>
      </c>
      <c r="Q443" s="642">
        <v>1</v>
      </c>
      <c r="R443" s="626">
        <v>1</v>
      </c>
      <c r="S443" s="642">
        <v>1</v>
      </c>
      <c r="T443" s="690">
        <v>0.5</v>
      </c>
      <c r="U443" s="672">
        <v>1</v>
      </c>
    </row>
    <row r="444" spans="1:21" ht="14.4" customHeight="1" x14ac:dyDescent="0.3">
      <c r="A444" s="625">
        <v>31</v>
      </c>
      <c r="B444" s="626" t="s">
        <v>547</v>
      </c>
      <c r="C444" s="626">
        <v>89301311</v>
      </c>
      <c r="D444" s="688"/>
      <c r="E444" s="689" t="s">
        <v>2737</v>
      </c>
      <c r="F444" s="626" t="s">
        <v>2708</v>
      </c>
      <c r="G444" s="626" t="s">
        <v>2846</v>
      </c>
      <c r="H444" s="626"/>
      <c r="I444" s="626" t="s">
        <v>2310</v>
      </c>
      <c r="J444" s="626" t="s">
        <v>1537</v>
      </c>
      <c r="K444" s="626" t="s">
        <v>2693</v>
      </c>
      <c r="L444" s="627">
        <v>124.51</v>
      </c>
      <c r="M444" s="627">
        <v>373.53000000000003</v>
      </c>
      <c r="N444" s="626">
        <v>3</v>
      </c>
      <c r="O444" s="690">
        <v>1.5</v>
      </c>
      <c r="P444" s="627">
        <v>249.02</v>
      </c>
      <c r="Q444" s="642">
        <v>0.66666666666666663</v>
      </c>
      <c r="R444" s="626">
        <v>2</v>
      </c>
      <c r="S444" s="642">
        <v>0.66666666666666663</v>
      </c>
      <c r="T444" s="690">
        <v>0.5</v>
      </c>
      <c r="U444" s="672">
        <v>0.33333333333333331</v>
      </c>
    </row>
    <row r="445" spans="1:21" ht="14.4" customHeight="1" x14ac:dyDescent="0.3">
      <c r="A445" s="625">
        <v>31</v>
      </c>
      <c r="B445" s="626" t="s">
        <v>547</v>
      </c>
      <c r="C445" s="626">
        <v>89301311</v>
      </c>
      <c r="D445" s="688"/>
      <c r="E445" s="689" t="s">
        <v>2737</v>
      </c>
      <c r="F445" s="626" t="s">
        <v>2708</v>
      </c>
      <c r="G445" s="626" t="s">
        <v>3067</v>
      </c>
      <c r="H445" s="626"/>
      <c r="I445" s="626" t="s">
        <v>3068</v>
      </c>
      <c r="J445" s="626" t="s">
        <v>3069</v>
      </c>
      <c r="K445" s="626" t="s">
        <v>923</v>
      </c>
      <c r="L445" s="627">
        <v>0</v>
      </c>
      <c r="M445" s="627">
        <v>0</v>
      </c>
      <c r="N445" s="626">
        <v>1</v>
      </c>
      <c r="O445" s="690">
        <v>1</v>
      </c>
      <c r="P445" s="627">
        <v>0</v>
      </c>
      <c r="Q445" s="642"/>
      <c r="R445" s="626">
        <v>1</v>
      </c>
      <c r="S445" s="642">
        <v>1</v>
      </c>
      <c r="T445" s="690">
        <v>1</v>
      </c>
      <c r="U445" s="672">
        <v>1</v>
      </c>
    </row>
    <row r="446" spans="1:21" ht="14.4" customHeight="1" x14ac:dyDescent="0.3">
      <c r="A446" s="625">
        <v>31</v>
      </c>
      <c r="B446" s="626" t="s">
        <v>547</v>
      </c>
      <c r="C446" s="626">
        <v>89301311</v>
      </c>
      <c r="D446" s="688"/>
      <c r="E446" s="689" t="s">
        <v>2737</v>
      </c>
      <c r="F446" s="626" t="s">
        <v>2710</v>
      </c>
      <c r="G446" s="626" t="s">
        <v>2759</v>
      </c>
      <c r="H446" s="626"/>
      <c r="I446" s="626" t="s">
        <v>2760</v>
      </c>
      <c r="J446" s="626" t="s">
        <v>2761</v>
      </c>
      <c r="K446" s="626" t="s">
        <v>2762</v>
      </c>
      <c r="L446" s="627">
        <v>410</v>
      </c>
      <c r="M446" s="627">
        <v>28700</v>
      </c>
      <c r="N446" s="626">
        <v>70</v>
      </c>
      <c r="O446" s="690">
        <v>70</v>
      </c>
      <c r="P446" s="627">
        <v>28290</v>
      </c>
      <c r="Q446" s="642">
        <v>0.98571428571428577</v>
      </c>
      <c r="R446" s="626">
        <v>69</v>
      </c>
      <c r="S446" s="642">
        <v>0.98571428571428577</v>
      </c>
      <c r="T446" s="690">
        <v>69</v>
      </c>
      <c r="U446" s="672">
        <v>0.98571428571428577</v>
      </c>
    </row>
    <row r="447" spans="1:21" ht="14.4" customHeight="1" x14ac:dyDescent="0.3">
      <c r="A447" s="625">
        <v>31</v>
      </c>
      <c r="B447" s="626" t="s">
        <v>547</v>
      </c>
      <c r="C447" s="626">
        <v>89301311</v>
      </c>
      <c r="D447" s="688"/>
      <c r="E447" s="689" t="s">
        <v>2737</v>
      </c>
      <c r="F447" s="626" t="s">
        <v>2710</v>
      </c>
      <c r="G447" s="626" t="s">
        <v>2759</v>
      </c>
      <c r="H447" s="626"/>
      <c r="I447" s="626" t="s">
        <v>2849</v>
      </c>
      <c r="J447" s="626" t="s">
        <v>2850</v>
      </c>
      <c r="K447" s="626" t="s">
        <v>2851</v>
      </c>
      <c r="L447" s="627">
        <v>566</v>
      </c>
      <c r="M447" s="627">
        <v>566</v>
      </c>
      <c r="N447" s="626">
        <v>1</v>
      </c>
      <c r="O447" s="690">
        <v>1</v>
      </c>
      <c r="P447" s="627"/>
      <c r="Q447" s="642">
        <v>0</v>
      </c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31</v>
      </c>
      <c r="B448" s="626" t="s">
        <v>547</v>
      </c>
      <c r="C448" s="626">
        <v>89301311</v>
      </c>
      <c r="D448" s="688"/>
      <c r="E448" s="689" t="s">
        <v>2737</v>
      </c>
      <c r="F448" s="626" t="s">
        <v>2710</v>
      </c>
      <c r="G448" s="626" t="s">
        <v>2763</v>
      </c>
      <c r="H448" s="626"/>
      <c r="I448" s="626" t="s">
        <v>2764</v>
      </c>
      <c r="J448" s="626" t="s">
        <v>2765</v>
      </c>
      <c r="K448" s="626" t="s">
        <v>2766</v>
      </c>
      <c r="L448" s="627">
        <v>35.75</v>
      </c>
      <c r="M448" s="627">
        <v>5505.5</v>
      </c>
      <c r="N448" s="626">
        <v>154</v>
      </c>
      <c r="O448" s="690">
        <v>77</v>
      </c>
      <c r="P448" s="627">
        <v>5434</v>
      </c>
      <c r="Q448" s="642">
        <v>0.98701298701298701</v>
      </c>
      <c r="R448" s="626">
        <v>152</v>
      </c>
      <c r="S448" s="642">
        <v>0.98701298701298701</v>
      </c>
      <c r="T448" s="690">
        <v>76</v>
      </c>
      <c r="U448" s="672">
        <v>0.98701298701298701</v>
      </c>
    </row>
    <row r="449" spans="1:21" ht="14.4" customHeight="1" x14ac:dyDescent="0.3">
      <c r="A449" s="625">
        <v>31</v>
      </c>
      <c r="B449" s="626" t="s">
        <v>547</v>
      </c>
      <c r="C449" s="626">
        <v>89301311</v>
      </c>
      <c r="D449" s="688"/>
      <c r="E449" s="689" t="s">
        <v>2737</v>
      </c>
      <c r="F449" s="626" t="s">
        <v>2710</v>
      </c>
      <c r="G449" s="626" t="s">
        <v>2767</v>
      </c>
      <c r="H449" s="626"/>
      <c r="I449" s="626" t="s">
        <v>2852</v>
      </c>
      <c r="J449" s="626" t="s">
        <v>2853</v>
      </c>
      <c r="K449" s="626" t="s">
        <v>2854</v>
      </c>
      <c r="L449" s="627">
        <v>260</v>
      </c>
      <c r="M449" s="627">
        <v>2080</v>
      </c>
      <c r="N449" s="626">
        <v>8</v>
      </c>
      <c r="O449" s="690">
        <v>4</v>
      </c>
      <c r="P449" s="627">
        <v>2080</v>
      </c>
      <c r="Q449" s="642">
        <v>1</v>
      </c>
      <c r="R449" s="626">
        <v>8</v>
      </c>
      <c r="S449" s="642">
        <v>1</v>
      </c>
      <c r="T449" s="690">
        <v>4</v>
      </c>
      <c r="U449" s="672">
        <v>1</v>
      </c>
    </row>
    <row r="450" spans="1:21" ht="14.4" customHeight="1" x14ac:dyDescent="0.3">
      <c r="A450" s="625">
        <v>31</v>
      </c>
      <c r="B450" s="626" t="s">
        <v>547</v>
      </c>
      <c r="C450" s="626">
        <v>89301311</v>
      </c>
      <c r="D450" s="688"/>
      <c r="E450" s="689" t="s">
        <v>2737</v>
      </c>
      <c r="F450" s="626" t="s">
        <v>2710</v>
      </c>
      <c r="G450" s="626" t="s">
        <v>2767</v>
      </c>
      <c r="H450" s="626"/>
      <c r="I450" s="626" t="s">
        <v>2771</v>
      </c>
      <c r="J450" s="626" t="s">
        <v>2772</v>
      </c>
      <c r="K450" s="626" t="s">
        <v>2773</v>
      </c>
      <c r="L450" s="627">
        <v>200</v>
      </c>
      <c r="M450" s="627">
        <v>8400</v>
      </c>
      <c r="N450" s="626">
        <v>42</v>
      </c>
      <c r="O450" s="690">
        <v>21</v>
      </c>
      <c r="P450" s="627">
        <v>7600</v>
      </c>
      <c r="Q450" s="642">
        <v>0.90476190476190477</v>
      </c>
      <c r="R450" s="626">
        <v>38</v>
      </c>
      <c r="S450" s="642">
        <v>0.90476190476190477</v>
      </c>
      <c r="T450" s="690">
        <v>19</v>
      </c>
      <c r="U450" s="672">
        <v>0.90476190476190477</v>
      </c>
    </row>
    <row r="451" spans="1:21" ht="14.4" customHeight="1" x14ac:dyDescent="0.3">
      <c r="A451" s="625">
        <v>31</v>
      </c>
      <c r="B451" s="626" t="s">
        <v>547</v>
      </c>
      <c r="C451" s="626">
        <v>89301311</v>
      </c>
      <c r="D451" s="688"/>
      <c r="E451" s="689" t="s">
        <v>2737</v>
      </c>
      <c r="F451" s="626" t="s">
        <v>2710</v>
      </c>
      <c r="G451" s="626" t="s">
        <v>2738</v>
      </c>
      <c r="H451" s="626"/>
      <c r="I451" s="626" t="s">
        <v>2858</v>
      </c>
      <c r="J451" s="626" t="s">
        <v>2859</v>
      </c>
      <c r="K451" s="626" t="s">
        <v>2860</v>
      </c>
      <c r="L451" s="627">
        <v>3000</v>
      </c>
      <c r="M451" s="627">
        <v>3000</v>
      </c>
      <c r="N451" s="626">
        <v>1</v>
      </c>
      <c r="O451" s="690">
        <v>1</v>
      </c>
      <c r="P451" s="627">
        <v>3000</v>
      </c>
      <c r="Q451" s="642">
        <v>1</v>
      </c>
      <c r="R451" s="626">
        <v>1</v>
      </c>
      <c r="S451" s="642">
        <v>1</v>
      </c>
      <c r="T451" s="690">
        <v>1</v>
      </c>
      <c r="U451" s="672">
        <v>1</v>
      </c>
    </row>
    <row r="452" spans="1:21" ht="14.4" customHeight="1" x14ac:dyDescent="0.3">
      <c r="A452" s="625">
        <v>31</v>
      </c>
      <c r="B452" s="626" t="s">
        <v>547</v>
      </c>
      <c r="C452" s="626">
        <v>89301311</v>
      </c>
      <c r="D452" s="688"/>
      <c r="E452" s="689" t="s">
        <v>2737</v>
      </c>
      <c r="F452" s="626" t="s">
        <v>2710</v>
      </c>
      <c r="G452" s="626" t="s">
        <v>2738</v>
      </c>
      <c r="H452" s="626"/>
      <c r="I452" s="626" t="s">
        <v>2774</v>
      </c>
      <c r="J452" s="626" t="s">
        <v>2775</v>
      </c>
      <c r="K452" s="626" t="s">
        <v>2776</v>
      </c>
      <c r="L452" s="627">
        <v>199.5</v>
      </c>
      <c r="M452" s="627">
        <v>598.5</v>
      </c>
      <c r="N452" s="626">
        <v>3</v>
      </c>
      <c r="O452" s="690">
        <v>3</v>
      </c>
      <c r="P452" s="627">
        <v>598.5</v>
      </c>
      <c r="Q452" s="642">
        <v>1</v>
      </c>
      <c r="R452" s="626">
        <v>3</v>
      </c>
      <c r="S452" s="642">
        <v>1</v>
      </c>
      <c r="T452" s="690">
        <v>3</v>
      </c>
      <c r="U452" s="672">
        <v>1</v>
      </c>
    </row>
    <row r="453" spans="1:21" ht="14.4" customHeight="1" x14ac:dyDescent="0.3">
      <c r="A453" s="625">
        <v>31</v>
      </c>
      <c r="B453" s="626" t="s">
        <v>547</v>
      </c>
      <c r="C453" s="626">
        <v>89301311</v>
      </c>
      <c r="D453" s="688"/>
      <c r="E453" s="689" t="s">
        <v>2737</v>
      </c>
      <c r="F453" s="626" t="s">
        <v>2710</v>
      </c>
      <c r="G453" s="626" t="s">
        <v>2738</v>
      </c>
      <c r="H453" s="626"/>
      <c r="I453" s="626" t="s">
        <v>2777</v>
      </c>
      <c r="J453" s="626" t="s">
        <v>2778</v>
      </c>
      <c r="K453" s="626" t="s">
        <v>2779</v>
      </c>
      <c r="L453" s="627">
        <v>492.18</v>
      </c>
      <c r="M453" s="627">
        <v>5413.9800000000005</v>
      </c>
      <c r="N453" s="626">
        <v>11</v>
      </c>
      <c r="O453" s="690">
        <v>11</v>
      </c>
      <c r="P453" s="627">
        <v>4921.8</v>
      </c>
      <c r="Q453" s="642">
        <v>0.90909090909090906</v>
      </c>
      <c r="R453" s="626">
        <v>10</v>
      </c>
      <c r="S453" s="642">
        <v>0.90909090909090906</v>
      </c>
      <c r="T453" s="690">
        <v>10</v>
      </c>
      <c r="U453" s="672">
        <v>0.90909090909090906</v>
      </c>
    </row>
    <row r="454" spans="1:21" ht="14.4" customHeight="1" x14ac:dyDescent="0.3">
      <c r="A454" s="625">
        <v>31</v>
      </c>
      <c r="B454" s="626" t="s">
        <v>547</v>
      </c>
      <c r="C454" s="626">
        <v>89301311</v>
      </c>
      <c r="D454" s="688"/>
      <c r="E454" s="689" t="s">
        <v>2737</v>
      </c>
      <c r="F454" s="626" t="s">
        <v>2710</v>
      </c>
      <c r="G454" s="626" t="s">
        <v>2738</v>
      </c>
      <c r="H454" s="626"/>
      <c r="I454" s="626" t="s">
        <v>3070</v>
      </c>
      <c r="J454" s="626" t="s">
        <v>3071</v>
      </c>
      <c r="K454" s="626" t="s">
        <v>3072</v>
      </c>
      <c r="L454" s="627">
        <v>2626.04</v>
      </c>
      <c r="M454" s="627">
        <v>2626.04</v>
      </c>
      <c r="N454" s="626">
        <v>1</v>
      </c>
      <c r="O454" s="690">
        <v>1</v>
      </c>
      <c r="P454" s="627">
        <v>2626.04</v>
      </c>
      <c r="Q454" s="642">
        <v>1</v>
      </c>
      <c r="R454" s="626">
        <v>1</v>
      </c>
      <c r="S454" s="642">
        <v>1</v>
      </c>
      <c r="T454" s="690">
        <v>1</v>
      </c>
      <c r="U454" s="672">
        <v>1</v>
      </c>
    </row>
    <row r="455" spans="1:21" ht="14.4" customHeight="1" x14ac:dyDescent="0.3">
      <c r="A455" s="625">
        <v>31</v>
      </c>
      <c r="B455" s="626" t="s">
        <v>547</v>
      </c>
      <c r="C455" s="626">
        <v>89301311</v>
      </c>
      <c r="D455" s="688"/>
      <c r="E455" s="689" t="s">
        <v>2737</v>
      </c>
      <c r="F455" s="626" t="s">
        <v>2710</v>
      </c>
      <c r="G455" s="626" t="s">
        <v>2738</v>
      </c>
      <c r="H455" s="626"/>
      <c r="I455" s="626" t="s">
        <v>2780</v>
      </c>
      <c r="J455" s="626" t="s">
        <v>2781</v>
      </c>
      <c r="K455" s="626" t="s">
        <v>2782</v>
      </c>
      <c r="L455" s="627">
        <v>750</v>
      </c>
      <c r="M455" s="627">
        <v>1500</v>
      </c>
      <c r="N455" s="626">
        <v>2</v>
      </c>
      <c r="O455" s="690">
        <v>2</v>
      </c>
      <c r="P455" s="627">
        <v>1500</v>
      </c>
      <c r="Q455" s="642">
        <v>1</v>
      </c>
      <c r="R455" s="626">
        <v>2</v>
      </c>
      <c r="S455" s="642">
        <v>1</v>
      </c>
      <c r="T455" s="690">
        <v>2</v>
      </c>
      <c r="U455" s="672">
        <v>1</v>
      </c>
    </row>
    <row r="456" spans="1:21" ht="14.4" customHeight="1" x14ac:dyDescent="0.3">
      <c r="A456" s="625">
        <v>31</v>
      </c>
      <c r="B456" s="626" t="s">
        <v>547</v>
      </c>
      <c r="C456" s="626">
        <v>89301311</v>
      </c>
      <c r="D456" s="688"/>
      <c r="E456" s="689" t="s">
        <v>2737</v>
      </c>
      <c r="F456" s="626" t="s">
        <v>2710</v>
      </c>
      <c r="G456" s="626" t="s">
        <v>2738</v>
      </c>
      <c r="H456" s="626"/>
      <c r="I456" s="626" t="s">
        <v>2783</v>
      </c>
      <c r="J456" s="626" t="s">
        <v>2784</v>
      </c>
      <c r="K456" s="626" t="s">
        <v>2785</v>
      </c>
      <c r="L456" s="627">
        <v>971.25</v>
      </c>
      <c r="M456" s="627">
        <v>1942.5</v>
      </c>
      <c r="N456" s="626">
        <v>2</v>
      </c>
      <c r="O456" s="690">
        <v>2</v>
      </c>
      <c r="P456" s="627">
        <v>1942.5</v>
      </c>
      <c r="Q456" s="642">
        <v>1</v>
      </c>
      <c r="R456" s="626">
        <v>2</v>
      </c>
      <c r="S456" s="642">
        <v>1</v>
      </c>
      <c r="T456" s="690">
        <v>2</v>
      </c>
      <c r="U456" s="672">
        <v>1</v>
      </c>
    </row>
    <row r="457" spans="1:21" ht="14.4" customHeight="1" x14ac:dyDescent="0.3">
      <c r="A457" s="625">
        <v>31</v>
      </c>
      <c r="B457" s="626" t="s">
        <v>547</v>
      </c>
      <c r="C457" s="626">
        <v>89301311</v>
      </c>
      <c r="D457" s="688"/>
      <c r="E457" s="689" t="s">
        <v>2737</v>
      </c>
      <c r="F457" s="626" t="s">
        <v>2710</v>
      </c>
      <c r="G457" s="626" t="s">
        <v>2738</v>
      </c>
      <c r="H457" s="626"/>
      <c r="I457" s="626" t="s">
        <v>2869</v>
      </c>
      <c r="J457" s="626" t="s">
        <v>2870</v>
      </c>
      <c r="K457" s="626" t="s">
        <v>2871</v>
      </c>
      <c r="L457" s="627">
        <v>855</v>
      </c>
      <c r="M457" s="627">
        <v>2565</v>
      </c>
      <c r="N457" s="626">
        <v>3</v>
      </c>
      <c r="O457" s="690">
        <v>3</v>
      </c>
      <c r="P457" s="627">
        <v>2565</v>
      </c>
      <c r="Q457" s="642">
        <v>1</v>
      </c>
      <c r="R457" s="626">
        <v>3</v>
      </c>
      <c r="S457" s="642">
        <v>1</v>
      </c>
      <c r="T457" s="690">
        <v>3</v>
      </c>
      <c r="U457" s="672">
        <v>1</v>
      </c>
    </row>
    <row r="458" spans="1:21" ht="14.4" customHeight="1" x14ac:dyDescent="0.3">
      <c r="A458" s="625">
        <v>31</v>
      </c>
      <c r="B458" s="626" t="s">
        <v>547</v>
      </c>
      <c r="C458" s="626">
        <v>89301312</v>
      </c>
      <c r="D458" s="688"/>
      <c r="E458" s="689" t="s">
        <v>2718</v>
      </c>
      <c r="F458" s="626" t="s">
        <v>2708</v>
      </c>
      <c r="G458" s="626" t="s">
        <v>3073</v>
      </c>
      <c r="H458" s="626"/>
      <c r="I458" s="626" t="s">
        <v>1543</v>
      </c>
      <c r="J458" s="626" t="s">
        <v>1544</v>
      </c>
      <c r="K458" s="626" t="s">
        <v>923</v>
      </c>
      <c r="L458" s="627">
        <v>0</v>
      </c>
      <c r="M458" s="627">
        <v>0</v>
      </c>
      <c r="N458" s="626">
        <v>1</v>
      </c>
      <c r="O458" s="690">
        <v>1</v>
      </c>
      <c r="P458" s="627">
        <v>0</v>
      </c>
      <c r="Q458" s="642"/>
      <c r="R458" s="626">
        <v>1</v>
      </c>
      <c r="S458" s="642">
        <v>1</v>
      </c>
      <c r="T458" s="690">
        <v>1</v>
      </c>
      <c r="U458" s="672">
        <v>1</v>
      </c>
    </row>
    <row r="459" spans="1:21" ht="14.4" customHeight="1" x14ac:dyDescent="0.3">
      <c r="A459" s="625">
        <v>31</v>
      </c>
      <c r="B459" s="626" t="s">
        <v>547</v>
      </c>
      <c r="C459" s="626">
        <v>89301312</v>
      </c>
      <c r="D459" s="688"/>
      <c r="E459" s="689" t="s">
        <v>2718</v>
      </c>
      <c r="F459" s="626" t="s">
        <v>2708</v>
      </c>
      <c r="G459" s="626" t="s">
        <v>2741</v>
      </c>
      <c r="H459" s="626"/>
      <c r="I459" s="626" t="s">
        <v>1809</v>
      </c>
      <c r="J459" s="626" t="s">
        <v>1810</v>
      </c>
      <c r="K459" s="626" t="s">
        <v>2614</v>
      </c>
      <c r="L459" s="627">
        <v>69.86</v>
      </c>
      <c r="M459" s="627">
        <v>69.86</v>
      </c>
      <c r="N459" s="626">
        <v>1</v>
      </c>
      <c r="O459" s="690">
        <v>1</v>
      </c>
      <c r="P459" s="627">
        <v>69.86</v>
      </c>
      <c r="Q459" s="642">
        <v>1</v>
      </c>
      <c r="R459" s="626">
        <v>1</v>
      </c>
      <c r="S459" s="642">
        <v>1</v>
      </c>
      <c r="T459" s="690">
        <v>1</v>
      </c>
      <c r="U459" s="672">
        <v>1</v>
      </c>
    </row>
    <row r="460" spans="1:21" ht="14.4" customHeight="1" x14ac:dyDescent="0.3">
      <c r="A460" s="625">
        <v>31</v>
      </c>
      <c r="B460" s="626" t="s">
        <v>547</v>
      </c>
      <c r="C460" s="626">
        <v>89301312</v>
      </c>
      <c r="D460" s="688"/>
      <c r="E460" s="689" t="s">
        <v>2718</v>
      </c>
      <c r="F460" s="626" t="s">
        <v>2708</v>
      </c>
      <c r="G460" s="626" t="s">
        <v>3074</v>
      </c>
      <c r="H460" s="626"/>
      <c r="I460" s="626" t="s">
        <v>3075</v>
      </c>
      <c r="J460" s="626" t="s">
        <v>3076</v>
      </c>
      <c r="K460" s="626" t="s">
        <v>3077</v>
      </c>
      <c r="L460" s="627">
        <v>432.32</v>
      </c>
      <c r="M460" s="627">
        <v>864.64</v>
      </c>
      <c r="N460" s="626">
        <v>2</v>
      </c>
      <c r="O460" s="690">
        <v>1</v>
      </c>
      <c r="P460" s="627">
        <v>864.64</v>
      </c>
      <c r="Q460" s="642">
        <v>1</v>
      </c>
      <c r="R460" s="626">
        <v>2</v>
      </c>
      <c r="S460" s="642">
        <v>1</v>
      </c>
      <c r="T460" s="690">
        <v>1</v>
      </c>
      <c r="U460" s="672">
        <v>1</v>
      </c>
    </row>
    <row r="461" spans="1:21" ht="14.4" customHeight="1" x14ac:dyDescent="0.3">
      <c r="A461" s="625">
        <v>31</v>
      </c>
      <c r="B461" s="626" t="s">
        <v>547</v>
      </c>
      <c r="C461" s="626">
        <v>89301312</v>
      </c>
      <c r="D461" s="688"/>
      <c r="E461" s="689" t="s">
        <v>2718</v>
      </c>
      <c r="F461" s="626" t="s">
        <v>2708</v>
      </c>
      <c r="G461" s="626" t="s">
        <v>2744</v>
      </c>
      <c r="H461" s="626"/>
      <c r="I461" s="626" t="s">
        <v>2996</v>
      </c>
      <c r="J461" s="626" t="s">
        <v>1491</v>
      </c>
      <c r="K461" s="626" t="s">
        <v>2997</v>
      </c>
      <c r="L461" s="627">
        <v>468.96</v>
      </c>
      <c r="M461" s="627">
        <v>937.92</v>
      </c>
      <c r="N461" s="626">
        <v>2</v>
      </c>
      <c r="O461" s="690">
        <v>1</v>
      </c>
      <c r="P461" s="627">
        <v>937.92</v>
      </c>
      <c r="Q461" s="642">
        <v>1</v>
      </c>
      <c r="R461" s="626">
        <v>2</v>
      </c>
      <c r="S461" s="642">
        <v>1</v>
      </c>
      <c r="T461" s="690">
        <v>1</v>
      </c>
      <c r="U461" s="672">
        <v>1</v>
      </c>
    </row>
    <row r="462" spans="1:21" ht="14.4" customHeight="1" x14ac:dyDescent="0.3">
      <c r="A462" s="625">
        <v>31</v>
      </c>
      <c r="B462" s="626" t="s">
        <v>547</v>
      </c>
      <c r="C462" s="626">
        <v>89301312</v>
      </c>
      <c r="D462" s="688"/>
      <c r="E462" s="689" t="s">
        <v>2718</v>
      </c>
      <c r="F462" s="626" t="s">
        <v>2708</v>
      </c>
      <c r="G462" s="626" t="s">
        <v>2744</v>
      </c>
      <c r="H462" s="626"/>
      <c r="I462" s="626" t="s">
        <v>1643</v>
      </c>
      <c r="J462" s="626" t="s">
        <v>1491</v>
      </c>
      <c r="K462" s="626" t="s">
        <v>1644</v>
      </c>
      <c r="L462" s="627">
        <v>625.29</v>
      </c>
      <c r="M462" s="627">
        <v>5627.61</v>
      </c>
      <c r="N462" s="626">
        <v>9</v>
      </c>
      <c r="O462" s="690">
        <v>4</v>
      </c>
      <c r="P462" s="627">
        <v>5627.61</v>
      </c>
      <c r="Q462" s="642">
        <v>1</v>
      </c>
      <c r="R462" s="626">
        <v>9</v>
      </c>
      <c r="S462" s="642">
        <v>1</v>
      </c>
      <c r="T462" s="690">
        <v>4</v>
      </c>
      <c r="U462" s="672">
        <v>1</v>
      </c>
    </row>
    <row r="463" spans="1:21" ht="14.4" customHeight="1" x14ac:dyDescent="0.3">
      <c r="A463" s="625">
        <v>31</v>
      </c>
      <c r="B463" s="626" t="s">
        <v>547</v>
      </c>
      <c r="C463" s="626">
        <v>89301312</v>
      </c>
      <c r="D463" s="688"/>
      <c r="E463" s="689" t="s">
        <v>2718</v>
      </c>
      <c r="F463" s="626" t="s">
        <v>2708</v>
      </c>
      <c r="G463" s="626" t="s">
        <v>2744</v>
      </c>
      <c r="H463" s="626"/>
      <c r="I463" s="626" t="s">
        <v>1490</v>
      </c>
      <c r="J463" s="626" t="s">
        <v>1491</v>
      </c>
      <c r="K463" s="626" t="s">
        <v>1492</v>
      </c>
      <c r="L463" s="627">
        <v>937.93</v>
      </c>
      <c r="M463" s="627">
        <v>937.93</v>
      </c>
      <c r="N463" s="626">
        <v>1</v>
      </c>
      <c r="O463" s="690">
        <v>1</v>
      </c>
      <c r="P463" s="627">
        <v>937.93</v>
      </c>
      <c r="Q463" s="642">
        <v>1</v>
      </c>
      <c r="R463" s="626">
        <v>1</v>
      </c>
      <c r="S463" s="642">
        <v>1</v>
      </c>
      <c r="T463" s="690">
        <v>1</v>
      </c>
      <c r="U463" s="672">
        <v>1</v>
      </c>
    </row>
    <row r="464" spans="1:21" ht="14.4" customHeight="1" x14ac:dyDescent="0.3">
      <c r="A464" s="625">
        <v>31</v>
      </c>
      <c r="B464" s="626" t="s">
        <v>547</v>
      </c>
      <c r="C464" s="626">
        <v>89301312</v>
      </c>
      <c r="D464" s="688"/>
      <c r="E464" s="689" t="s">
        <v>2718</v>
      </c>
      <c r="F464" s="626" t="s">
        <v>2708</v>
      </c>
      <c r="G464" s="626" t="s">
        <v>2745</v>
      </c>
      <c r="H464" s="626"/>
      <c r="I464" s="626" t="s">
        <v>1479</v>
      </c>
      <c r="J464" s="626" t="s">
        <v>1480</v>
      </c>
      <c r="K464" s="626" t="s">
        <v>2639</v>
      </c>
      <c r="L464" s="627">
        <v>96.63</v>
      </c>
      <c r="M464" s="627">
        <v>96.63</v>
      </c>
      <c r="N464" s="626">
        <v>1</v>
      </c>
      <c r="O464" s="690">
        <v>1</v>
      </c>
      <c r="P464" s="627">
        <v>96.63</v>
      </c>
      <c r="Q464" s="642">
        <v>1</v>
      </c>
      <c r="R464" s="626">
        <v>1</v>
      </c>
      <c r="S464" s="642">
        <v>1</v>
      </c>
      <c r="T464" s="690">
        <v>1</v>
      </c>
      <c r="U464" s="672">
        <v>1</v>
      </c>
    </row>
    <row r="465" spans="1:21" ht="14.4" customHeight="1" x14ac:dyDescent="0.3">
      <c r="A465" s="625">
        <v>31</v>
      </c>
      <c r="B465" s="626" t="s">
        <v>547</v>
      </c>
      <c r="C465" s="626">
        <v>89301312</v>
      </c>
      <c r="D465" s="688"/>
      <c r="E465" s="689" t="s">
        <v>2718</v>
      </c>
      <c r="F465" s="626" t="s">
        <v>2708</v>
      </c>
      <c r="G465" s="626" t="s">
        <v>3078</v>
      </c>
      <c r="H465" s="626"/>
      <c r="I465" s="626" t="s">
        <v>3079</v>
      </c>
      <c r="J465" s="626" t="s">
        <v>3080</v>
      </c>
      <c r="K465" s="626" t="s">
        <v>3081</v>
      </c>
      <c r="L465" s="627">
        <v>85.91</v>
      </c>
      <c r="M465" s="627">
        <v>85.91</v>
      </c>
      <c r="N465" s="626">
        <v>1</v>
      </c>
      <c r="O465" s="690">
        <v>1</v>
      </c>
      <c r="P465" s="627"/>
      <c r="Q465" s="642">
        <v>0</v>
      </c>
      <c r="R465" s="626"/>
      <c r="S465" s="642">
        <v>0</v>
      </c>
      <c r="T465" s="690"/>
      <c r="U465" s="672">
        <v>0</v>
      </c>
    </row>
    <row r="466" spans="1:21" ht="14.4" customHeight="1" x14ac:dyDescent="0.3">
      <c r="A466" s="625">
        <v>31</v>
      </c>
      <c r="B466" s="626" t="s">
        <v>547</v>
      </c>
      <c r="C466" s="626">
        <v>89301312</v>
      </c>
      <c r="D466" s="688"/>
      <c r="E466" s="689" t="s">
        <v>2718</v>
      </c>
      <c r="F466" s="626" t="s">
        <v>2708</v>
      </c>
      <c r="G466" s="626" t="s">
        <v>3082</v>
      </c>
      <c r="H466" s="626"/>
      <c r="I466" s="626" t="s">
        <v>3083</v>
      </c>
      <c r="J466" s="626" t="s">
        <v>3084</v>
      </c>
      <c r="K466" s="626" t="s">
        <v>2246</v>
      </c>
      <c r="L466" s="627">
        <v>0</v>
      </c>
      <c r="M466" s="627">
        <v>0</v>
      </c>
      <c r="N466" s="626">
        <v>4</v>
      </c>
      <c r="O466" s="690">
        <v>2</v>
      </c>
      <c r="P466" s="627">
        <v>0</v>
      </c>
      <c r="Q466" s="642"/>
      <c r="R466" s="626">
        <v>4</v>
      </c>
      <c r="S466" s="642">
        <v>1</v>
      </c>
      <c r="T466" s="690">
        <v>2</v>
      </c>
      <c r="U466" s="672">
        <v>1</v>
      </c>
    </row>
    <row r="467" spans="1:21" ht="14.4" customHeight="1" x14ac:dyDescent="0.3">
      <c r="A467" s="625">
        <v>31</v>
      </c>
      <c r="B467" s="626" t="s">
        <v>547</v>
      </c>
      <c r="C467" s="626">
        <v>89301312</v>
      </c>
      <c r="D467" s="688"/>
      <c r="E467" s="689" t="s">
        <v>2718</v>
      </c>
      <c r="F467" s="626" t="s">
        <v>2708</v>
      </c>
      <c r="G467" s="626" t="s">
        <v>3085</v>
      </c>
      <c r="H467" s="626"/>
      <c r="I467" s="626" t="s">
        <v>2279</v>
      </c>
      <c r="J467" s="626" t="s">
        <v>2280</v>
      </c>
      <c r="K467" s="626" t="s">
        <v>3086</v>
      </c>
      <c r="L467" s="627">
        <v>79.349999999999994</v>
      </c>
      <c r="M467" s="627">
        <v>79.349999999999994</v>
      </c>
      <c r="N467" s="626">
        <v>1</v>
      </c>
      <c r="O467" s="690">
        <v>1</v>
      </c>
      <c r="P467" s="627"/>
      <c r="Q467" s="642">
        <v>0</v>
      </c>
      <c r="R467" s="626"/>
      <c r="S467" s="642">
        <v>0</v>
      </c>
      <c r="T467" s="690"/>
      <c r="U467" s="672">
        <v>0</v>
      </c>
    </row>
    <row r="468" spans="1:21" ht="14.4" customHeight="1" x14ac:dyDescent="0.3">
      <c r="A468" s="625">
        <v>31</v>
      </c>
      <c r="B468" s="626" t="s">
        <v>547</v>
      </c>
      <c r="C468" s="626">
        <v>89301312</v>
      </c>
      <c r="D468" s="688"/>
      <c r="E468" s="689" t="s">
        <v>2718</v>
      </c>
      <c r="F468" s="626" t="s">
        <v>2708</v>
      </c>
      <c r="G468" s="626" t="s">
        <v>2757</v>
      </c>
      <c r="H468" s="626"/>
      <c r="I468" s="626" t="s">
        <v>1724</v>
      </c>
      <c r="J468" s="626" t="s">
        <v>1725</v>
      </c>
      <c r="K468" s="626" t="s">
        <v>2758</v>
      </c>
      <c r="L468" s="627">
        <v>210.11</v>
      </c>
      <c r="M468" s="627">
        <v>210.11</v>
      </c>
      <c r="N468" s="626">
        <v>1</v>
      </c>
      <c r="O468" s="690">
        <v>1</v>
      </c>
      <c r="P468" s="627">
        <v>210.11</v>
      </c>
      <c r="Q468" s="642">
        <v>1</v>
      </c>
      <c r="R468" s="626">
        <v>1</v>
      </c>
      <c r="S468" s="642">
        <v>1</v>
      </c>
      <c r="T468" s="690">
        <v>1</v>
      </c>
      <c r="U468" s="672">
        <v>1</v>
      </c>
    </row>
    <row r="469" spans="1:21" ht="14.4" customHeight="1" x14ac:dyDescent="0.3">
      <c r="A469" s="625">
        <v>31</v>
      </c>
      <c r="B469" s="626" t="s">
        <v>547</v>
      </c>
      <c r="C469" s="626">
        <v>89301312</v>
      </c>
      <c r="D469" s="688"/>
      <c r="E469" s="689" t="s">
        <v>2718</v>
      </c>
      <c r="F469" s="626" t="s">
        <v>2708</v>
      </c>
      <c r="G469" s="626" t="s">
        <v>2846</v>
      </c>
      <c r="H469" s="626"/>
      <c r="I469" s="626" t="s">
        <v>1494</v>
      </c>
      <c r="J469" s="626" t="s">
        <v>1495</v>
      </c>
      <c r="K469" s="626" t="s">
        <v>1496</v>
      </c>
      <c r="L469" s="627">
        <v>32.74</v>
      </c>
      <c r="M469" s="627">
        <v>32.74</v>
      </c>
      <c r="N469" s="626">
        <v>1</v>
      </c>
      <c r="O469" s="690">
        <v>1</v>
      </c>
      <c r="P469" s="627">
        <v>32.74</v>
      </c>
      <c r="Q469" s="642">
        <v>1</v>
      </c>
      <c r="R469" s="626">
        <v>1</v>
      </c>
      <c r="S469" s="642">
        <v>1</v>
      </c>
      <c r="T469" s="690">
        <v>1</v>
      </c>
      <c r="U469" s="672">
        <v>1</v>
      </c>
    </row>
    <row r="470" spans="1:21" ht="14.4" customHeight="1" x14ac:dyDescent="0.3">
      <c r="A470" s="625">
        <v>31</v>
      </c>
      <c r="B470" s="626" t="s">
        <v>547</v>
      </c>
      <c r="C470" s="626">
        <v>89301312</v>
      </c>
      <c r="D470" s="688"/>
      <c r="E470" s="689" t="s">
        <v>2718</v>
      </c>
      <c r="F470" s="626" t="s">
        <v>2708</v>
      </c>
      <c r="G470" s="626" t="s">
        <v>2846</v>
      </c>
      <c r="H470" s="626"/>
      <c r="I470" s="626" t="s">
        <v>2310</v>
      </c>
      <c r="J470" s="626" t="s">
        <v>1537</v>
      </c>
      <c r="K470" s="626" t="s">
        <v>2693</v>
      </c>
      <c r="L470" s="627">
        <v>98.23</v>
      </c>
      <c r="M470" s="627">
        <v>98.23</v>
      </c>
      <c r="N470" s="626">
        <v>1</v>
      </c>
      <c r="O470" s="690">
        <v>1</v>
      </c>
      <c r="P470" s="627">
        <v>98.23</v>
      </c>
      <c r="Q470" s="642">
        <v>1</v>
      </c>
      <c r="R470" s="626">
        <v>1</v>
      </c>
      <c r="S470" s="642">
        <v>1</v>
      </c>
      <c r="T470" s="690">
        <v>1</v>
      </c>
      <c r="U470" s="672">
        <v>1</v>
      </c>
    </row>
    <row r="471" spans="1:21" ht="14.4" customHeight="1" x14ac:dyDescent="0.3">
      <c r="A471" s="625">
        <v>31</v>
      </c>
      <c r="B471" s="626" t="s">
        <v>547</v>
      </c>
      <c r="C471" s="626">
        <v>89301312</v>
      </c>
      <c r="D471" s="688"/>
      <c r="E471" s="689" t="s">
        <v>2718</v>
      </c>
      <c r="F471" s="626" t="s">
        <v>2710</v>
      </c>
      <c r="G471" s="626" t="s">
        <v>2763</v>
      </c>
      <c r="H471" s="626"/>
      <c r="I471" s="626" t="s">
        <v>3087</v>
      </c>
      <c r="J471" s="626" t="s">
        <v>2765</v>
      </c>
      <c r="K471" s="626" t="s">
        <v>3088</v>
      </c>
      <c r="L471" s="627">
        <v>47.57</v>
      </c>
      <c r="M471" s="627">
        <v>142.71</v>
      </c>
      <c r="N471" s="626">
        <v>3</v>
      </c>
      <c r="O471" s="690">
        <v>2</v>
      </c>
      <c r="P471" s="627">
        <v>142.71</v>
      </c>
      <c r="Q471" s="642">
        <v>1</v>
      </c>
      <c r="R471" s="626">
        <v>3</v>
      </c>
      <c r="S471" s="642">
        <v>1</v>
      </c>
      <c r="T471" s="690">
        <v>2</v>
      </c>
      <c r="U471" s="672">
        <v>1</v>
      </c>
    </row>
    <row r="472" spans="1:21" ht="14.4" customHeight="1" x14ac:dyDescent="0.3">
      <c r="A472" s="625">
        <v>31</v>
      </c>
      <c r="B472" s="626" t="s">
        <v>547</v>
      </c>
      <c r="C472" s="626">
        <v>89301312</v>
      </c>
      <c r="D472" s="688"/>
      <c r="E472" s="689" t="s">
        <v>2718</v>
      </c>
      <c r="F472" s="626" t="s">
        <v>2710</v>
      </c>
      <c r="G472" s="626" t="s">
        <v>3089</v>
      </c>
      <c r="H472" s="626"/>
      <c r="I472" s="626" t="s">
        <v>3090</v>
      </c>
      <c r="J472" s="626" t="s">
        <v>3091</v>
      </c>
      <c r="K472" s="626" t="s">
        <v>3092</v>
      </c>
      <c r="L472" s="627">
        <v>553.15</v>
      </c>
      <c r="M472" s="627">
        <v>3318.8999999999996</v>
      </c>
      <c r="N472" s="626">
        <v>6</v>
      </c>
      <c r="O472" s="690">
        <v>2</v>
      </c>
      <c r="P472" s="627"/>
      <c r="Q472" s="642">
        <v>0</v>
      </c>
      <c r="R472" s="626"/>
      <c r="S472" s="642">
        <v>0</v>
      </c>
      <c r="T472" s="690"/>
      <c r="U472" s="672">
        <v>0</v>
      </c>
    </row>
    <row r="473" spans="1:21" ht="14.4" customHeight="1" x14ac:dyDescent="0.3">
      <c r="A473" s="625">
        <v>31</v>
      </c>
      <c r="B473" s="626" t="s">
        <v>547</v>
      </c>
      <c r="C473" s="626">
        <v>89301312</v>
      </c>
      <c r="D473" s="688"/>
      <c r="E473" s="689" t="s">
        <v>2718</v>
      </c>
      <c r="F473" s="626" t="s">
        <v>2710</v>
      </c>
      <c r="G473" s="626" t="s">
        <v>2738</v>
      </c>
      <c r="H473" s="626"/>
      <c r="I473" s="626" t="s">
        <v>2858</v>
      </c>
      <c r="J473" s="626" t="s">
        <v>2859</v>
      </c>
      <c r="K473" s="626" t="s">
        <v>2860</v>
      </c>
      <c r="L473" s="627">
        <v>3000</v>
      </c>
      <c r="M473" s="627">
        <v>3000</v>
      </c>
      <c r="N473" s="626">
        <v>1</v>
      </c>
      <c r="O473" s="690">
        <v>1</v>
      </c>
      <c r="P473" s="627">
        <v>3000</v>
      </c>
      <c r="Q473" s="642">
        <v>1</v>
      </c>
      <c r="R473" s="626">
        <v>1</v>
      </c>
      <c r="S473" s="642">
        <v>1</v>
      </c>
      <c r="T473" s="690">
        <v>1</v>
      </c>
      <c r="U473" s="672">
        <v>1</v>
      </c>
    </row>
    <row r="474" spans="1:21" ht="14.4" customHeight="1" x14ac:dyDescent="0.3">
      <c r="A474" s="625">
        <v>31</v>
      </c>
      <c r="B474" s="626" t="s">
        <v>547</v>
      </c>
      <c r="C474" s="626">
        <v>89301312</v>
      </c>
      <c r="D474" s="688"/>
      <c r="E474" s="689" t="s">
        <v>2718</v>
      </c>
      <c r="F474" s="626" t="s">
        <v>2710</v>
      </c>
      <c r="G474" s="626" t="s">
        <v>2738</v>
      </c>
      <c r="H474" s="626"/>
      <c r="I474" s="626" t="s">
        <v>2774</v>
      </c>
      <c r="J474" s="626" t="s">
        <v>2775</v>
      </c>
      <c r="K474" s="626" t="s">
        <v>2776</v>
      </c>
      <c r="L474" s="627">
        <v>199.5</v>
      </c>
      <c r="M474" s="627">
        <v>199.5</v>
      </c>
      <c r="N474" s="626">
        <v>1</v>
      </c>
      <c r="O474" s="690">
        <v>1</v>
      </c>
      <c r="P474" s="627">
        <v>199.5</v>
      </c>
      <c r="Q474" s="642">
        <v>1</v>
      </c>
      <c r="R474" s="626">
        <v>1</v>
      </c>
      <c r="S474" s="642">
        <v>1</v>
      </c>
      <c r="T474" s="690">
        <v>1</v>
      </c>
      <c r="U474" s="672">
        <v>1</v>
      </c>
    </row>
    <row r="475" spans="1:21" ht="14.4" customHeight="1" x14ac:dyDescent="0.3">
      <c r="A475" s="625">
        <v>31</v>
      </c>
      <c r="B475" s="626" t="s">
        <v>547</v>
      </c>
      <c r="C475" s="626">
        <v>89301312</v>
      </c>
      <c r="D475" s="688"/>
      <c r="E475" s="689" t="s">
        <v>2718</v>
      </c>
      <c r="F475" s="626" t="s">
        <v>2710</v>
      </c>
      <c r="G475" s="626" t="s">
        <v>2738</v>
      </c>
      <c r="H475" s="626"/>
      <c r="I475" s="626" t="s">
        <v>2777</v>
      </c>
      <c r="J475" s="626" t="s">
        <v>2778</v>
      </c>
      <c r="K475" s="626" t="s">
        <v>2779</v>
      </c>
      <c r="L475" s="627">
        <v>492.18</v>
      </c>
      <c r="M475" s="627">
        <v>1476.54</v>
      </c>
      <c r="N475" s="626">
        <v>3</v>
      </c>
      <c r="O475" s="690">
        <v>3</v>
      </c>
      <c r="P475" s="627">
        <v>1476.54</v>
      </c>
      <c r="Q475" s="642">
        <v>1</v>
      </c>
      <c r="R475" s="626">
        <v>3</v>
      </c>
      <c r="S475" s="642">
        <v>1</v>
      </c>
      <c r="T475" s="690">
        <v>3</v>
      </c>
      <c r="U475" s="672">
        <v>1</v>
      </c>
    </row>
    <row r="476" spans="1:21" ht="14.4" customHeight="1" x14ac:dyDescent="0.3">
      <c r="A476" s="625">
        <v>31</v>
      </c>
      <c r="B476" s="626" t="s">
        <v>547</v>
      </c>
      <c r="C476" s="626">
        <v>89301312</v>
      </c>
      <c r="D476" s="688"/>
      <c r="E476" s="689" t="s">
        <v>2718</v>
      </c>
      <c r="F476" s="626" t="s">
        <v>2710</v>
      </c>
      <c r="G476" s="626" t="s">
        <v>2738</v>
      </c>
      <c r="H476" s="626"/>
      <c r="I476" s="626" t="s">
        <v>2889</v>
      </c>
      <c r="J476" s="626" t="s">
        <v>2890</v>
      </c>
      <c r="K476" s="626" t="s">
        <v>2891</v>
      </c>
      <c r="L476" s="627">
        <v>320.25</v>
      </c>
      <c r="M476" s="627">
        <v>3522.75</v>
      </c>
      <c r="N476" s="626">
        <v>11</v>
      </c>
      <c r="O476" s="690">
        <v>11</v>
      </c>
      <c r="P476" s="627">
        <v>3522.75</v>
      </c>
      <c r="Q476" s="642">
        <v>1</v>
      </c>
      <c r="R476" s="626">
        <v>11</v>
      </c>
      <c r="S476" s="642">
        <v>1</v>
      </c>
      <c r="T476" s="690">
        <v>11</v>
      </c>
      <c r="U476" s="672">
        <v>1</v>
      </c>
    </row>
    <row r="477" spans="1:21" ht="14.4" customHeight="1" x14ac:dyDescent="0.3">
      <c r="A477" s="625">
        <v>31</v>
      </c>
      <c r="B477" s="626" t="s">
        <v>547</v>
      </c>
      <c r="C477" s="626">
        <v>89301312</v>
      </c>
      <c r="D477" s="688"/>
      <c r="E477" s="689" t="s">
        <v>2718</v>
      </c>
      <c r="F477" s="626" t="s">
        <v>2710</v>
      </c>
      <c r="G477" s="626" t="s">
        <v>2738</v>
      </c>
      <c r="H477" s="626"/>
      <c r="I477" s="626" t="s">
        <v>2780</v>
      </c>
      <c r="J477" s="626" t="s">
        <v>2781</v>
      </c>
      <c r="K477" s="626" t="s">
        <v>2782</v>
      </c>
      <c r="L477" s="627">
        <v>750</v>
      </c>
      <c r="M477" s="627">
        <v>3750</v>
      </c>
      <c r="N477" s="626">
        <v>5</v>
      </c>
      <c r="O477" s="690">
        <v>5</v>
      </c>
      <c r="P477" s="627">
        <v>3750</v>
      </c>
      <c r="Q477" s="642">
        <v>1</v>
      </c>
      <c r="R477" s="626">
        <v>5</v>
      </c>
      <c r="S477" s="642">
        <v>1</v>
      </c>
      <c r="T477" s="690">
        <v>5</v>
      </c>
      <c r="U477" s="672">
        <v>1</v>
      </c>
    </row>
    <row r="478" spans="1:21" ht="14.4" customHeight="1" x14ac:dyDescent="0.3">
      <c r="A478" s="625">
        <v>31</v>
      </c>
      <c r="B478" s="626" t="s">
        <v>547</v>
      </c>
      <c r="C478" s="626">
        <v>89301312</v>
      </c>
      <c r="D478" s="688"/>
      <c r="E478" s="689" t="s">
        <v>2718</v>
      </c>
      <c r="F478" s="626" t="s">
        <v>2710</v>
      </c>
      <c r="G478" s="626" t="s">
        <v>2738</v>
      </c>
      <c r="H478" s="626"/>
      <c r="I478" s="626" t="s">
        <v>1755</v>
      </c>
      <c r="J478" s="626" t="s">
        <v>2892</v>
      </c>
      <c r="K478" s="626" t="s">
        <v>2893</v>
      </c>
      <c r="L478" s="627">
        <v>2202.1999999999998</v>
      </c>
      <c r="M478" s="627">
        <v>2202.1999999999998</v>
      </c>
      <c r="N478" s="626">
        <v>1</v>
      </c>
      <c r="O478" s="690">
        <v>1</v>
      </c>
      <c r="P478" s="627"/>
      <c r="Q478" s="642">
        <v>0</v>
      </c>
      <c r="R478" s="626"/>
      <c r="S478" s="642">
        <v>0</v>
      </c>
      <c r="T478" s="690"/>
      <c r="U478" s="672">
        <v>0</v>
      </c>
    </row>
    <row r="479" spans="1:21" ht="14.4" customHeight="1" x14ac:dyDescent="0.3">
      <c r="A479" s="625">
        <v>31</v>
      </c>
      <c r="B479" s="626" t="s">
        <v>547</v>
      </c>
      <c r="C479" s="626">
        <v>89301312</v>
      </c>
      <c r="D479" s="688"/>
      <c r="E479" s="689" t="s">
        <v>2718</v>
      </c>
      <c r="F479" s="626" t="s">
        <v>2710</v>
      </c>
      <c r="G479" s="626" t="s">
        <v>2738</v>
      </c>
      <c r="H479" s="626"/>
      <c r="I479" s="626" t="s">
        <v>3093</v>
      </c>
      <c r="J479" s="626" t="s">
        <v>2895</v>
      </c>
      <c r="K479" s="626" t="s">
        <v>3094</v>
      </c>
      <c r="L479" s="627">
        <v>2010.55</v>
      </c>
      <c r="M479" s="627">
        <v>2010.55</v>
      </c>
      <c r="N479" s="626">
        <v>1</v>
      </c>
      <c r="O479" s="690">
        <v>1</v>
      </c>
      <c r="P479" s="627">
        <v>2010.55</v>
      </c>
      <c r="Q479" s="642">
        <v>1</v>
      </c>
      <c r="R479" s="626">
        <v>1</v>
      </c>
      <c r="S479" s="642">
        <v>1</v>
      </c>
      <c r="T479" s="690">
        <v>1</v>
      </c>
      <c r="U479" s="672">
        <v>1</v>
      </c>
    </row>
    <row r="480" spans="1:21" ht="14.4" customHeight="1" x14ac:dyDescent="0.3">
      <c r="A480" s="625">
        <v>31</v>
      </c>
      <c r="B480" s="626" t="s">
        <v>547</v>
      </c>
      <c r="C480" s="626">
        <v>89301312</v>
      </c>
      <c r="D480" s="688"/>
      <c r="E480" s="689" t="s">
        <v>2718</v>
      </c>
      <c r="F480" s="626" t="s">
        <v>2710</v>
      </c>
      <c r="G480" s="626" t="s">
        <v>2738</v>
      </c>
      <c r="H480" s="626"/>
      <c r="I480" s="626" t="s">
        <v>3095</v>
      </c>
      <c r="J480" s="626" t="s">
        <v>3096</v>
      </c>
      <c r="K480" s="626" t="s">
        <v>3097</v>
      </c>
      <c r="L480" s="627">
        <v>250</v>
      </c>
      <c r="M480" s="627">
        <v>250</v>
      </c>
      <c r="N480" s="626">
        <v>1</v>
      </c>
      <c r="O480" s="690">
        <v>1</v>
      </c>
      <c r="P480" s="627">
        <v>250</v>
      </c>
      <c r="Q480" s="642">
        <v>1</v>
      </c>
      <c r="R480" s="626">
        <v>1</v>
      </c>
      <c r="S480" s="642">
        <v>1</v>
      </c>
      <c r="T480" s="690">
        <v>1</v>
      </c>
      <c r="U480" s="672">
        <v>1</v>
      </c>
    </row>
    <row r="481" spans="1:21" ht="14.4" customHeight="1" x14ac:dyDescent="0.3">
      <c r="A481" s="625">
        <v>31</v>
      </c>
      <c r="B481" s="626" t="s">
        <v>547</v>
      </c>
      <c r="C481" s="626">
        <v>89301312</v>
      </c>
      <c r="D481" s="688"/>
      <c r="E481" s="689" t="s">
        <v>2718</v>
      </c>
      <c r="F481" s="626" t="s">
        <v>2710</v>
      </c>
      <c r="G481" s="626" t="s">
        <v>2738</v>
      </c>
      <c r="H481" s="626"/>
      <c r="I481" s="626" t="s">
        <v>2866</v>
      </c>
      <c r="J481" s="626" t="s">
        <v>2867</v>
      </c>
      <c r="K481" s="626" t="s">
        <v>2868</v>
      </c>
      <c r="L481" s="627">
        <v>349.12</v>
      </c>
      <c r="M481" s="627">
        <v>2094.7199999999998</v>
      </c>
      <c r="N481" s="626">
        <v>6</v>
      </c>
      <c r="O481" s="690">
        <v>6</v>
      </c>
      <c r="P481" s="627">
        <v>2094.7199999999998</v>
      </c>
      <c r="Q481" s="642">
        <v>1</v>
      </c>
      <c r="R481" s="626">
        <v>6</v>
      </c>
      <c r="S481" s="642">
        <v>1</v>
      </c>
      <c r="T481" s="690">
        <v>6</v>
      </c>
      <c r="U481" s="672">
        <v>1</v>
      </c>
    </row>
    <row r="482" spans="1:21" ht="14.4" customHeight="1" x14ac:dyDescent="0.3">
      <c r="A482" s="625">
        <v>31</v>
      </c>
      <c r="B482" s="626" t="s">
        <v>547</v>
      </c>
      <c r="C482" s="626">
        <v>89301312</v>
      </c>
      <c r="D482" s="688"/>
      <c r="E482" s="689" t="s">
        <v>2718</v>
      </c>
      <c r="F482" s="626" t="s">
        <v>2710</v>
      </c>
      <c r="G482" s="626" t="s">
        <v>2738</v>
      </c>
      <c r="H482" s="626"/>
      <c r="I482" s="626" t="s">
        <v>3002</v>
      </c>
      <c r="J482" s="626" t="s">
        <v>3003</v>
      </c>
      <c r="K482" s="626" t="s">
        <v>3004</v>
      </c>
      <c r="L482" s="627">
        <v>350</v>
      </c>
      <c r="M482" s="627">
        <v>1050</v>
      </c>
      <c r="N482" s="626">
        <v>3</v>
      </c>
      <c r="O482" s="690">
        <v>3</v>
      </c>
      <c r="P482" s="627">
        <v>700</v>
      </c>
      <c r="Q482" s="642">
        <v>0.66666666666666663</v>
      </c>
      <c r="R482" s="626">
        <v>2</v>
      </c>
      <c r="S482" s="642">
        <v>0.66666666666666663</v>
      </c>
      <c r="T482" s="690">
        <v>2</v>
      </c>
      <c r="U482" s="672">
        <v>0.66666666666666663</v>
      </c>
    </row>
    <row r="483" spans="1:21" ht="14.4" customHeight="1" x14ac:dyDescent="0.3">
      <c r="A483" s="625">
        <v>31</v>
      </c>
      <c r="B483" s="626" t="s">
        <v>547</v>
      </c>
      <c r="C483" s="626">
        <v>89301312</v>
      </c>
      <c r="D483" s="688"/>
      <c r="E483" s="689" t="s">
        <v>2718</v>
      </c>
      <c r="F483" s="626" t="s">
        <v>2710</v>
      </c>
      <c r="G483" s="626" t="s">
        <v>2795</v>
      </c>
      <c r="H483" s="626"/>
      <c r="I483" s="626" t="s">
        <v>2799</v>
      </c>
      <c r="J483" s="626" t="s">
        <v>2800</v>
      </c>
      <c r="K483" s="626" t="s">
        <v>2801</v>
      </c>
      <c r="L483" s="627">
        <v>0</v>
      </c>
      <c r="M483" s="627">
        <v>0</v>
      </c>
      <c r="N483" s="626">
        <v>2</v>
      </c>
      <c r="O483" s="690">
        <v>2</v>
      </c>
      <c r="P483" s="627"/>
      <c r="Q483" s="642"/>
      <c r="R483" s="626"/>
      <c r="S483" s="642">
        <v>0</v>
      </c>
      <c r="T483" s="690"/>
      <c r="U483" s="672">
        <v>0</v>
      </c>
    </row>
    <row r="484" spans="1:21" ht="14.4" customHeight="1" x14ac:dyDescent="0.3">
      <c r="A484" s="625">
        <v>31</v>
      </c>
      <c r="B484" s="626" t="s">
        <v>547</v>
      </c>
      <c r="C484" s="626">
        <v>89301312</v>
      </c>
      <c r="D484" s="688"/>
      <c r="E484" s="689" t="s">
        <v>2719</v>
      </c>
      <c r="F484" s="626" t="s">
        <v>2708</v>
      </c>
      <c r="G484" s="626" t="s">
        <v>2808</v>
      </c>
      <c r="H484" s="626"/>
      <c r="I484" s="626" t="s">
        <v>2909</v>
      </c>
      <c r="J484" s="626" t="s">
        <v>2910</v>
      </c>
      <c r="K484" s="626" t="s">
        <v>2911</v>
      </c>
      <c r="L484" s="627">
        <v>333.31</v>
      </c>
      <c r="M484" s="627">
        <v>999.93000000000006</v>
      </c>
      <c r="N484" s="626">
        <v>3</v>
      </c>
      <c r="O484" s="690"/>
      <c r="P484" s="627">
        <v>666.62</v>
      </c>
      <c r="Q484" s="642">
        <v>0.66666666666666663</v>
      </c>
      <c r="R484" s="626">
        <v>2</v>
      </c>
      <c r="S484" s="642">
        <v>0.66666666666666663</v>
      </c>
      <c r="T484" s="690"/>
      <c r="U484" s="672"/>
    </row>
    <row r="485" spans="1:21" ht="14.4" customHeight="1" x14ac:dyDescent="0.3">
      <c r="A485" s="625">
        <v>31</v>
      </c>
      <c r="B485" s="626" t="s">
        <v>547</v>
      </c>
      <c r="C485" s="626">
        <v>89301312</v>
      </c>
      <c r="D485" s="688"/>
      <c r="E485" s="689" t="s">
        <v>2719</v>
      </c>
      <c r="F485" s="626" t="s">
        <v>2708</v>
      </c>
      <c r="G485" s="626" t="s">
        <v>2808</v>
      </c>
      <c r="H485" s="626"/>
      <c r="I485" s="626" t="s">
        <v>3098</v>
      </c>
      <c r="J485" s="626" t="s">
        <v>2910</v>
      </c>
      <c r="K485" s="626" t="s">
        <v>2605</v>
      </c>
      <c r="L485" s="627">
        <v>333.31</v>
      </c>
      <c r="M485" s="627">
        <v>333.31</v>
      </c>
      <c r="N485" s="626">
        <v>1</v>
      </c>
      <c r="O485" s="690"/>
      <c r="P485" s="627"/>
      <c r="Q485" s="642">
        <v>0</v>
      </c>
      <c r="R485" s="626"/>
      <c r="S485" s="642">
        <v>0</v>
      </c>
      <c r="T485" s="690"/>
      <c r="U485" s="672"/>
    </row>
    <row r="486" spans="1:21" ht="14.4" customHeight="1" x14ac:dyDescent="0.3">
      <c r="A486" s="625">
        <v>31</v>
      </c>
      <c r="B486" s="626" t="s">
        <v>547</v>
      </c>
      <c r="C486" s="626">
        <v>89301312</v>
      </c>
      <c r="D486" s="688"/>
      <c r="E486" s="689" t="s">
        <v>2719</v>
      </c>
      <c r="F486" s="626" t="s">
        <v>2708</v>
      </c>
      <c r="G486" s="626" t="s">
        <v>2810</v>
      </c>
      <c r="H486" s="626"/>
      <c r="I486" s="626" t="s">
        <v>3099</v>
      </c>
      <c r="J486" s="626" t="s">
        <v>3100</v>
      </c>
      <c r="K486" s="626" t="s">
        <v>3101</v>
      </c>
      <c r="L486" s="627">
        <v>0</v>
      </c>
      <c r="M486" s="627">
        <v>0</v>
      </c>
      <c r="N486" s="626">
        <v>1</v>
      </c>
      <c r="O486" s="690"/>
      <c r="P486" s="627">
        <v>0</v>
      </c>
      <c r="Q486" s="642"/>
      <c r="R486" s="626">
        <v>1</v>
      </c>
      <c r="S486" s="642">
        <v>1</v>
      </c>
      <c r="T486" s="690"/>
      <c r="U486" s="672"/>
    </row>
    <row r="487" spans="1:21" ht="14.4" customHeight="1" x14ac:dyDescent="0.3">
      <c r="A487" s="625">
        <v>31</v>
      </c>
      <c r="B487" s="626" t="s">
        <v>547</v>
      </c>
      <c r="C487" s="626">
        <v>89301312</v>
      </c>
      <c r="D487" s="688"/>
      <c r="E487" s="689" t="s">
        <v>2719</v>
      </c>
      <c r="F487" s="626" t="s">
        <v>2708</v>
      </c>
      <c r="G487" s="626" t="s">
        <v>2741</v>
      </c>
      <c r="H487" s="626"/>
      <c r="I487" s="626" t="s">
        <v>2812</v>
      </c>
      <c r="J487" s="626" t="s">
        <v>2813</v>
      </c>
      <c r="K487" s="626" t="s">
        <v>2814</v>
      </c>
      <c r="L487" s="627">
        <v>349.29</v>
      </c>
      <c r="M487" s="627">
        <v>349.29</v>
      </c>
      <c r="N487" s="626">
        <v>1</v>
      </c>
      <c r="O487" s="690"/>
      <c r="P487" s="627">
        <v>349.29</v>
      </c>
      <c r="Q487" s="642">
        <v>1</v>
      </c>
      <c r="R487" s="626">
        <v>1</v>
      </c>
      <c r="S487" s="642">
        <v>1</v>
      </c>
      <c r="T487" s="690"/>
      <c r="U487" s="672"/>
    </row>
    <row r="488" spans="1:21" ht="14.4" customHeight="1" x14ac:dyDescent="0.3">
      <c r="A488" s="625">
        <v>31</v>
      </c>
      <c r="B488" s="626" t="s">
        <v>547</v>
      </c>
      <c r="C488" s="626">
        <v>89301312</v>
      </c>
      <c r="D488" s="688"/>
      <c r="E488" s="689" t="s">
        <v>2719</v>
      </c>
      <c r="F488" s="626" t="s">
        <v>2708</v>
      </c>
      <c r="G488" s="626" t="s">
        <v>2897</v>
      </c>
      <c r="H488" s="626"/>
      <c r="I488" s="626" t="s">
        <v>3102</v>
      </c>
      <c r="J488" s="626" t="s">
        <v>3103</v>
      </c>
      <c r="K488" s="626" t="s">
        <v>1434</v>
      </c>
      <c r="L488" s="627">
        <v>0</v>
      </c>
      <c r="M488" s="627">
        <v>0</v>
      </c>
      <c r="N488" s="626">
        <v>2</v>
      </c>
      <c r="O488" s="690"/>
      <c r="P488" s="627">
        <v>0</v>
      </c>
      <c r="Q488" s="642"/>
      <c r="R488" s="626">
        <v>1</v>
      </c>
      <c r="S488" s="642">
        <v>0.5</v>
      </c>
      <c r="T488" s="690"/>
      <c r="U488" s="672"/>
    </row>
    <row r="489" spans="1:21" ht="14.4" customHeight="1" x14ac:dyDescent="0.3">
      <c r="A489" s="625">
        <v>31</v>
      </c>
      <c r="B489" s="626" t="s">
        <v>547</v>
      </c>
      <c r="C489" s="626">
        <v>89301312</v>
      </c>
      <c r="D489" s="688"/>
      <c r="E489" s="689" t="s">
        <v>2719</v>
      </c>
      <c r="F489" s="626" t="s">
        <v>2708</v>
      </c>
      <c r="G489" s="626" t="s">
        <v>2897</v>
      </c>
      <c r="H489" s="626"/>
      <c r="I489" s="626" t="s">
        <v>3104</v>
      </c>
      <c r="J489" s="626" t="s">
        <v>3103</v>
      </c>
      <c r="K489" s="626" t="s">
        <v>3105</v>
      </c>
      <c r="L489" s="627">
        <v>75.36</v>
      </c>
      <c r="M489" s="627">
        <v>75.36</v>
      </c>
      <c r="N489" s="626">
        <v>1</v>
      </c>
      <c r="O489" s="690"/>
      <c r="P489" s="627"/>
      <c r="Q489" s="642">
        <v>0</v>
      </c>
      <c r="R489" s="626"/>
      <c r="S489" s="642">
        <v>0</v>
      </c>
      <c r="T489" s="690"/>
      <c r="U489" s="672"/>
    </row>
    <row r="490" spans="1:21" ht="14.4" customHeight="1" x14ac:dyDescent="0.3">
      <c r="A490" s="625">
        <v>31</v>
      </c>
      <c r="B490" s="626" t="s">
        <v>547</v>
      </c>
      <c r="C490" s="626">
        <v>89301312</v>
      </c>
      <c r="D490" s="688"/>
      <c r="E490" s="689" t="s">
        <v>2719</v>
      </c>
      <c r="F490" s="626" t="s">
        <v>2708</v>
      </c>
      <c r="G490" s="626" t="s">
        <v>2897</v>
      </c>
      <c r="H490" s="626"/>
      <c r="I490" s="626" t="s">
        <v>3106</v>
      </c>
      <c r="J490" s="626" t="s">
        <v>3107</v>
      </c>
      <c r="K490" s="626" t="s">
        <v>3108</v>
      </c>
      <c r="L490" s="627">
        <v>94.2</v>
      </c>
      <c r="M490" s="627">
        <v>94.2</v>
      </c>
      <c r="N490" s="626">
        <v>1</v>
      </c>
      <c r="O490" s="690"/>
      <c r="P490" s="627">
        <v>94.2</v>
      </c>
      <c r="Q490" s="642">
        <v>1</v>
      </c>
      <c r="R490" s="626">
        <v>1</v>
      </c>
      <c r="S490" s="642">
        <v>1</v>
      </c>
      <c r="T490" s="690"/>
      <c r="U490" s="672"/>
    </row>
    <row r="491" spans="1:21" ht="14.4" customHeight="1" x14ac:dyDescent="0.3">
      <c r="A491" s="625">
        <v>31</v>
      </c>
      <c r="B491" s="626" t="s">
        <v>547</v>
      </c>
      <c r="C491" s="626">
        <v>89301312</v>
      </c>
      <c r="D491" s="688"/>
      <c r="E491" s="689" t="s">
        <v>2719</v>
      </c>
      <c r="F491" s="626" t="s">
        <v>2708</v>
      </c>
      <c r="G491" s="626" t="s">
        <v>3109</v>
      </c>
      <c r="H491" s="626"/>
      <c r="I491" s="626" t="s">
        <v>3110</v>
      </c>
      <c r="J491" s="626" t="s">
        <v>731</v>
      </c>
      <c r="K491" s="626" t="s">
        <v>3111</v>
      </c>
      <c r="L491" s="627">
        <v>0</v>
      </c>
      <c r="M491" s="627">
        <v>0</v>
      </c>
      <c r="N491" s="626">
        <v>1</v>
      </c>
      <c r="O491" s="690"/>
      <c r="P491" s="627">
        <v>0</v>
      </c>
      <c r="Q491" s="642"/>
      <c r="R491" s="626">
        <v>1</v>
      </c>
      <c r="S491" s="642">
        <v>1</v>
      </c>
      <c r="T491" s="690"/>
      <c r="U491" s="672"/>
    </row>
    <row r="492" spans="1:21" ht="14.4" customHeight="1" x14ac:dyDescent="0.3">
      <c r="A492" s="625">
        <v>31</v>
      </c>
      <c r="B492" s="626" t="s">
        <v>547</v>
      </c>
      <c r="C492" s="626">
        <v>89301312</v>
      </c>
      <c r="D492" s="688"/>
      <c r="E492" s="689" t="s">
        <v>2719</v>
      </c>
      <c r="F492" s="626" t="s">
        <v>2708</v>
      </c>
      <c r="G492" s="626" t="s">
        <v>2988</v>
      </c>
      <c r="H492" s="626"/>
      <c r="I492" s="626" t="s">
        <v>849</v>
      </c>
      <c r="J492" s="626" t="s">
        <v>850</v>
      </c>
      <c r="K492" s="626" t="s">
        <v>2989</v>
      </c>
      <c r="L492" s="627">
        <v>153.37</v>
      </c>
      <c r="M492" s="627">
        <v>306.74</v>
      </c>
      <c r="N492" s="626">
        <v>2</v>
      </c>
      <c r="O492" s="690"/>
      <c r="P492" s="627">
        <v>306.74</v>
      </c>
      <c r="Q492" s="642">
        <v>1</v>
      </c>
      <c r="R492" s="626">
        <v>2</v>
      </c>
      <c r="S492" s="642">
        <v>1</v>
      </c>
      <c r="T492" s="690"/>
      <c r="U492" s="672"/>
    </row>
    <row r="493" spans="1:21" ht="14.4" customHeight="1" x14ac:dyDescent="0.3">
      <c r="A493" s="625">
        <v>31</v>
      </c>
      <c r="B493" s="626" t="s">
        <v>547</v>
      </c>
      <c r="C493" s="626">
        <v>89301312</v>
      </c>
      <c r="D493" s="688"/>
      <c r="E493" s="689" t="s">
        <v>2719</v>
      </c>
      <c r="F493" s="626" t="s">
        <v>2708</v>
      </c>
      <c r="G493" s="626" t="s">
        <v>3112</v>
      </c>
      <c r="H493" s="626"/>
      <c r="I493" s="626" t="s">
        <v>3113</v>
      </c>
      <c r="J493" s="626" t="s">
        <v>1541</v>
      </c>
      <c r="K493" s="626" t="s">
        <v>3114</v>
      </c>
      <c r="L493" s="627">
        <v>301.05</v>
      </c>
      <c r="M493" s="627">
        <v>301.05</v>
      </c>
      <c r="N493" s="626">
        <v>1</v>
      </c>
      <c r="O493" s="690"/>
      <c r="P493" s="627">
        <v>301.05</v>
      </c>
      <c r="Q493" s="642">
        <v>1</v>
      </c>
      <c r="R493" s="626">
        <v>1</v>
      </c>
      <c r="S493" s="642">
        <v>1</v>
      </c>
      <c r="T493" s="690"/>
      <c r="U493" s="672"/>
    </row>
    <row r="494" spans="1:21" ht="14.4" customHeight="1" x14ac:dyDescent="0.3">
      <c r="A494" s="625">
        <v>31</v>
      </c>
      <c r="B494" s="626" t="s">
        <v>547</v>
      </c>
      <c r="C494" s="626">
        <v>89301312</v>
      </c>
      <c r="D494" s="688"/>
      <c r="E494" s="689" t="s">
        <v>2719</v>
      </c>
      <c r="F494" s="626" t="s">
        <v>2708</v>
      </c>
      <c r="G494" s="626" t="s">
        <v>2743</v>
      </c>
      <c r="H494" s="626"/>
      <c r="I494" s="626" t="s">
        <v>3115</v>
      </c>
      <c r="J494" s="626" t="s">
        <v>1832</v>
      </c>
      <c r="K494" s="626" t="s">
        <v>1559</v>
      </c>
      <c r="L494" s="627">
        <v>0</v>
      </c>
      <c r="M494" s="627">
        <v>0</v>
      </c>
      <c r="N494" s="626">
        <v>1</v>
      </c>
      <c r="O494" s="690"/>
      <c r="P494" s="627"/>
      <c r="Q494" s="642"/>
      <c r="R494" s="626"/>
      <c r="S494" s="642">
        <v>0</v>
      </c>
      <c r="T494" s="690"/>
      <c r="U494" s="672"/>
    </row>
    <row r="495" spans="1:21" ht="14.4" customHeight="1" x14ac:dyDescent="0.3">
      <c r="A495" s="625">
        <v>31</v>
      </c>
      <c r="B495" s="626" t="s">
        <v>547</v>
      </c>
      <c r="C495" s="626">
        <v>89301312</v>
      </c>
      <c r="D495" s="688"/>
      <c r="E495" s="689" t="s">
        <v>2719</v>
      </c>
      <c r="F495" s="626" t="s">
        <v>2708</v>
      </c>
      <c r="G495" s="626" t="s">
        <v>3116</v>
      </c>
      <c r="H495" s="626"/>
      <c r="I495" s="626" t="s">
        <v>3117</v>
      </c>
      <c r="J495" s="626" t="s">
        <v>3118</v>
      </c>
      <c r="K495" s="626" t="s">
        <v>3119</v>
      </c>
      <c r="L495" s="627">
        <v>0</v>
      </c>
      <c r="M495" s="627">
        <v>0</v>
      </c>
      <c r="N495" s="626">
        <v>1</v>
      </c>
      <c r="O495" s="690"/>
      <c r="P495" s="627"/>
      <c r="Q495" s="642"/>
      <c r="R495" s="626"/>
      <c r="S495" s="642">
        <v>0</v>
      </c>
      <c r="T495" s="690"/>
      <c r="U495" s="672"/>
    </row>
    <row r="496" spans="1:21" ht="14.4" customHeight="1" x14ac:dyDescent="0.3">
      <c r="A496" s="625">
        <v>31</v>
      </c>
      <c r="B496" s="626" t="s">
        <v>547</v>
      </c>
      <c r="C496" s="626">
        <v>89301312</v>
      </c>
      <c r="D496" s="688"/>
      <c r="E496" s="689" t="s">
        <v>2719</v>
      </c>
      <c r="F496" s="626" t="s">
        <v>2708</v>
      </c>
      <c r="G496" s="626" t="s">
        <v>2930</v>
      </c>
      <c r="H496" s="626"/>
      <c r="I496" s="626" t="s">
        <v>3120</v>
      </c>
      <c r="J496" s="626" t="s">
        <v>2932</v>
      </c>
      <c r="K496" s="626" t="s">
        <v>2639</v>
      </c>
      <c r="L496" s="627">
        <v>0</v>
      </c>
      <c r="M496" s="627">
        <v>0</v>
      </c>
      <c r="N496" s="626">
        <v>2</v>
      </c>
      <c r="O496" s="690"/>
      <c r="P496" s="627">
        <v>0</v>
      </c>
      <c r="Q496" s="642"/>
      <c r="R496" s="626">
        <v>1</v>
      </c>
      <c r="S496" s="642">
        <v>0.5</v>
      </c>
      <c r="T496" s="690"/>
      <c r="U496" s="672"/>
    </row>
    <row r="497" spans="1:21" ht="14.4" customHeight="1" x14ac:dyDescent="0.3">
      <c r="A497" s="625">
        <v>31</v>
      </c>
      <c r="B497" s="626" t="s">
        <v>547</v>
      </c>
      <c r="C497" s="626">
        <v>89301312</v>
      </c>
      <c r="D497" s="688"/>
      <c r="E497" s="689" t="s">
        <v>2719</v>
      </c>
      <c r="F497" s="626" t="s">
        <v>2708</v>
      </c>
      <c r="G497" s="626" t="s">
        <v>2930</v>
      </c>
      <c r="H497" s="626"/>
      <c r="I497" s="626" t="s">
        <v>2931</v>
      </c>
      <c r="J497" s="626" t="s">
        <v>2932</v>
      </c>
      <c r="K497" s="626" t="s">
        <v>2643</v>
      </c>
      <c r="L497" s="627">
        <v>0</v>
      </c>
      <c r="M497" s="627">
        <v>0</v>
      </c>
      <c r="N497" s="626">
        <v>1</v>
      </c>
      <c r="O497" s="690"/>
      <c r="P497" s="627">
        <v>0</v>
      </c>
      <c r="Q497" s="642"/>
      <c r="R497" s="626">
        <v>1</v>
      </c>
      <c r="S497" s="642">
        <v>1</v>
      </c>
      <c r="T497" s="690"/>
      <c r="U497" s="672"/>
    </row>
    <row r="498" spans="1:21" ht="14.4" customHeight="1" x14ac:dyDescent="0.3">
      <c r="A498" s="625">
        <v>31</v>
      </c>
      <c r="B498" s="626" t="s">
        <v>547</v>
      </c>
      <c r="C498" s="626">
        <v>89301312</v>
      </c>
      <c r="D498" s="688"/>
      <c r="E498" s="689" t="s">
        <v>2719</v>
      </c>
      <c r="F498" s="626" t="s">
        <v>2708</v>
      </c>
      <c r="G498" s="626" t="s">
        <v>2930</v>
      </c>
      <c r="H498" s="626"/>
      <c r="I498" s="626" t="s">
        <v>2931</v>
      </c>
      <c r="J498" s="626" t="s">
        <v>2932</v>
      </c>
      <c r="K498" s="626" t="s">
        <v>2933</v>
      </c>
      <c r="L498" s="627">
        <v>0</v>
      </c>
      <c r="M498" s="627">
        <v>0</v>
      </c>
      <c r="N498" s="626">
        <v>1</v>
      </c>
      <c r="O498" s="690"/>
      <c r="P498" s="627">
        <v>0</v>
      </c>
      <c r="Q498" s="642"/>
      <c r="R498" s="626">
        <v>1</v>
      </c>
      <c r="S498" s="642">
        <v>1</v>
      </c>
      <c r="T498" s="690"/>
      <c r="U498" s="672"/>
    </row>
    <row r="499" spans="1:21" ht="14.4" customHeight="1" x14ac:dyDescent="0.3">
      <c r="A499" s="625">
        <v>31</v>
      </c>
      <c r="B499" s="626" t="s">
        <v>547</v>
      </c>
      <c r="C499" s="626">
        <v>89301312</v>
      </c>
      <c r="D499" s="688"/>
      <c r="E499" s="689" t="s">
        <v>2719</v>
      </c>
      <c r="F499" s="626" t="s">
        <v>2708</v>
      </c>
      <c r="G499" s="626" t="s">
        <v>2744</v>
      </c>
      <c r="H499" s="626"/>
      <c r="I499" s="626" t="s">
        <v>1643</v>
      </c>
      <c r="J499" s="626" t="s">
        <v>1491</v>
      </c>
      <c r="K499" s="626" t="s">
        <v>1644</v>
      </c>
      <c r="L499" s="627">
        <v>625.29</v>
      </c>
      <c r="M499" s="627">
        <v>12505.8</v>
      </c>
      <c r="N499" s="626">
        <v>20</v>
      </c>
      <c r="O499" s="690"/>
      <c r="P499" s="627">
        <v>8754.06</v>
      </c>
      <c r="Q499" s="642">
        <v>0.7</v>
      </c>
      <c r="R499" s="626">
        <v>14</v>
      </c>
      <c r="S499" s="642">
        <v>0.7</v>
      </c>
      <c r="T499" s="690"/>
      <c r="U499" s="672"/>
    </row>
    <row r="500" spans="1:21" ht="14.4" customHeight="1" x14ac:dyDescent="0.3">
      <c r="A500" s="625">
        <v>31</v>
      </c>
      <c r="B500" s="626" t="s">
        <v>547</v>
      </c>
      <c r="C500" s="626">
        <v>89301312</v>
      </c>
      <c r="D500" s="688"/>
      <c r="E500" s="689" t="s">
        <v>2719</v>
      </c>
      <c r="F500" s="626" t="s">
        <v>2708</v>
      </c>
      <c r="G500" s="626" t="s">
        <v>2744</v>
      </c>
      <c r="H500" s="626"/>
      <c r="I500" s="626" t="s">
        <v>1490</v>
      </c>
      <c r="J500" s="626" t="s">
        <v>1491</v>
      </c>
      <c r="K500" s="626" t="s">
        <v>1492</v>
      </c>
      <c r="L500" s="627">
        <v>937.93</v>
      </c>
      <c r="M500" s="627">
        <v>6565.51</v>
      </c>
      <c r="N500" s="626">
        <v>7</v>
      </c>
      <c r="O500" s="690"/>
      <c r="P500" s="627"/>
      <c r="Q500" s="642">
        <v>0</v>
      </c>
      <c r="R500" s="626"/>
      <c r="S500" s="642">
        <v>0</v>
      </c>
      <c r="T500" s="690"/>
      <c r="U500" s="672"/>
    </row>
    <row r="501" spans="1:21" ht="14.4" customHeight="1" x14ac:dyDescent="0.3">
      <c r="A501" s="625">
        <v>31</v>
      </c>
      <c r="B501" s="626" t="s">
        <v>547</v>
      </c>
      <c r="C501" s="626">
        <v>89301312</v>
      </c>
      <c r="D501" s="688"/>
      <c r="E501" s="689" t="s">
        <v>2719</v>
      </c>
      <c r="F501" s="626" t="s">
        <v>2708</v>
      </c>
      <c r="G501" s="626" t="s">
        <v>2745</v>
      </c>
      <c r="H501" s="626"/>
      <c r="I501" s="626" t="s">
        <v>2746</v>
      </c>
      <c r="J501" s="626" t="s">
        <v>1480</v>
      </c>
      <c r="K501" s="626" t="s">
        <v>2747</v>
      </c>
      <c r="L501" s="627">
        <v>96.63</v>
      </c>
      <c r="M501" s="627">
        <v>483.15</v>
      </c>
      <c r="N501" s="626">
        <v>5</v>
      </c>
      <c r="O501" s="690"/>
      <c r="P501" s="627">
        <v>289.89</v>
      </c>
      <c r="Q501" s="642">
        <v>0.6</v>
      </c>
      <c r="R501" s="626">
        <v>3</v>
      </c>
      <c r="S501" s="642">
        <v>0.6</v>
      </c>
      <c r="T501" s="690"/>
      <c r="U501" s="672"/>
    </row>
    <row r="502" spans="1:21" ht="14.4" customHeight="1" x14ac:dyDescent="0.3">
      <c r="A502" s="625">
        <v>31</v>
      </c>
      <c r="B502" s="626" t="s">
        <v>547</v>
      </c>
      <c r="C502" s="626">
        <v>89301312</v>
      </c>
      <c r="D502" s="688"/>
      <c r="E502" s="689" t="s">
        <v>2719</v>
      </c>
      <c r="F502" s="626" t="s">
        <v>2708</v>
      </c>
      <c r="G502" s="626" t="s">
        <v>2745</v>
      </c>
      <c r="H502" s="626"/>
      <c r="I502" s="626" t="s">
        <v>2945</v>
      </c>
      <c r="J502" s="626" t="s">
        <v>1480</v>
      </c>
      <c r="K502" s="626" t="s">
        <v>2946</v>
      </c>
      <c r="L502" s="627">
        <v>0</v>
      </c>
      <c r="M502" s="627">
        <v>0</v>
      </c>
      <c r="N502" s="626">
        <v>2</v>
      </c>
      <c r="O502" s="690"/>
      <c r="P502" s="627">
        <v>0</v>
      </c>
      <c r="Q502" s="642"/>
      <c r="R502" s="626">
        <v>1</v>
      </c>
      <c r="S502" s="642">
        <v>0.5</v>
      </c>
      <c r="T502" s="690"/>
      <c r="U502" s="672"/>
    </row>
    <row r="503" spans="1:21" ht="14.4" customHeight="1" x14ac:dyDescent="0.3">
      <c r="A503" s="625">
        <v>31</v>
      </c>
      <c r="B503" s="626" t="s">
        <v>547</v>
      </c>
      <c r="C503" s="626">
        <v>89301312</v>
      </c>
      <c r="D503" s="688"/>
      <c r="E503" s="689" t="s">
        <v>2719</v>
      </c>
      <c r="F503" s="626" t="s">
        <v>2708</v>
      </c>
      <c r="G503" s="626" t="s">
        <v>2745</v>
      </c>
      <c r="H503" s="626"/>
      <c r="I503" s="626" t="s">
        <v>576</v>
      </c>
      <c r="J503" s="626" t="s">
        <v>577</v>
      </c>
      <c r="K503" s="626" t="s">
        <v>2640</v>
      </c>
      <c r="L503" s="627">
        <v>96.63</v>
      </c>
      <c r="M503" s="627">
        <v>869.67</v>
      </c>
      <c r="N503" s="626">
        <v>9</v>
      </c>
      <c r="O503" s="690"/>
      <c r="P503" s="627">
        <v>289.89</v>
      </c>
      <c r="Q503" s="642">
        <v>0.33333333333333331</v>
      </c>
      <c r="R503" s="626">
        <v>3</v>
      </c>
      <c r="S503" s="642">
        <v>0.33333333333333331</v>
      </c>
      <c r="T503" s="690"/>
      <c r="U503" s="672"/>
    </row>
    <row r="504" spans="1:21" ht="14.4" customHeight="1" x14ac:dyDescent="0.3">
      <c r="A504" s="625">
        <v>31</v>
      </c>
      <c r="B504" s="626" t="s">
        <v>547</v>
      </c>
      <c r="C504" s="626">
        <v>89301312</v>
      </c>
      <c r="D504" s="688"/>
      <c r="E504" s="689" t="s">
        <v>2719</v>
      </c>
      <c r="F504" s="626" t="s">
        <v>2708</v>
      </c>
      <c r="G504" s="626" t="s">
        <v>2750</v>
      </c>
      <c r="H504" s="626"/>
      <c r="I504" s="626" t="s">
        <v>807</v>
      </c>
      <c r="J504" s="626" t="s">
        <v>2751</v>
      </c>
      <c r="K504" s="626" t="s">
        <v>2752</v>
      </c>
      <c r="L504" s="627">
        <v>0</v>
      </c>
      <c r="M504" s="627">
        <v>0</v>
      </c>
      <c r="N504" s="626">
        <v>1</v>
      </c>
      <c r="O504" s="690"/>
      <c r="P504" s="627">
        <v>0</v>
      </c>
      <c r="Q504" s="642"/>
      <c r="R504" s="626">
        <v>1</v>
      </c>
      <c r="S504" s="642">
        <v>1</v>
      </c>
      <c r="T504" s="690"/>
      <c r="U504" s="672"/>
    </row>
    <row r="505" spans="1:21" ht="14.4" customHeight="1" x14ac:dyDescent="0.3">
      <c r="A505" s="625">
        <v>31</v>
      </c>
      <c r="B505" s="626" t="s">
        <v>547</v>
      </c>
      <c r="C505" s="626">
        <v>89301312</v>
      </c>
      <c r="D505" s="688"/>
      <c r="E505" s="689" t="s">
        <v>2719</v>
      </c>
      <c r="F505" s="626" t="s">
        <v>2708</v>
      </c>
      <c r="G505" s="626" t="s">
        <v>2753</v>
      </c>
      <c r="H505" s="626"/>
      <c r="I505" s="626" t="s">
        <v>2754</v>
      </c>
      <c r="J505" s="626" t="s">
        <v>2755</v>
      </c>
      <c r="K505" s="626" t="s">
        <v>2756</v>
      </c>
      <c r="L505" s="627">
        <v>472.71</v>
      </c>
      <c r="M505" s="627">
        <v>945.42</v>
      </c>
      <c r="N505" s="626">
        <v>2</v>
      </c>
      <c r="O505" s="690"/>
      <c r="P505" s="627">
        <v>945.42</v>
      </c>
      <c r="Q505" s="642">
        <v>1</v>
      </c>
      <c r="R505" s="626">
        <v>2</v>
      </c>
      <c r="S505" s="642">
        <v>1</v>
      </c>
      <c r="T505" s="690"/>
      <c r="U505" s="672"/>
    </row>
    <row r="506" spans="1:21" ht="14.4" customHeight="1" x14ac:dyDescent="0.3">
      <c r="A506" s="625">
        <v>31</v>
      </c>
      <c r="B506" s="626" t="s">
        <v>547</v>
      </c>
      <c r="C506" s="626">
        <v>89301312</v>
      </c>
      <c r="D506" s="688"/>
      <c r="E506" s="689" t="s">
        <v>2719</v>
      </c>
      <c r="F506" s="626" t="s">
        <v>2708</v>
      </c>
      <c r="G506" s="626" t="s">
        <v>2846</v>
      </c>
      <c r="H506" s="626"/>
      <c r="I506" s="626" t="s">
        <v>3121</v>
      </c>
      <c r="J506" s="626" t="s">
        <v>3122</v>
      </c>
      <c r="K506" s="626" t="s">
        <v>2900</v>
      </c>
      <c r="L506" s="627">
        <v>0</v>
      </c>
      <c r="M506" s="627">
        <v>0</v>
      </c>
      <c r="N506" s="626">
        <v>1</v>
      </c>
      <c r="O506" s="690"/>
      <c r="P506" s="627">
        <v>0</v>
      </c>
      <c r="Q506" s="642"/>
      <c r="R506" s="626">
        <v>1</v>
      </c>
      <c r="S506" s="642">
        <v>1</v>
      </c>
      <c r="T506" s="690"/>
      <c r="U506" s="672"/>
    </row>
    <row r="507" spans="1:21" ht="14.4" customHeight="1" x14ac:dyDescent="0.3">
      <c r="A507" s="625">
        <v>31</v>
      </c>
      <c r="B507" s="626" t="s">
        <v>547</v>
      </c>
      <c r="C507" s="626">
        <v>89301312</v>
      </c>
      <c r="D507" s="688"/>
      <c r="E507" s="689" t="s">
        <v>2719</v>
      </c>
      <c r="F507" s="626" t="s">
        <v>2708</v>
      </c>
      <c r="G507" s="626" t="s">
        <v>2846</v>
      </c>
      <c r="H507" s="626"/>
      <c r="I507" s="626" t="s">
        <v>3123</v>
      </c>
      <c r="J507" s="626" t="s">
        <v>2848</v>
      </c>
      <c r="K507" s="626" t="s">
        <v>2694</v>
      </c>
      <c r="L507" s="627">
        <v>0</v>
      </c>
      <c r="M507" s="627">
        <v>0</v>
      </c>
      <c r="N507" s="626">
        <v>1</v>
      </c>
      <c r="O507" s="690"/>
      <c r="P507" s="627">
        <v>0</v>
      </c>
      <c r="Q507" s="642"/>
      <c r="R507" s="626">
        <v>1</v>
      </c>
      <c r="S507" s="642">
        <v>1</v>
      </c>
      <c r="T507" s="690"/>
      <c r="U507" s="672"/>
    </row>
    <row r="508" spans="1:21" ht="14.4" customHeight="1" x14ac:dyDescent="0.3">
      <c r="A508" s="625">
        <v>31</v>
      </c>
      <c r="B508" s="626" t="s">
        <v>547</v>
      </c>
      <c r="C508" s="626">
        <v>89301312</v>
      </c>
      <c r="D508" s="688"/>
      <c r="E508" s="689" t="s">
        <v>2719</v>
      </c>
      <c r="F508" s="626" t="s">
        <v>2708</v>
      </c>
      <c r="G508" s="626" t="s">
        <v>2846</v>
      </c>
      <c r="H508" s="626"/>
      <c r="I508" s="626" t="s">
        <v>2310</v>
      </c>
      <c r="J508" s="626" t="s">
        <v>1537</v>
      </c>
      <c r="K508" s="626" t="s">
        <v>2693</v>
      </c>
      <c r="L508" s="627">
        <v>98.23</v>
      </c>
      <c r="M508" s="627">
        <v>98.23</v>
      </c>
      <c r="N508" s="626">
        <v>1</v>
      </c>
      <c r="O508" s="690"/>
      <c r="P508" s="627"/>
      <c r="Q508" s="642">
        <v>0</v>
      </c>
      <c r="R508" s="626"/>
      <c r="S508" s="642">
        <v>0</v>
      </c>
      <c r="T508" s="690"/>
      <c r="U508" s="672"/>
    </row>
    <row r="509" spans="1:21" ht="14.4" customHeight="1" x14ac:dyDescent="0.3">
      <c r="A509" s="625">
        <v>31</v>
      </c>
      <c r="B509" s="626" t="s">
        <v>547</v>
      </c>
      <c r="C509" s="626">
        <v>89301312</v>
      </c>
      <c r="D509" s="688"/>
      <c r="E509" s="689" t="s">
        <v>2719</v>
      </c>
      <c r="F509" s="626" t="s">
        <v>2708</v>
      </c>
      <c r="G509" s="626" t="s">
        <v>2957</v>
      </c>
      <c r="H509" s="626"/>
      <c r="I509" s="626" t="s">
        <v>3000</v>
      </c>
      <c r="J509" s="626" t="s">
        <v>1355</v>
      </c>
      <c r="K509" s="626" t="s">
        <v>3001</v>
      </c>
      <c r="L509" s="627">
        <v>0</v>
      </c>
      <c r="M509" s="627">
        <v>0</v>
      </c>
      <c r="N509" s="626">
        <v>2</v>
      </c>
      <c r="O509" s="690"/>
      <c r="P509" s="627">
        <v>0</v>
      </c>
      <c r="Q509" s="642"/>
      <c r="R509" s="626">
        <v>1</v>
      </c>
      <c r="S509" s="642">
        <v>0.5</v>
      </c>
      <c r="T509" s="690"/>
      <c r="U509" s="672"/>
    </row>
    <row r="510" spans="1:21" ht="14.4" customHeight="1" x14ac:dyDescent="0.3">
      <c r="A510" s="625">
        <v>31</v>
      </c>
      <c r="B510" s="626" t="s">
        <v>547</v>
      </c>
      <c r="C510" s="626">
        <v>89301312</v>
      </c>
      <c r="D510" s="688"/>
      <c r="E510" s="689" t="s">
        <v>2719</v>
      </c>
      <c r="F510" s="626" t="s">
        <v>2708</v>
      </c>
      <c r="G510" s="626" t="s">
        <v>2957</v>
      </c>
      <c r="H510" s="626"/>
      <c r="I510" s="626" t="s">
        <v>3124</v>
      </c>
      <c r="J510" s="626" t="s">
        <v>1355</v>
      </c>
      <c r="K510" s="626" t="s">
        <v>3125</v>
      </c>
      <c r="L510" s="627">
        <v>0</v>
      </c>
      <c r="M510" s="627">
        <v>0</v>
      </c>
      <c r="N510" s="626">
        <v>1</v>
      </c>
      <c r="O510" s="690"/>
      <c r="P510" s="627"/>
      <c r="Q510" s="642"/>
      <c r="R510" s="626"/>
      <c r="S510" s="642">
        <v>0</v>
      </c>
      <c r="T510" s="690"/>
      <c r="U510" s="672"/>
    </row>
    <row r="511" spans="1:21" ht="14.4" customHeight="1" x14ac:dyDescent="0.3">
      <c r="A511" s="625">
        <v>31</v>
      </c>
      <c r="B511" s="626" t="s">
        <v>547</v>
      </c>
      <c r="C511" s="626">
        <v>89301312</v>
      </c>
      <c r="D511" s="688"/>
      <c r="E511" s="689" t="s">
        <v>2719</v>
      </c>
      <c r="F511" s="626" t="s">
        <v>2710</v>
      </c>
      <c r="G511" s="626" t="s">
        <v>2763</v>
      </c>
      <c r="H511" s="626"/>
      <c r="I511" s="626" t="s">
        <v>2764</v>
      </c>
      <c r="J511" s="626" t="s">
        <v>2765</v>
      </c>
      <c r="K511" s="626" t="s">
        <v>2766</v>
      </c>
      <c r="L511" s="627">
        <v>35.75</v>
      </c>
      <c r="M511" s="627">
        <v>178.75</v>
      </c>
      <c r="N511" s="626">
        <v>5</v>
      </c>
      <c r="O511" s="690">
        <v>4</v>
      </c>
      <c r="P511" s="627">
        <v>178.75</v>
      </c>
      <c r="Q511" s="642">
        <v>1</v>
      </c>
      <c r="R511" s="626">
        <v>5</v>
      </c>
      <c r="S511" s="642">
        <v>1</v>
      </c>
      <c r="T511" s="690">
        <v>4</v>
      </c>
      <c r="U511" s="672">
        <v>1</v>
      </c>
    </row>
    <row r="512" spans="1:21" ht="14.4" customHeight="1" x14ac:dyDescent="0.3">
      <c r="A512" s="625">
        <v>31</v>
      </c>
      <c r="B512" s="626" t="s">
        <v>547</v>
      </c>
      <c r="C512" s="626">
        <v>89301312</v>
      </c>
      <c r="D512" s="688"/>
      <c r="E512" s="689" t="s">
        <v>2719</v>
      </c>
      <c r="F512" s="626" t="s">
        <v>2710</v>
      </c>
      <c r="G512" s="626" t="s">
        <v>2763</v>
      </c>
      <c r="H512" s="626"/>
      <c r="I512" s="626" t="s">
        <v>3087</v>
      </c>
      <c r="J512" s="626" t="s">
        <v>2765</v>
      </c>
      <c r="K512" s="626" t="s">
        <v>3088</v>
      </c>
      <c r="L512" s="627">
        <v>47.57</v>
      </c>
      <c r="M512" s="627">
        <v>190.28</v>
      </c>
      <c r="N512" s="626">
        <v>4</v>
      </c>
      <c r="O512" s="690">
        <v>4</v>
      </c>
      <c r="P512" s="627">
        <v>190.28</v>
      </c>
      <c r="Q512" s="642">
        <v>1</v>
      </c>
      <c r="R512" s="626">
        <v>4</v>
      </c>
      <c r="S512" s="642">
        <v>1</v>
      </c>
      <c r="T512" s="690">
        <v>4</v>
      </c>
      <c r="U512" s="672">
        <v>1</v>
      </c>
    </row>
    <row r="513" spans="1:21" ht="14.4" customHeight="1" x14ac:dyDescent="0.3">
      <c r="A513" s="625">
        <v>31</v>
      </c>
      <c r="B513" s="626" t="s">
        <v>547</v>
      </c>
      <c r="C513" s="626">
        <v>89301312</v>
      </c>
      <c r="D513" s="688"/>
      <c r="E513" s="689" t="s">
        <v>2719</v>
      </c>
      <c r="F513" s="626" t="s">
        <v>2710</v>
      </c>
      <c r="G513" s="626" t="s">
        <v>2767</v>
      </c>
      <c r="H513" s="626"/>
      <c r="I513" s="626" t="s">
        <v>2771</v>
      </c>
      <c r="J513" s="626" t="s">
        <v>2772</v>
      </c>
      <c r="K513" s="626" t="s">
        <v>2773</v>
      </c>
      <c r="L513" s="627">
        <v>200</v>
      </c>
      <c r="M513" s="627">
        <v>1200</v>
      </c>
      <c r="N513" s="626">
        <v>6</v>
      </c>
      <c r="O513" s="690">
        <v>3</v>
      </c>
      <c r="P513" s="627">
        <v>800</v>
      </c>
      <c r="Q513" s="642">
        <v>0.66666666666666663</v>
      </c>
      <c r="R513" s="626">
        <v>4</v>
      </c>
      <c r="S513" s="642">
        <v>0.66666666666666663</v>
      </c>
      <c r="T513" s="690">
        <v>2</v>
      </c>
      <c r="U513" s="672">
        <v>0.66666666666666663</v>
      </c>
    </row>
    <row r="514" spans="1:21" ht="14.4" customHeight="1" x14ac:dyDescent="0.3">
      <c r="A514" s="625">
        <v>31</v>
      </c>
      <c r="B514" s="626" t="s">
        <v>547</v>
      </c>
      <c r="C514" s="626">
        <v>89301312</v>
      </c>
      <c r="D514" s="688"/>
      <c r="E514" s="689" t="s">
        <v>2719</v>
      </c>
      <c r="F514" s="626" t="s">
        <v>2710</v>
      </c>
      <c r="G514" s="626" t="s">
        <v>2738</v>
      </c>
      <c r="H514" s="626"/>
      <c r="I514" s="626" t="s">
        <v>2858</v>
      </c>
      <c r="J514" s="626" t="s">
        <v>2859</v>
      </c>
      <c r="K514" s="626" t="s">
        <v>2860</v>
      </c>
      <c r="L514" s="627">
        <v>3000</v>
      </c>
      <c r="M514" s="627">
        <v>3000</v>
      </c>
      <c r="N514" s="626">
        <v>1</v>
      </c>
      <c r="O514" s="690">
        <v>1</v>
      </c>
      <c r="P514" s="627">
        <v>3000</v>
      </c>
      <c r="Q514" s="642">
        <v>1</v>
      </c>
      <c r="R514" s="626">
        <v>1</v>
      </c>
      <c r="S514" s="642">
        <v>1</v>
      </c>
      <c r="T514" s="690">
        <v>1</v>
      </c>
      <c r="U514" s="672">
        <v>1</v>
      </c>
    </row>
    <row r="515" spans="1:21" ht="14.4" customHeight="1" x14ac:dyDescent="0.3">
      <c r="A515" s="625">
        <v>31</v>
      </c>
      <c r="B515" s="626" t="s">
        <v>547</v>
      </c>
      <c r="C515" s="626">
        <v>89301312</v>
      </c>
      <c r="D515" s="688"/>
      <c r="E515" s="689" t="s">
        <v>2719</v>
      </c>
      <c r="F515" s="626" t="s">
        <v>2710</v>
      </c>
      <c r="G515" s="626" t="s">
        <v>2738</v>
      </c>
      <c r="H515" s="626"/>
      <c r="I515" s="626" t="s">
        <v>2889</v>
      </c>
      <c r="J515" s="626" t="s">
        <v>2890</v>
      </c>
      <c r="K515" s="626" t="s">
        <v>2891</v>
      </c>
      <c r="L515" s="627">
        <v>320.25</v>
      </c>
      <c r="M515" s="627">
        <v>320.25</v>
      </c>
      <c r="N515" s="626">
        <v>1</v>
      </c>
      <c r="O515" s="690">
        <v>1</v>
      </c>
      <c r="P515" s="627">
        <v>320.25</v>
      </c>
      <c r="Q515" s="642">
        <v>1</v>
      </c>
      <c r="R515" s="626">
        <v>1</v>
      </c>
      <c r="S515" s="642">
        <v>1</v>
      </c>
      <c r="T515" s="690">
        <v>1</v>
      </c>
      <c r="U515" s="672">
        <v>1</v>
      </c>
    </row>
    <row r="516" spans="1:21" ht="14.4" customHeight="1" x14ac:dyDescent="0.3">
      <c r="A516" s="625">
        <v>31</v>
      </c>
      <c r="B516" s="626" t="s">
        <v>547</v>
      </c>
      <c r="C516" s="626">
        <v>89301312</v>
      </c>
      <c r="D516" s="688"/>
      <c r="E516" s="689" t="s">
        <v>2719</v>
      </c>
      <c r="F516" s="626" t="s">
        <v>2710</v>
      </c>
      <c r="G516" s="626" t="s">
        <v>2738</v>
      </c>
      <c r="H516" s="626"/>
      <c r="I516" s="626" t="s">
        <v>2964</v>
      </c>
      <c r="J516" s="626" t="s">
        <v>2965</v>
      </c>
      <c r="K516" s="626" t="s">
        <v>2966</v>
      </c>
      <c r="L516" s="627">
        <v>245.43</v>
      </c>
      <c r="M516" s="627">
        <v>245.43</v>
      </c>
      <c r="N516" s="626">
        <v>1</v>
      </c>
      <c r="O516" s="690">
        <v>1</v>
      </c>
      <c r="P516" s="627">
        <v>245.43</v>
      </c>
      <c r="Q516" s="642">
        <v>1</v>
      </c>
      <c r="R516" s="626">
        <v>1</v>
      </c>
      <c r="S516" s="642">
        <v>1</v>
      </c>
      <c r="T516" s="690">
        <v>1</v>
      </c>
      <c r="U516" s="672">
        <v>1</v>
      </c>
    </row>
    <row r="517" spans="1:21" ht="14.4" customHeight="1" x14ac:dyDescent="0.3">
      <c r="A517" s="625">
        <v>31</v>
      </c>
      <c r="B517" s="626" t="s">
        <v>547</v>
      </c>
      <c r="C517" s="626">
        <v>89301312</v>
      </c>
      <c r="D517" s="688"/>
      <c r="E517" s="689" t="s">
        <v>2719</v>
      </c>
      <c r="F517" s="626" t="s">
        <v>2710</v>
      </c>
      <c r="G517" s="626" t="s">
        <v>2738</v>
      </c>
      <c r="H517" s="626"/>
      <c r="I517" s="626" t="s">
        <v>3126</v>
      </c>
      <c r="J517" s="626" t="s">
        <v>3127</v>
      </c>
      <c r="K517" s="626" t="s">
        <v>3128</v>
      </c>
      <c r="L517" s="627">
        <v>1575</v>
      </c>
      <c r="M517" s="627">
        <v>1575</v>
      </c>
      <c r="N517" s="626">
        <v>1</v>
      </c>
      <c r="O517" s="690">
        <v>1</v>
      </c>
      <c r="P517" s="627">
        <v>1575</v>
      </c>
      <c r="Q517" s="642">
        <v>1</v>
      </c>
      <c r="R517" s="626">
        <v>1</v>
      </c>
      <c r="S517" s="642">
        <v>1</v>
      </c>
      <c r="T517" s="690">
        <v>1</v>
      </c>
      <c r="U517" s="672">
        <v>1</v>
      </c>
    </row>
    <row r="518" spans="1:21" ht="14.4" customHeight="1" x14ac:dyDescent="0.3">
      <c r="A518" s="625">
        <v>31</v>
      </c>
      <c r="B518" s="626" t="s">
        <v>547</v>
      </c>
      <c r="C518" s="626">
        <v>89301312</v>
      </c>
      <c r="D518" s="688"/>
      <c r="E518" s="689" t="s">
        <v>2719</v>
      </c>
      <c r="F518" s="626" t="s">
        <v>2710</v>
      </c>
      <c r="G518" s="626" t="s">
        <v>2738</v>
      </c>
      <c r="H518" s="626"/>
      <c r="I518" s="626" t="s">
        <v>2780</v>
      </c>
      <c r="J518" s="626" t="s">
        <v>2781</v>
      </c>
      <c r="K518" s="626" t="s">
        <v>2782</v>
      </c>
      <c r="L518" s="627">
        <v>750</v>
      </c>
      <c r="M518" s="627">
        <v>750</v>
      </c>
      <c r="N518" s="626">
        <v>1</v>
      </c>
      <c r="O518" s="690">
        <v>1</v>
      </c>
      <c r="P518" s="627">
        <v>750</v>
      </c>
      <c r="Q518" s="642">
        <v>1</v>
      </c>
      <c r="R518" s="626">
        <v>1</v>
      </c>
      <c r="S518" s="642">
        <v>1</v>
      </c>
      <c r="T518" s="690">
        <v>1</v>
      </c>
      <c r="U518" s="672">
        <v>1</v>
      </c>
    </row>
    <row r="519" spans="1:21" ht="14.4" customHeight="1" x14ac:dyDescent="0.3">
      <c r="A519" s="625">
        <v>31</v>
      </c>
      <c r="B519" s="626" t="s">
        <v>547</v>
      </c>
      <c r="C519" s="626">
        <v>89301312</v>
      </c>
      <c r="D519" s="688"/>
      <c r="E519" s="689" t="s">
        <v>2719</v>
      </c>
      <c r="F519" s="626" t="s">
        <v>2710</v>
      </c>
      <c r="G519" s="626" t="s">
        <v>2738</v>
      </c>
      <c r="H519" s="626"/>
      <c r="I519" s="626" t="s">
        <v>2783</v>
      </c>
      <c r="J519" s="626" t="s">
        <v>2784</v>
      </c>
      <c r="K519" s="626" t="s">
        <v>2785</v>
      </c>
      <c r="L519" s="627">
        <v>971.25</v>
      </c>
      <c r="M519" s="627">
        <v>1942.5</v>
      </c>
      <c r="N519" s="626">
        <v>2</v>
      </c>
      <c r="O519" s="690">
        <v>2</v>
      </c>
      <c r="P519" s="627">
        <v>1942.5</v>
      </c>
      <c r="Q519" s="642">
        <v>1</v>
      </c>
      <c r="R519" s="626">
        <v>2</v>
      </c>
      <c r="S519" s="642">
        <v>1</v>
      </c>
      <c r="T519" s="690">
        <v>2</v>
      </c>
      <c r="U519" s="672">
        <v>1</v>
      </c>
    </row>
    <row r="520" spans="1:21" ht="14.4" customHeight="1" x14ac:dyDescent="0.3">
      <c r="A520" s="625">
        <v>31</v>
      </c>
      <c r="B520" s="626" t="s">
        <v>547</v>
      </c>
      <c r="C520" s="626">
        <v>89301312</v>
      </c>
      <c r="D520" s="688"/>
      <c r="E520" s="689" t="s">
        <v>2719</v>
      </c>
      <c r="F520" s="626" t="s">
        <v>2710</v>
      </c>
      <c r="G520" s="626" t="s">
        <v>2738</v>
      </c>
      <c r="H520" s="626"/>
      <c r="I520" s="626" t="s">
        <v>3129</v>
      </c>
      <c r="J520" s="626" t="s">
        <v>3130</v>
      </c>
      <c r="K520" s="626"/>
      <c r="L520" s="627">
        <v>600</v>
      </c>
      <c r="M520" s="627">
        <v>600</v>
      </c>
      <c r="N520" s="626">
        <v>1</v>
      </c>
      <c r="O520" s="690">
        <v>1</v>
      </c>
      <c r="P520" s="627">
        <v>600</v>
      </c>
      <c r="Q520" s="642">
        <v>1</v>
      </c>
      <c r="R520" s="626">
        <v>1</v>
      </c>
      <c r="S520" s="642">
        <v>1</v>
      </c>
      <c r="T520" s="690">
        <v>1</v>
      </c>
      <c r="U520" s="672">
        <v>1</v>
      </c>
    </row>
    <row r="521" spans="1:21" ht="14.4" customHeight="1" x14ac:dyDescent="0.3">
      <c r="A521" s="625">
        <v>31</v>
      </c>
      <c r="B521" s="626" t="s">
        <v>547</v>
      </c>
      <c r="C521" s="626">
        <v>89301312</v>
      </c>
      <c r="D521" s="688"/>
      <c r="E521" s="689" t="s">
        <v>2719</v>
      </c>
      <c r="F521" s="626" t="s">
        <v>2710</v>
      </c>
      <c r="G521" s="626" t="s">
        <v>2738</v>
      </c>
      <c r="H521" s="626"/>
      <c r="I521" s="626" t="s">
        <v>2866</v>
      </c>
      <c r="J521" s="626" t="s">
        <v>2867</v>
      </c>
      <c r="K521" s="626" t="s">
        <v>2868</v>
      </c>
      <c r="L521" s="627">
        <v>349.12</v>
      </c>
      <c r="M521" s="627">
        <v>698.24</v>
      </c>
      <c r="N521" s="626">
        <v>2</v>
      </c>
      <c r="O521" s="690">
        <v>2</v>
      </c>
      <c r="P521" s="627">
        <v>698.24</v>
      </c>
      <c r="Q521" s="642">
        <v>1</v>
      </c>
      <c r="R521" s="626">
        <v>2</v>
      </c>
      <c r="S521" s="642">
        <v>1</v>
      </c>
      <c r="T521" s="690">
        <v>2</v>
      </c>
      <c r="U521" s="672">
        <v>1</v>
      </c>
    </row>
    <row r="522" spans="1:21" ht="14.4" customHeight="1" x14ac:dyDescent="0.3">
      <c r="A522" s="625">
        <v>31</v>
      </c>
      <c r="B522" s="626" t="s">
        <v>547</v>
      </c>
      <c r="C522" s="626">
        <v>89301312</v>
      </c>
      <c r="D522" s="688"/>
      <c r="E522" s="689" t="s">
        <v>2720</v>
      </c>
      <c r="F522" s="626" t="s">
        <v>2708</v>
      </c>
      <c r="G522" s="626" t="s">
        <v>3131</v>
      </c>
      <c r="H522" s="626"/>
      <c r="I522" s="626" t="s">
        <v>3132</v>
      </c>
      <c r="J522" s="626" t="s">
        <v>3133</v>
      </c>
      <c r="K522" s="626" t="s">
        <v>3134</v>
      </c>
      <c r="L522" s="627">
        <v>0</v>
      </c>
      <c r="M522" s="627">
        <v>0</v>
      </c>
      <c r="N522" s="626">
        <v>2</v>
      </c>
      <c r="O522" s="690">
        <v>1.5</v>
      </c>
      <c r="P522" s="627">
        <v>0</v>
      </c>
      <c r="Q522" s="642"/>
      <c r="R522" s="626">
        <v>1</v>
      </c>
      <c r="S522" s="642">
        <v>0.5</v>
      </c>
      <c r="T522" s="690">
        <v>1</v>
      </c>
      <c r="U522" s="672">
        <v>0.66666666666666663</v>
      </c>
    </row>
    <row r="523" spans="1:21" ht="14.4" customHeight="1" x14ac:dyDescent="0.3">
      <c r="A523" s="625">
        <v>31</v>
      </c>
      <c r="B523" s="626" t="s">
        <v>547</v>
      </c>
      <c r="C523" s="626">
        <v>89301312</v>
      </c>
      <c r="D523" s="688"/>
      <c r="E523" s="689" t="s">
        <v>2720</v>
      </c>
      <c r="F523" s="626" t="s">
        <v>2708</v>
      </c>
      <c r="G523" s="626" t="s">
        <v>3135</v>
      </c>
      <c r="H523" s="626"/>
      <c r="I523" s="626" t="s">
        <v>3136</v>
      </c>
      <c r="J523" s="626" t="s">
        <v>3137</v>
      </c>
      <c r="K523" s="626" t="s">
        <v>3138</v>
      </c>
      <c r="L523" s="627">
        <v>10.73</v>
      </c>
      <c r="M523" s="627">
        <v>10.73</v>
      </c>
      <c r="N523" s="626">
        <v>1</v>
      </c>
      <c r="O523" s="690">
        <v>1</v>
      </c>
      <c r="P523" s="627"/>
      <c r="Q523" s="642">
        <v>0</v>
      </c>
      <c r="R523" s="626"/>
      <c r="S523" s="642">
        <v>0</v>
      </c>
      <c r="T523" s="690"/>
      <c r="U523" s="672">
        <v>0</v>
      </c>
    </row>
    <row r="524" spans="1:21" ht="14.4" customHeight="1" x14ac:dyDescent="0.3">
      <c r="A524" s="625">
        <v>31</v>
      </c>
      <c r="B524" s="626" t="s">
        <v>547</v>
      </c>
      <c r="C524" s="626">
        <v>89301312</v>
      </c>
      <c r="D524" s="688"/>
      <c r="E524" s="689" t="s">
        <v>2720</v>
      </c>
      <c r="F524" s="626" t="s">
        <v>2708</v>
      </c>
      <c r="G524" s="626" t="s">
        <v>2808</v>
      </c>
      <c r="H524" s="626"/>
      <c r="I524" s="626" t="s">
        <v>1790</v>
      </c>
      <c r="J524" s="626" t="s">
        <v>2600</v>
      </c>
      <c r="K524" s="626" t="s">
        <v>2601</v>
      </c>
      <c r="L524" s="627">
        <v>333.31</v>
      </c>
      <c r="M524" s="627">
        <v>1999.86</v>
      </c>
      <c r="N524" s="626">
        <v>6</v>
      </c>
      <c r="O524" s="690">
        <v>5</v>
      </c>
      <c r="P524" s="627">
        <v>1666.55</v>
      </c>
      <c r="Q524" s="642">
        <v>0.83333333333333337</v>
      </c>
      <c r="R524" s="626">
        <v>5</v>
      </c>
      <c r="S524" s="642">
        <v>0.83333333333333337</v>
      </c>
      <c r="T524" s="690">
        <v>4</v>
      </c>
      <c r="U524" s="672">
        <v>0.8</v>
      </c>
    </row>
    <row r="525" spans="1:21" ht="14.4" customHeight="1" x14ac:dyDescent="0.3">
      <c r="A525" s="625">
        <v>31</v>
      </c>
      <c r="B525" s="626" t="s">
        <v>547</v>
      </c>
      <c r="C525" s="626">
        <v>89301312</v>
      </c>
      <c r="D525" s="688"/>
      <c r="E525" s="689" t="s">
        <v>2720</v>
      </c>
      <c r="F525" s="626" t="s">
        <v>2708</v>
      </c>
      <c r="G525" s="626" t="s">
        <v>3139</v>
      </c>
      <c r="H525" s="626"/>
      <c r="I525" s="626" t="s">
        <v>1835</v>
      </c>
      <c r="J525" s="626" t="s">
        <v>1836</v>
      </c>
      <c r="K525" s="626" t="s">
        <v>1837</v>
      </c>
      <c r="L525" s="627">
        <v>222.25</v>
      </c>
      <c r="M525" s="627">
        <v>666.75</v>
      </c>
      <c r="N525" s="626">
        <v>3</v>
      </c>
      <c r="O525" s="690">
        <v>1.5</v>
      </c>
      <c r="P525" s="627"/>
      <c r="Q525" s="642">
        <v>0</v>
      </c>
      <c r="R525" s="626"/>
      <c r="S525" s="642">
        <v>0</v>
      </c>
      <c r="T525" s="690"/>
      <c r="U525" s="672">
        <v>0</v>
      </c>
    </row>
    <row r="526" spans="1:21" ht="14.4" customHeight="1" x14ac:dyDescent="0.3">
      <c r="A526" s="625">
        <v>31</v>
      </c>
      <c r="B526" s="626" t="s">
        <v>547</v>
      </c>
      <c r="C526" s="626">
        <v>89301312</v>
      </c>
      <c r="D526" s="688"/>
      <c r="E526" s="689" t="s">
        <v>2720</v>
      </c>
      <c r="F526" s="626" t="s">
        <v>2708</v>
      </c>
      <c r="G526" s="626" t="s">
        <v>2810</v>
      </c>
      <c r="H526" s="626"/>
      <c r="I526" s="626" t="s">
        <v>2428</v>
      </c>
      <c r="J526" s="626" t="s">
        <v>2429</v>
      </c>
      <c r="K526" s="626" t="s">
        <v>2631</v>
      </c>
      <c r="L526" s="627">
        <v>138.16</v>
      </c>
      <c r="M526" s="627">
        <v>138.16</v>
      </c>
      <c r="N526" s="626">
        <v>1</v>
      </c>
      <c r="O526" s="690">
        <v>0.5</v>
      </c>
      <c r="P526" s="627">
        <v>138.16</v>
      </c>
      <c r="Q526" s="642">
        <v>1</v>
      </c>
      <c r="R526" s="626">
        <v>1</v>
      </c>
      <c r="S526" s="642">
        <v>1</v>
      </c>
      <c r="T526" s="690">
        <v>0.5</v>
      </c>
      <c r="U526" s="672">
        <v>1</v>
      </c>
    </row>
    <row r="527" spans="1:21" ht="14.4" customHeight="1" x14ac:dyDescent="0.3">
      <c r="A527" s="625">
        <v>31</v>
      </c>
      <c r="B527" s="626" t="s">
        <v>547</v>
      </c>
      <c r="C527" s="626">
        <v>89301312</v>
      </c>
      <c r="D527" s="688"/>
      <c r="E527" s="689" t="s">
        <v>2720</v>
      </c>
      <c r="F527" s="626" t="s">
        <v>2708</v>
      </c>
      <c r="G527" s="626" t="s">
        <v>2810</v>
      </c>
      <c r="H527" s="626"/>
      <c r="I527" s="626" t="s">
        <v>1805</v>
      </c>
      <c r="J527" s="626" t="s">
        <v>1806</v>
      </c>
      <c r="K527" s="626" t="s">
        <v>2614</v>
      </c>
      <c r="L527" s="627">
        <v>184.22</v>
      </c>
      <c r="M527" s="627">
        <v>184.22</v>
      </c>
      <c r="N527" s="626">
        <v>1</v>
      </c>
      <c r="O527" s="690">
        <v>1</v>
      </c>
      <c r="P527" s="627"/>
      <c r="Q527" s="642">
        <v>0</v>
      </c>
      <c r="R527" s="626"/>
      <c r="S527" s="642">
        <v>0</v>
      </c>
      <c r="T527" s="690"/>
      <c r="U527" s="672">
        <v>0</v>
      </c>
    </row>
    <row r="528" spans="1:21" ht="14.4" customHeight="1" x14ac:dyDescent="0.3">
      <c r="A528" s="625">
        <v>31</v>
      </c>
      <c r="B528" s="626" t="s">
        <v>547</v>
      </c>
      <c r="C528" s="626">
        <v>89301312</v>
      </c>
      <c r="D528" s="688"/>
      <c r="E528" s="689" t="s">
        <v>2720</v>
      </c>
      <c r="F528" s="626" t="s">
        <v>2708</v>
      </c>
      <c r="G528" s="626" t="s">
        <v>2741</v>
      </c>
      <c r="H528" s="626"/>
      <c r="I528" s="626" t="s">
        <v>2915</v>
      </c>
      <c r="J528" s="626" t="s">
        <v>2813</v>
      </c>
      <c r="K528" s="626" t="s">
        <v>2614</v>
      </c>
      <c r="L528" s="627">
        <v>69.86</v>
      </c>
      <c r="M528" s="627">
        <v>69.86</v>
      </c>
      <c r="N528" s="626">
        <v>1</v>
      </c>
      <c r="O528" s="690">
        <v>1</v>
      </c>
      <c r="P528" s="627">
        <v>69.86</v>
      </c>
      <c r="Q528" s="642">
        <v>1</v>
      </c>
      <c r="R528" s="626">
        <v>1</v>
      </c>
      <c r="S528" s="642">
        <v>1</v>
      </c>
      <c r="T528" s="690">
        <v>1</v>
      </c>
      <c r="U528" s="672">
        <v>1</v>
      </c>
    </row>
    <row r="529" spans="1:21" ht="14.4" customHeight="1" x14ac:dyDescent="0.3">
      <c r="A529" s="625">
        <v>31</v>
      </c>
      <c r="B529" s="626" t="s">
        <v>547</v>
      </c>
      <c r="C529" s="626">
        <v>89301312</v>
      </c>
      <c r="D529" s="688"/>
      <c r="E529" s="689" t="s">
        <v>2720</v>
      </c>
      <c r="F529" s="626" t="s">
        <v>2708</v>
      </c>
      <c r="G529" s="626" t="s">
        <v>3140</v>
      </c>
      <c r="H529" s="626"/>
      <c r="I529" s="626" t="s">
        <v>1044</v>
      </c>
      <c r="J529" s="626" t="s">
        <v>1045</v>
      </c>
      <c r="K529" s="626" t="s">
        <v>3141</v>
      </c>
      <c r="L529" s="627">
        <v>45.75</v>
      </c>
      <c r="M529" s="627">
        <v>45.75</v>
      </c>
      <c r="N529" s="626">
        <v>1</v>
      </c>
      <c r="O529" s="690">
        <v>0.5</v>
      </c>
      <c r="P529" s="627">
        <v>45.75</v>
      </c>
      <c r="Q529" s="642">
        <v>1</v>
      </c>
      <c r="R529" s="626">
        <v>1</v>
      </c>
      <c r="S529" s="642">
        <v>1</v>
      </c>
      <c r="T529" s="690">
        <v>0.5</v>
      </c>
      <c r="U529" s="672">
        <v>1</v>
      </c>
    </row>
    <row r="530" spans="1:21" ht="14.4" customHeight="1" x14ac:dyDescent="0.3">
      <c r="A530" s="625">
        <v>31</v>
      </c>
      <c r="B530" s="626" t="s">
        <v>547</v>
      </c>
      <c r="C530" s="626">
        <v>89301312</v>
      </c>
      <c r="D530" s="688"/>
      <c r="E530" s="689" t="s">
        <v>2720</v>
      </c>
      <c r="F530" s="626" t="s">
        <v>2708</v>
      </c>
      <c r="G530" s="626" t="s">
        <v>2897</v>
      </c>
      <c r="H530" s="626"/>
      <c r="I530" s="626" t="s">
        <v>829</v>
      </c>
      <c r="J530" s="626" t="s">
        <v>830</v>
      </c>
      <c r="K530" s="626" t="s">
        <v>1577</v>
      </c>
      <c r="L530" s="627">
        <v>56.52</v>
      </c>
      <c r="M530" s="627">
        <v>113.04</v>
      </c>
      <c r="N530" s="626">
        <v>2</v>
      </c>
      <c r="O530" s="690">
        <v>1.5</v>
      </c>
      <c r="P530" s="627">
        <v>56.52</v>
      </c>
      <c r="Q530" s="642">
        <v>0.5</v>
      </c>
      <c r="R530" s="626">
        <v>1</v>
      </c>
      <c r="S530" s="642">
        <v>0.5</v>
      </c>
      <c r="T530" s="690">
        <v>1</v>
      </c>
      <c r="U530" s="672">
        <v>0.66666666666666663</v>
      </c>
    </row>
    <row r="531" spans="1:21" ht="14.4" customHeight="1" x14ac:dyDescent="0.3">
      <c r="A531" s="625">
        <v>31</v>
      </c>
      <c r="B531" s="626" t="s">
        <v>547</v>
      </c>
      <c r="C531" s="626">
        <v>89301312</v>
      </c>
      <c r="D531" s="688"/>
      <c r="E531" s="689" t="s">
        <v>2720</v>
      </c>
      <c r="F531" s="626" t="s">
        <v>2708</v>
      </c>
      <c r="G531" s="626" t="s">
        <v>3142</v>
      </c>
      <c r="H531" s="626"/>
      <c r="I531" s="626" t="s">
        <v>726</v>
      </c>
      <c r="J531" s="626" t="s">
        <v>727</v>
      </c>
      <c r="K531" s="626" t="s">
        <v>2550</v>
      </c>
      <c r="L531" s="627">
        <v>115.3</v>
      </c>
      <c r="M531" s="627">
        <v>115.3</v>
      </c>
      <c r="N531" s="626">
        <v>1</v>
      </c>
      <c r="O531" s="690">
        <v>1</v>
      </c>
      <c r="P531" s="627">
        <v>115.3</v>
      </c>
      <c r="Q531" s="642">
        <v>1</v>
      </c>
      <c r="R531" s="626">
        <v>1</v>
      </c>
      <c r="S531" s="642">
        <v>1</v>
      </c>
      <c r="T531" s="690">
        <v>1</v>
      </c>
      <c r="U531" s="672">
        <v>1</v>
      </c>
    </row>
    <row r="532" spans="1:21" ht="14.4" customHeight="1" x14ac:dyDescent="0.3">
      <c r="A532" s="625">
        <v>31</v>
      </c>
      <c r="B532" s="626" t="s">
        <v>547</v>
      </c>
      <c r="C532" s="626">
        <v>89301312</v>
      </c>
      <c r="D532" s="688"/>
      <c r="E532" s="689" t="s">
        <v>2720</v>
      </c>
      <c r="F532" s="626" t="s">
        <v>2708</v>
      </c>
      <c r="G532" s="626" t="s">
        <v>3021</v>
      </c>
      <c r="H532" s="626"/>
      <c r="I532" s="626" t="s">
        <v>1165</v>
      </c>
      <c r="J532" s="626" t="s">
        <v>3143</v>
      </c>
      <c r="K532" s="626" t="s">
        <v>3144</v>
      </c>
      <c r="L532" s="627">
        <v>25.8</v>
      </c>
      <c r="M532" s="627">
        <v>25.8</v>
      </c>
      <c r="N532" s="626">
        <v>1</v>
      </c>
      <c r="O532" s="690">
        <v>0.5</v>
      </c>
      <c r="P532" s="627">
        <v>25.8</v>
      </c>
      <c r="Q532" s="642">
        <v>1</v>
      </c>
      <c r="R532" s="626">
        <v>1</v>
      </c>
      <c r="S532" s="642">
        <v>1</v>
      </c>
      <c r="T532" s="690">
        <v>0.5</v>
      </c>
      <c r="U532" s="672">
        <v>1</v>
      </c>
    </row>
    <row r="533" spans="1:21" ht="14.4" customHeight="1" x14ac:dyDescent="0.3">
      <c r="A533" s="625">
        <v>31</v>
      </c>
      <c r="B533" s="626" t="s">
        <v>547</v>
      </c>
      <c r="C533" s="626">
        <v>89301312</v>
      </c>
      <c r="D533" s="688"/>
      <c r="E533" s="689" t="s">
        <v>2720</v>
      </c>
      <c r="F533" s="626" t="s">
        <v>2708</v>
      </c>
      <c r="G533" s="626" t="s">
        <v>3145</v>
      </c>
      <c r="H533" s="626"/>
      <c r="I533" s="626" t="s">
        <v>3146</v>
      </c>
      <c r="J533" s="626" t="s">
        <v>3147</v>
      </c>
      <c r="K533" s="626" t="s">
        <v>3148</v>
      </c>
      <c r="L533" s="627">
        <v>0</v>
      </c>
      <c r="M533" s="627">
        <v>0</v>
      </c>
      <c r="N533" s="626">
        <v>1</v>
      </c>
      <c r="O533" s="690">
        <v>1</v>
      </c>
      <c r="P533" s="627">
        <v>0</v>
      </c>
      <c r="Q533" s="642"/>
      <c r="R533" s="626">
        <v>1</v>
      </c>
      <c r="S533" s="642">
        <v>1</v>
      </c>
      <c r="T533" s="690">
        <v>1</v>
      </c>
      <c r="U533" s="672">
        <v>1</v>
      </c>
    </row>
    <row r="534" spans="1:21" ht="14.4" customHeight="1" x14ac:dyDescent="0.3">
      <c r="A534" s="625">
        <v>31</v>
      </c>
      <c r="B534" s="626" t="s">
        <v>547</v>
      </c>
      <c r="C534" s="626">
        <v>89301312</v>
      </c>
      <c r="D534" s="688"/>
      <c r="E534" s="689" t="s">
        <v>2720</v>
      </c>
      <c r="F534" s="626" t="s">
        <v>2708</v>
      </c>
      <c r="G534" s="626" t="s">
        <v>3149</v>
      </c>
      <c r="H534" s="626"/>
      <c r="I534" s="626" t="s">
        <v>3150</v>
      </c>
      <c r="J534" s="626" t="s">
        <v>3151</v>
      </c>
      <c r="K534" s="626" t="s">
        <v>3152</v>
      </c>
      <c r="L534" s="627">
        <v>34.729999999999997</v>
      </c>
      <c r="M534" s="627">
        <v>34.729999999999997</v>
      </c>
      <c r="N534" s="626">
        <v>1</v>
      </c>
      <c r="O534" s="690">
        <v>1</v>
      </c>
      <c r="P534" s="627">
        <v>34.729999999999997</v>
      </c>
      <c r="Q534" s="642">
        <v>1</v>
      </c>
      <c r="R534" s="626">
        <v>1</v>
      </c>
      <c r="S534" s="642">
        <v>1</v>
      </c>
      <c r="T534" s="690">
        <v>1</v>
      </c>
      <c r="U534" s="672">
        <v>1</v>
      </c>
    </row>
    <row r="535" spans="1:21" ht="14.4" customHeight="1" x14ac:dyDescent="0.3">
      <c r="A535" s="625">
        <v>31</v>
      </c>
      <c r="B535" s="626" t="s">
        <v>547</v>
      </c>
      <c r="C535" s="626">
        <v>89301312</v>
      </c>
      <c r="D535" s="688"/>
      <c r="E535" s="689" t="s">
        <v>2720</v>
      </c>
      <c r="F535" s="626" t="s">
        <v>2708</v>
      </c>
      <c r="G535" s="626" t="s">
        <v>3153</v>
      </c>
      <c r="H535" s="626"/>
      <c r="I535" s="626" t="s">
        <v>3154</v>
      </c>
      <c r="J535" s="626" t="s">
        <v>3155</v>
      </c>
      <c r="K535" s="626" t="s">
        <v>3024</v>
      </c>
      <c r="L535" s="627">
        <v>0</v>
      </c>
      <c r="M535" s="627">
        <v>0</v>
      </c>
      <c r="N535" s="626">
        <v>1</v>
      </c>
      <c r="O535" s="690">
        <v>1</v>
      </c>
      <c r="P535" s="627">
        <v>0</v>
      </c>
      <c r="Q535" s="642"/>
      <c r="R535" s="626">
        <v>1</v>
      </c>
      <c r="S535" s="642">
        <v>1</v>
      </c>
      <c r="T535" s="690">
        <v>1</v>
      </c>
      <c r="U535" s="672">
        <v>1</v>
      </c>
    </row>
    <row r="536" spans="1:21" ht="14.4" customHeight="1" x14ac:dyDescent="0.3">
      <c r="A536" s="625">
        <v>31</v>
      </c>
      <c r="B536" s="626" t="s">
        <v>547</v>
      </c>
      <c r="C536" s="626">
        <v>89301312</v>
      </c>
      <c r="D536" s="688"/>
      <c r="E536" s="689" t="s">
        <v>2720</v>
      </c>
      <c r="F536" s="626" t="s">
        <v>2708</v>
      </c>
      <c r="G536" s="626" t="s">
        <v>3156</v>
      </c>
      <c r="H536" s="626"/>
      <c r="I536" s="626" t="s">
        <v>3157</v>
      </c>
      <c r="J536" s="626" t="s">
        <v>3158</v>
      </c>
      <c r="K536" s="626" t="s">
        <v>3159</v>
      </c>
      <c r="L536" s="627">
        <v>39.39</v>
      </c>
      <c r="M536" s="627">
        <v>39.39</v>
      </c>
      <c r="N536" s="626">
        <v>1</v>
      </c>
      <c r="O536" s="690">
        <v>1</v>
      </c>
      <c r="P536" s="627">
        <v>39.39</v>
      </c>
      <c r="Q536" s="642">
        <v>1</v>
      </c>
      <c r="R536" s="626">
        <v>1</v>
      </c>
      <c r="S536" s="642">
        <v>1</v>
      </c>
      <c r="T536" s="690">
        <v>1</v>
      </c>
      <c r="U536" s="672">
        <v>1</v>
      </c>
    </row>
    <row r="537" spans="1:21" ht="14.4" customHeight="1" x14ac:dyDescent="0.3">
      <c r="A537" s="625">
        <v>31</v>
      </c>
      <c r="B537" s="626" t="s">
        <v>547</v>
      </c>
      <c r="C537" s="626">
        <v>89301312</v>
      </c>
      <c r="D537" s="688"/>
      <c r="E537" s="689" t="s">
        <v>2720</v>
      </c>
      <c r="F537" s="626" t="s">
        <v>2708</v>
      </c>
      <c r="G537" s="626" t="s">
        <v>3160</v>
      </c>
      <c r="H537" s="626"/>
      <c r="I537" s="626" t="s">
        <v>3161</v>
      </c>
      <c r="J537" s="626" t="s">
        <v>3162</v>
      </c>
      <c r="K537" s="626" t="s">
        <v>3163</v>
      </c>
      <c r="L537" s="627">
        <v>214.03</v>
      </c>
      <c r="M537" s="627">
        <v>642.09</v>
      </c>
      <c r="N537" s="626">
        <v>3</v>
      </c>
      <c r="O537" s="690">
        <v>1</v>
      </c>
      <c r="P537" s="627">
        <v>642.09</v>
      </c>
      <c r="Q537" s="642">
        <v>1</v>
      </c>
      <c r="R537" s="626">
        <v>3</v>
      </c>
      <c r="S537" s="642">
        <v>1</v>
      </c>
      <c r="T537" s="690">
        <v>1</v>
      </c>
      <c r="U537" s="672">
        <v>1</v>
      </c>
    </row>
    <row r="538" spans="1:21" ht="14.4" customHeight="1" x14ac:dyDescent="0.3">
      <c r="A538" s="625">
        <v>31</v>
      </c>
      <c r="B538" s="626" t="s">
        <v>547</v>
      </c>
      <c r="C538" s="626">
        <v>89301312</v>
      </c>
      <c r="D538" s="688"/>
      <c r="E538" s="689" t="s">
        <v>2720</v>
      </c>
      <c r="F538" s="626" t="s">
        <v>2708</v>
      </c>
      <c r="G538" s="626" t="s">
        <v>3164</v>
      </c>
      <c r="H538" s="626"/>
      <c r="I538" s="626" t="s">
        <v>3165</v>
      </c>
      <c r="J538" s="626" t="s">
        <v>3166</v>
      </c>
      <c r="K538" s="626" t="s">
        <v>3167</v>
      </c>
      <c r="L538" s="627">
        <v>0</v>
      </c>
      <c r="M538" s="627">
        <v>0</v>
      </c>
      <c r="N538" s="626">
        <v>1</v>
      </c>
      <c r="O538" s="690">
        <v>1</v>
      </c>
      <c r="P538" s="627">
        <v>0</v>
      </c>
      <c r="Q538" s="642"/>
      <c r="R538" s="626">
        <v>1</v>
      </c>
      <c r="S538" s="642">
        <v>1</v>
      </c>
      <c r="T538" s="690">
        <v>1</v>
      </c>
      <c r="U538" s="672">
        <v>1</v>
      </c>
    </row>
    <row r="539" spans="1:21" ht="14.4" customHeight="1" x14ac:dyDescent="0.3">
      <c r="A539" s="625">
        <v>31</v>
      </c>
      <c r="B539" s="626" t="s">
        <v>547</v>
      </c>
      <c r="C539" s="626">
        <v>89301312</v>
      </c>
      <c r="D539" s="688"/>
      <c r="E539" s="689" t="s">
        <v>2720</v>
      </c>
      <c r="F539" s="626" t="s">
        <v>2708</v>
      </c>
      <c r="G539" s="626" t="s">
        <v>2988</v>
      </c>
      <c r="H539" s="626"/>
      <c r="I539" s="626" t="s">
        <v>849</v>
      </c>
      <c r="J539" s="626" t="s">
        <v>850</v>
      </c>
      <c r="K539" s="626" t="s">
        <v>2989</v>
      </c>
      <c r="L539" s="627">
        <v>153.37</v>
      </c>
      <c r="M539" s="627">
        <v>1840.44</v>
      </c>
      <c r="N539" s="626">
        <v>12</v>
      </c>
      <c r="O539" s="690">
        <v>7</v>
      </c>
      <c r="P539" s="627">
        <v>766.85</v>
      </c>
      <c r="Q539" s="642">
        <v>0.41666666666666669</v>
      </c>
      <c r="R539" s="626">
        <v>5</v>
      </c>
      <c r="S539" s="642">
        <v>0.41666666666666669</v>
      </c>
      <c r="T539" s="690">
        <v>3</v>
      </c>
      <c r="U539" s="672">
        <v>0.42857142857142855</v>
      </c>
    </row>
    <row r="540" spans="1:21" ht="14.4" customHeight="1" x14ac:dyDescent="0.3">
      <c r="A540" s="625">
        <v>31</v>
      </c>
      <c r="B540" s="626" t="s">
        <v>547</v>
      </c>
      <c r="C540" s="626">
        <v>89301312</v>
      </c>
      <c r="D540" s="688"/>
      <c r="E540" s="689" t="s">
        <v>2720</v>
      </c>
      <c r="F540" s="626" t="s">
        <v>2708</v>
      </c>
      <c r="G540" s="626" t="s">
        <v>2916</v>
      </c>
      <c r="H540" s="626"/>
      <c r="I540" s="626" t="s">
        <v>1285</v>
      </c>
      <c r="J540" s="626" t="s">
        <v>2917</v>
      </c>
      <c r="K540" s="626" t="s">
        <v>801</v>
      </c>
      <c r="L540" s="627">
        <v>33.36</v>
      </c>
      <c r="M540" s="627">
        <v>33.36</v>
      </c>
      <c r="N540" s="626">
        <v>1</v>
      </c>
      <c r="O540" s="690">
        <v>0.5</v>
      </c>
      <c r="P540" s="627">
        <v>33.36</v>
      </c>
      <c r="Q540" s="642">
        <v>1</v>
      </c>
      <c r="R540" s="626">
        <v>1</v>
      </c>
      <c r="S540" s="642">
        <v>1</v>
      </c>
      <c r="T540" s="690">
        <v>0.5</v>
      </c>
      <c r="U540" s="672">
        <v>1</v>
      </c>
    </row>
    <row r="541" spans="1:21" ht="14.4" customHeight="1" x14ac:dyDescent="0.3">
      <c r="A541" s="625">
        <v>31</v>
      </c>
      <c r="B541" s="626" t="s">
        <v>547</v>
      </c>
      <c r="C541" s="626">
        <v>89301312</v>
      </c>
      <c r="D541" s="688"/>
      <c r="E541" s="689" t="s">
        <v>2720</v>
      </c>
      <c r="F541" s="626" t="s">
        <v>2708</v>
      </c>
      <c r="G541" s="626" t="s">
        <v>3168</v>
      </c>
      <c r="H541" s="626"/>
      <c r="I541" s="626" t="s">
        <v>3169</v>
      </c>
      <c r="J541" s="626" t="s">
        <v>3170</v>
      </c>
      <c r="K541" s="626" t="s">
        <v>3171</v>
      </c>
      <c r="L541" s="627">
        <v>86.16</v>
      </c>
      <c r="M541" s="627">
        <v>430.79999999999995</v>
      </c>
      <c r="N541" s="626">
        <v>5</v>
      </c>
      <c r="O541" s="690">
        <v>1</v>
      </c>
      <c r="P541" s="627">
        <v>430.79999999999995</v>
      </c>
      <c r="Q541" s="642">
        <v>1</v>
      </c>
      <c r="R541" s="626">
        <v>5</v>
      </c>
      <c r="S541" s="642">
        <v>1</v>
      </c>
      <c r="T541" s="690">
        <v>1</v>
      </c>
      <c r="U541" s="672">
        <v>1</v>
      </c>
    </row>
    <row r="542" spans="1:21" ht="14.4" customHeight="1" x14ac:dyDescent="0.3">
      <c r="A542" s="625">
        <v>31</v>
      </c>
      <c r="B542" s="626" t="s">
        <v>547</v>
      </c>
      <c r="C542" s="626">
        <v>89301312</v>
      </c>
      <c r="D542" s="688"/>
      <c r="E542" s="689" t="s">
        <v>2720</v>
      </c>
      <c r="F542" s="626" t="s">
        <v>2708</v>
      </c>
      <c r="G542" s="626" t="s">
        <v>3172</v>
      </c>
      <c r="H542" s="626"/>
      <c r="I542" s="626" t="s">
        <v>3173</v>
      </c>
      <c r="J542" s="626" t="s">
        <v>3174</v>
      </c>
      <c r="K542" s="626" t="s">
        <v>3175</v>
      </c>
      <c r="L542" s="627">
        <v>25.89</v>
      </c>
      <c r="M542" s="627">
        <v>25.89</v>
      </c>
      <c r="N542" s="626">
        <v>1</v>
      </c>
      <c r="O542" s="690">
        <v>1</v>
      </c>
      <c r="P542" s="627"/>
      <c r="Q542" s="642">
        <v>0</v>
      </c>
      <c r="R542" s="626"/>
      <c r="S542" s="642">
        <v>0</v>
      </c>
      <c r="T542" s="690"/>
      <c r="U542" s="672">
        <v>0</v>
      </c>
    </row>
    <row r="543" spans="1:21" ht="14.4" customHeight="1" x14ac:dyDescent="0.3">
      <c r="A543" s="625">
        <v>31</v>
      </c>
      <c r="B543" s="626" t="s">
        <v>547</v>
      </c>
      <c r="C543" s="626">
        <v>89301312</v>
      </c>
      <c r="D543" s="688"/>
      <c r="E543" s="689" t="s">
        <v>2720</v>
      </c>
      <c r="F543" s="626" t="s">
        <v>2708</v>
      </c>
      <c r="G543" s="626" t="s">
        <v>2823</v>
      </c>
      <c r="H543" s="626"/>
      <c r="I543" s="626" t="s">
        <v>2824</v>
      </c>
      <c r="J543" s="626" t="s">
        <v>2724</v>
      </c>
      <c r="K543" s="626"/>
      <c r="L543" s="627">
        <v>0</v>
      </c>
      <c r="M543" s="627">
        <v>0</v>
      </c>
      <c r="N543" s="626">
        <v>2</v>
      </c>
      <c r="O543" s="690">
        <v>2</v>
      </c>
      <c r="P543" s="627">
        <v>0</v>
      </c>
      <c r="Q543" s="642"/>
      <c r="R543" s="626">
        <v>2</v>
      </c>
      <c r="S543" s="642">
        <v>1</v>
      </c>
      <c r="T543" s="690">
        <v>2</v>
      </c>
      <c r="U543" s="672">
        <v>1</v>
      </c>
    </row>
    <row r="544" spans="1:21" ht="14.4" customHeight="1" x14ac:dyDescent="0.3">
      <c r="A544" s="625">
        <v>31</v>
      </c>
      <c r="B544" s="626" t="s">
        <v>547</v>
      </c>
      <c r="C544" s="626">
        <v>89301312</v>
      </c>
      <c r="D544" s="688"/>
      <c r="E544" s="689" t="s">
        <v>2720</v>
      </c>
      <c r="F544" s="626" t="s">
        <v>2708</v>
      </c>
      <c r="G544" s="626" t="s">
        <v>2742</v>
      </c>
      <c r="H544" s="626"/>
      <c r="I544" s="626" t="s">
        <v>975</v>
      </c>
      <c r="J544" s="626" t="s">
        <v>976</v>
      </c>
      <c r="K544" s="626" t="s">
        <v>977</v>
      </c>
      <c r="L544" s="627">
        <v>0</v>
      </c>
      <c r="M544" s="627">
        <v>0</v>
      </c>
      <c r="N544" s="626">
        <v>2</v>
      </c>
      <c r="O544" s="690">
        <v>2</v>
      </c>
      <c r="P544" s="627">
        <v>0</v>
      </c>
      <c r="Q544" s="642"/>
      <c r="R544" s="626">
        <v>1</v>
      </c>
      <c r="S544" s="642">
        <v>0.5</v>
      </c>
      <c r="T544" s="690">
        <v>1</v>
      </c>
      <c r="U544" s="672">
        <v>0.5</v>
      </c>
    </row>
    <row r="545" spans="1:21" ht="14.4" customHeight="1" x14ac:dyDescent="0.3">
      <c r="A545" s="625">
        <v>31</v>
      </c>
      <c r="B545" s="626" t="s">
        <v>547</v>
      </c>
      <c r="C545" s="626">
        <v>89301312</v>
      </c>
      <c r="D545" s="688"/>
      <c r="E545" s="689" t="s">
        <v>2720</v>
      </c>
      <c r="F545" s="626" t="s">
        <v>2708</v>
      </c>
      <c r="G545" s="626" t="s">
        <v>2825</v>
      </c>
      <c r="H545" s="626"/>
      <c r="I545" s="626" t="s">
        <v>841</v>
      </c>
      <c r="J545" s="626" t="s">
        <v>842</v>
      </c>
      <c r="K545" s="626" t="s">
        <v>2826</v>
      </c>
      <c r="L545" s="627">
        <v>0</v>
      </c>
      <c r="M545" s="627">
        <v>0</v>
      </c>
      <c r="N545" s="626">
        <v>14</v>
      </c>
      <c r="O545" s="690">
        <v>14</v>
      </c>
      <c r="P545" s="627">
        <v>0</v>
      </c>
      <c r="Q545" s="642"/>
      <c r="R545" s="626">
        <v>8</v>
      </c>
      <c r="S545" s="642">
        <v>0.5714285714285714</v>
      </c>
      <c r="T545" s="690">
        <v>8</v>
      </c>
      <c r="U545" s="672">
        <v>0.5714285714285714</v>
      </c>
    </row>
    <row r="546" spans="1:21" ht="14.4" customHeight="1" x14ac:dyDescent="0.3">
      <c r="A546" s="625">
        <v>31</v>
      </c>
      <c r="B546" s="626" t="s">
        <v>547</v>
      </c>
      <c r="C546" s="626">
        <v>89301312</v>
      </c>
      <c r="D546" s="688"/>
      <c r="E546" s="689" t="s">
        <v>2720</v>
      </c>
      <c r="F546" s="626" t="s">
        <v>2708</v>
      </c>
      <c r="G546" s="626" t="s">
        <v>3176</v>
      </c>
      <c r="H546" s="626"/>
      <c r="I546" s="626" t="s">
        <v>3177</v>
      </c>
      <c r="J546" s="626" t="s">
        <v>3178</v>
      </c>
      <c r="K546" s="626" t="s">
        <v>3179</v>
      </c>
      <c r="L546" s="627">
        <v>0</v>
      </c>
      <c r="M546" s="627">
        <v>0</v>
      </c>
      <c r="N546" s="626">
        <v>1</v>
      </c>
      <c r="O546" s="690">
        <v>0.5</v>
      </c>
      <c r="P546" s="627">
        <v>0</v>
      </c>
      <c r="Q546" s="642"/>
      <c r="R546" s="626">
        <v>1</v>
      </c>
      <c r="S546" s="642">
        <v>1</v>
      </c>
      <c r="T546" s="690">
        <v>0.5</v>
      </c>
      <c r="U546" s="672">
        <v>1</v>
      </c>
    </row>
    <row r="547" spans="1:21" ht="14.4" customHeight="1" x14ac:dyDescent="0.3">
      <c r="A547" s="625">
        <v>31</v>
      </c>
      <c r="B547" s="626" t="s">
        <v>547</v>
      </c>
      <c r="C547" s="626">
        <v>89301312</v>
      </c>
      <c r="D547" s="688"/>
      <c r="E547" s="689" t="s">
        <v>2720</v>
      </c>
      <c r="F547" s="626" t="s">
        <v>2708</v>
      </c>
      <c r="G547" s="626" t="s">
        <v>2743</v>
      </c>
      <c r="H547" s="626"/>
      <c r="I547" s="626" t="s">
        <v>1831</v>
      </c>
      <c r="J547" s="626" t="s">
        <v>1832</v>
      </c>
      <c r="K547" s="626" t="s">
        <v>1833</v>
      </c>
      <c r="L547" s="627">
        <v>154.01</v>
      </c>
      <c r="M547" s="627">
        <v>1386.09</v>
      </c>
      <c r="N547" s="626">
        <v>9</v>
      </c>
      <c r="O547" s="690">
        <v>4</v>
      </c>
      <c r="P547" s="627">
        <v>462.03</v>
      </c>
      <c r="Q547" s="642">
        <v>0.33333333333333331</v>
      </c>
      <c r="R547" s="626">
        <v>3</v>
      </c>
      <c r="S547" s="642">
        <v>0.33333333333333331</v>
      </c>
      <c r="T547" s="690">
        <v>2</v>
      </c>
      <c r="U547" s="672">
        <v>0.5</v>
      </c>
    </row>
    <row r="548" spans="1:21" ht="14.4" customHeight="1" x14ac:dyDescent="0.3">
      <c r="A548" s="625">
        <v>31</v>
      </c>
      <c r="B548" s="626" t="s">
        <v>547</v>
      </c>
      <c r="C548" s="626">
        <v>89301312</v>
      </c>
      <c r="D548" s="688"/>
      <c r="E548" s="689" t="s">
        <v>2720</v>
      </c>
      <c r="F548" s="626" t="s">
        <v>2708</v>
      </c>
      <c r="G548" s="626" t="s">
        <v>2743</v>
      </c>
      <c r="H548" s="626"/>
      <c r="I548" s="626" t="s">
        <v>2875</v>
      </c>
      <c r="J548" s="626" t="s">
        <v>1832</v>
      </c>
      <c r="K548" s="626" t="s">
        <v>1833</v>
      </c>
      <c r="L548" s="627">
        <v>143.18</v>
      </c>
      <c r="M548" s="627">
        <v>715.90000000000009</v>
      </c>
      <c r="N548" s="626">
        <v>5</v>
      </c>
      <c r="O548" s="690">
        <v>1.5</v>
      </c>
      <c r="P548" s="627"/>
      <c r="Q548" s="642">
        <v>0</v>
      </c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31</v>
      </c>
      <c r="B549" s="626" t="s">
        <v>547</v>
      </c>
      <c r="C549" s="626">
        <v>89301312</v>
      </c>
      <c r="D549" s="688"/>
      <c r="E549" s="689" t="s">
        <v>2720</v>
      </c>
      <c r="F549" s="626" t="s">
        <v>2708</v>
      </c>
      <c r="G549" s="626" t="s">
        <v>2743</v>
      </c>
      <c r="H549" s="626"/>
      <c r="I549" s="626" t="s">
        <v>3180</v>
      </c>
      <c r="J549" s="626" t="s">
        <v>3181</v>
      </c>
      <c r="K549" s="626" t="s">
        <v>3182</v>
      </c>
      <c r="L549" s="627">
        <v>481.27</v>
      </c>
      <c r="M549" s="627">
        <v>481.27</v>
      </c>
      <c r="N549" s="626">
        <v>1</v>
      </c>
      <c r="O549" s="690">
        <v>0.5</v>
      </c>
      <c r="P549" s="627">
        <v>481.27</v>
      </c>
      <c r="Q549" s="642">
        <v>1</v>
      </c>
      <c r="R549" s="626">
        <v>1</v>
      </c>
      <c r="S549" s="642">
        <v>1</v>
      </c>
      <c r="T549" s="690">
        <v>0.5</v>
      </c>
      <c r="U549" s="672">
        <v>1</v>
      </c>
    </row>
    <row r="550" spans="1:21" ht="14.4" customHeight="1" x14ac:dyDescent="0.3">
      <c r="A550" s="625">
        <v>31</v>
      </c>
      <c r="B550" s="626" t="s">
        <v>547</v>
      </c>
      <c r="C550" s="626">
        <v>89301312</v>
      </c>
      <c r="D550" s="688"/>
      <c r="E550" s="689" t="s">
        <v>2720</v>
      </c>
      <c r="F550" s="626" t="s">
        <v>2708</v>
      </c>
      <c r="G550" s="626" t="s">
        <v>2930</v>
      </c>
      <c r="H550" s="626"/>
      <c r="I550" s="626" t="s">
        <v>3183</v>
      </c>
      <c r="J550" s="626" t="s">
        <v>3184</v>
      </c>
      <c r="K550" s="626" t="s">
        <v>3185</v>
      </c>
      <c r="L550" s="627">
        <v>18.61</v>
      </c>
      <c r="M550" s="627">
        <v>18.61</v>
      </c>
      <c r="N550" s="626">
        <v>1</v>
      </c>
      <c r="O550" s="690">
        <v>1</v>
      </c>
      <c r="P550" s="627"/>
      <c r="Q550" s="642">
        <v>0</v>
      </c>
      <c r="R550" s="626"/>
      <c r="S550" s="642">
        <v>0</v>
      </c>
      <c r="T550" s="690"/>
      <c r="U550" s="672">
        <v>0</v>
      </c>
    </row>
    <row r="551" spans="1:21" ht="14.4" customHeight="1" x14ac:dyDescent="0.3">
      <c r="A551" s="625">
        <v>31</v>
      </c>
      <c r="B551" s="626" t="s">
        <v>547</v>
      </c>
      <c r="C551" s="626">
        <v>89301312</v>
      </c>
      <c r="D551" s="688"/>
      <c r="E551" s="689" t="s">
        <v>2720</v>
      </c>
      <c r="F551" s="626" t="s">
        <v>2708</v>
      </c>
      <c r="G551" s="626" t="s">
        <v>3061</v>
      </c>
      <c r="H551" s="626"/>
      <c r="I551" s="626" t="s">
        <v>1658</v>
      </c>
      <c r="J551" s="626" t="s">
        <v>2649</v>
      </c>
      <c r="K551" s="626" t="s">
        <v>2650</v>
      </c>
      <c r="L551" s="627">
        <v>465.7</v>
      </c>
      <c r="M551" s="627">
        <v>465.7</v>
      </c>
      <c r="N551" s="626">
        <v>1</v>
      </c>
      <c r="O551" s="690">
        <v>0.5</v>
      </c>
      <c r="P551" s="627">
        <v>465.7</v>
      </c>
      <c r="Q551" s="642">
        <v>1</v>
      </c>
      <c r="R551" s="626">
        <v>1</v>
      </c>
      <c r="S551" s="642">
        <v>1</v>
      </c>
      <c r="T551" s="690">
        <v>0.5</v>
      </c>
      <c r="U551" s="672">
        <v>1</v>
      </c>
    </row>
    <row r="552" spans="1:21" ht="14.4" customHeight="1" x14ac:dyDescent="0.3">
      <c r="A552" s="625">
        <v>31</v>
      </c>
      <c r="B552" s="626" t="s">
        <v>547</v>
      </c>
      <c r="C552" s="626">
        <v>89301312</v>
      </c>
      <c r="D552" s="688"/>
      <c r="E552" s="689" t="s">
        <v>2720</v>
      </c>
      <c r="F552" s="626" t="s">
        <v>2708</v>
      </c>
      <c r="G552" s="626" t="s">
        <v>3186</v>
      </c>
      <c r="H552" s="626"/>
      <c r="I552" s="626" t="s">
        <v>1579</v>
      </c>
      <c r="J552" s="626" t="s">
        <v>1580</v>
      </c>
      <c r="K552" s="626" t="s">
        <v>970</v>
      </c>
      <c r="L552" s="627">
        <v>137.74</v>
      </c>
      <c r="M552" s="627">
        <v>137.74</v>
      </c>
      <c r="N552" s="626">
        <v>1</v>
      </c>
      <c r="O552" s="690">
        <v>0.5</v>
      </c>
      <c r="P552" s="627">
        <v>137.74</v>
      </c>
      <c r="Q552" s="642">
        <v>1</v>
      </c>
      <c r="R552" s="626">
        <v>1</v>
      </c>
      <c r="S552" s="642">
        <v>1</v>
      </c>
      <c r="T552" s="690">
        <v>0.5</v>
      </c>
      <c r="U552" s="672">
        <v>1</v>
      </c>
    </row>
    <row r="553" spans="1:21" ht="14.4" customHeight="1" x14ac:dyDescent="0.3">
      <c r="A553" s="625">
        <v>31</v>
      </c>
      <c r="B553" s="626" t="s">
        <v>547</v>
      </c>
      <c r="C553" s="626">
        <v>89301312</v>
      </c>
      <c r="D553" s="688"/>
      <c r="E553" s="689" t="s">
        <v>2720</v>
      </c>
      <c r="F553" s="626" t="s">
        <v>2708</v>
      </c>
      <c r="G553" s="626" t="s">
        <v>3187</v>
      </c>
      <c r="H553" s="626"/>
      <c r="I553" s="626" t="s">
        <v>3188</v>
      </c>
      <c r="J553" s="626" t="s">
        <v>3189</v>
      </c>
      <c r="K553" s="626" t="s">
        <v>3190</v>
      </c>
      <c r="L553" s="627">
        <v>64.13</v>
      </c>
      <c r="M553" s="627">
        <v>64.13</v>
      </c>
      <c r="N553" s="626">
        <v>1</v>
      </c>
      <c r="O553" s="690">
        <v>1</v>
      </c>
      <c r="P553" s="627">
        <v>64.13</v>
      </c>
      <c r="Q553" s="642">
        <v>1</v>
      </c>
      <c r="R553" s="626">
        <v>1</v>
      </c>
      <c r="S553" s="642">
        <v>1</v>
      </c>
      <c r="T553" s="690">
        <v>1</v>
      </c>
      <c r="U553" s="672">
        <v>1</v>
      </c>
    </row>
    <row r="554" spans="1:21" ht="14.4" customHeight="1" x14ac:dyDescent="0.3">
      <c r="A554" s="625">
        <v>31</v>
      </c>
      <c r="B554" s="626" t="s">
        <v>547</v>
      </c>
      <c r="C554" s="626">
        <v>89301312</v>
      </c>
      <c r="D554" s="688"/>
      <c r="E554" s="689" t="s">
        <v>2720</v>
      </c>
      <c r="F554" s="626" t="s">
        <v>2708</v>
      </c>
      <c r="G554" s="626" t="s">
        <v>2827</v>
      </c>
      <c r="H554" s="626"/>
      <c r="I554" s="626" t="s">
        <v>1673</v>
      </c>
      <c r="J554" s="626" t="s">
        <v>1674</v>
      </c>
      <c r="K554" s="626" t="s">
        <v>1675</v>
      </c>
      <c r="L554" s="627">
        <v>193.26</v>
      </c>
      <c r="M554" s="627">
        <v>1739.34</v>
      </c>
      <c r="N554" s="626">
        <v>9</v>
      </c>
      <c r="O554" s="690">
        <v>8.5</v>
      </c>
      <c r="P554" s="627">
        <v>966.3</v>
      </c>
      <c r="Q554" s="642">
        <v>0.55555555555555558</v>
      </c>
      <c r="R554" s="626">
        <v>5</v>
      </c>
      <c r="S554" s="642">
        <v>0.55555555555555558</v>
      </c>
      <c r="T554" s="690">
        <v>4.5</v>
      </c>
      <c r="U554" s="672">
        <v>0.52941176470588236</v>
      </c>
    </row>
    <row r="555" spans="1:21" ht="14.4" customHeight="1" x14ac:dyDescent="0.3">
      <c r="A555" s="625">
        <v>31</v>
      </c>
      <c r="B555" s="626" t="s">
        <v>547</v>
      </c>
      <c r="C555" s="626">
        <v>89301312</v>
      </c>
      <c r="D555" s="688"/>
      <c r="E555" s="689" t="s">
        <v>2720</v>
      </c>
      <c r="F555" s="626" t="s">
        <v>2708</v>
      </c>
      <c r="G555" s="626" t="s">
        <v>2827</v>
      </c>
      <c r="H555" s="626"/>
      <c r="I555" s="626" t="s">
        <v>3191</v>
      </c>
      <c r="J555" s="626" t="s">
        <v>1674</v>
      </c>
      <c r="K555" s="626" t="s">
        <v>3119</v>
      </c>
      <c r="L555" s="627">
        <v>64.42</v>
      </c>
      <c r="M555" s="627">
        <v>64.42</v>
      </c>
      <c r="N555" s="626">
        <v>1</v>
      </c>
      <c r="O555" s="690">
        <v>1</v>
      </c>
      <c r="P555" s="627">
        <v>64.42</v>
      </c>
      <c r="Q555" s="642">
        <v>1</v>
      </c>
      <c r="R555" s="626">
        <v>1</v>
      </c>
      <c r="S555" s="642">
        <v>1</v>
      </c>
      <c r="T555" s="690">
        <v>1</v>
      </c>
      <c r="U555" s="672">
        <v>1</v>
      </c>
    </row>
    <row r="556" spans="1:21" ht="14.4" customHeight="1" x14ac:dyDescent="0.3">
      <c r="A556" s="625">
        <v>31</v>
      </c>
      <c r="B556" s="626" t="s">
        <v>547</v>
      </c>
      <c r="C556" s="626">
        <v>89301312</v>
      </c>
      <c r="D556" s="688"/>
      <c r="E556" s="689" t="s">
        <v>2720</v>
      </c>
      <c r="F556" s="626" t="s">
        <v>2708</v>
      </c>
      <c r="G556" s="626" t="s">
        <v>2827</v>
      </c>
      <c r="H556" s="626"/>
      <c r="I556" s="626" t="s">
        <v>2828</v>
      </c>
      <c r="J556" s="626" t="s">
        <v>1674</v>
      </c>
      <c r="K556" s="626" t="s">
        <v>2829</v>
      </c>
      <c r="L556" s="627">
        <v>128.84</v>
      </c>
      <c r="M556" s="627">
        <v>1932.6000000000001</v>
      </c>
      <c r="N556" s="626">
        <v>15</v>
      </c>
      <c r="O556" s="690">
        <v>15</v>
      </c>
      <c r="P556" s="627">
        <v>1030.72</v>
      </c>
      <c r="Q556" s="642">
        <v>0.53333333333333333</v>
      </c>
      <c r="R556" s="626">
        <v>8</v>
      </c>
      <c r="S556" s="642">
        <v>0.53333333333333333</v>
      </c>
      <c r="T556" s="690">
        <v>8</v>
      </c>
      <c r="U556" s="672">
        <v>0.53333333333333333</v>
      </c>
    </row>
    <row r="557" spans="1:21" ht="14.4" customHeight="1" x14ac:dyDescent="0.3">
      <c r="A557" s="625">
        <v>31</v>
      </c>
      <c r="B557" s="626" t="s">
        <v>547</v>
      </c>
      <c r="C557" s="626">
        <v>89301312</v>
      </c>
      <c r="D557" s="688"/>
      <c r="E557" s="689" t="s">
        <v>2720</v>
      </c>
      <c r="F557" s="626" t="s">
        <v>2708</v>
      </c>
      <c r="G557" s="626" t="s">
        <v>2939</v>
      </c>
      <c r="H557" s="626"/>
      <c r="I557" s="626" t="s">
        <v>3192</v>
      </c>
      <c r="J557" s="626" t="s">
        <v>1713</v>
      </c>
      <c r="K557" s="626" t="s">
        <v>3193</v>
      </c>
      <c r="L557" s="627">
        <v>0</v>
      </c>
      <c r="M557" s="627">
        <v>0</v>
      </c>
      <c r="N557" s="626">
        <v>1</v>
      </c>
      <c r="O557" s="690">
        <v>1</v>
      </c>
      <c r="P557" s="627">
        <v>0</v>
      </c>
      <c r="Q557" s="642"/>
      <c r="R557" s="626">
        <v>1</v>
      </c>
      <c r="S557" s="642">
        <v>1</v>
      </c>
      <c r="T557" s="690">
        <v>1</v>
      </c>
      <c r="U557" s="672">
        <v>1</v>
      </c>
    </row>
    <row r="558" spans="1:21" ht="14.4" customHeight="1" x14ac:dyDescent="0.3">
      <c r="A558" s="625">
        <v>31</v>
      </c>
      <c r="B558" s="626" t="s">
        <v>547</v>
      </c>
      <c r="C558" s="626">
        <v>89301312</v>
      </c>
      <c r="D558" s="688"/>
      <c r="E558" s="689" t="s">
        <v>2720</v>
      </c>
      <c r="F558" s="626" t="s">
        <v>2708</v>
      </c>
      <c r="G558" s="626" t="s">
        <v>2744</v>
      </c>
      <c r="H558" s="626"/>
      <c r="I558" s="626" t="s">
        <v>1643</v>
      </c>
      <c r="J558" s="626" t="s">
        <v>1491</v>
      </c>
      <c r="K558" s="626" t="s">
        <v>1644</v>
      </c>
      <c r="L558" s="627">
        <v>625.29</v>
      </c>
      <c r="M558" s="627">
        <v>25636.89</v>
      </c>
      <c r="N558" s="626">
        <v>41</v>
      </c>
      <c r="O558" s="690">
        <v>18.5</v>
      </c>
      <c r="P558" s="627">
        <v>19383.989999999998</v>
      </c>
      <c r="Q558" s="642">
        <v>0.75609756097560965</v>
      </c>
      <c r="R558" s="626">
        <v>31</v>
      </c>
      <c r="S558" s="642">
        <v>0.75609756097560976</v>
      </c>
      <c r="T558" s="690">
        <v>12.5</v>
      </c>
      <c r="U558" s="672">
        <v>0.67567567567567566</v>
      </c>
    </row>
    <row r="559" spans="1:21" ht="14.4" customHeight="1" x14ac:dyDescent="0.3">
      <c r="A559" s="625">
        <v>31</v>
      </c>
      <c r="B559" s="626" t="s">
        <v>547</v>
      </c>
      <c r="C559" s="626">
        <v>89301312</v>
      </c>
      <c r="D559" s="688"/>
      <c r="E559" s="689" t="s">
        <v>2720</v>
      </c>
      <c r="F559" s="626" t="s">
        <v>2708</v>
      </c>
      <c r="G559" s="626" t="s">
        <v>2744</v>
      </c>
      <c r="H559" s="626"/>
      <c r="I559" s="626" t="s">
        <v>1490</v>
      </c>
      <c r="J559" s="626" t="s">
        <v>1491</v>
      </c>
      <c r="K559" s="626" t="s">
        <v>1492</v>
      </c>
      <c r="L559" s="627">
        <v>937.93</v>
      </c>
      <c r="M559" s="627">
        <v>3751.72</v>
      </c>
      <c r="N559" s="626">
        <v>4</v>
      </c>
      <c r="O559" s="690">
        <v>1.5</v>
      </c>
      <c r="P559" s="627">
        <v>3751.72</v>
      </c>
      <c r="Q559" s="642">
        <v>1</v>
      </c>
      <c r="R559" s="626">
        <v>4</v>
      </c>
      <c r="S559" s="642">
        <v>1</v>
      </c>
      <c r="T559" s="690">
        <v>1.5</v>
      </c>
      <c r="U559" s="672">
        <v>1</v>
      </c>
    </row>
    <row r="560" spans="1:21" ht="14.4" customHeight="1" x14ac:dyDescent="0.3">
      <c r="A560" s="625">
        <v>31</v>
      </c>
      <c r="B560" s="626" t="s">
        <v>547</v>
      </c>
      <c r="C560" s="626">
        <v>89301312</v>
      </c>
      <c r="D560" s="688"/>
      <c r="E560" s="689" t="s">
        <v>2720</v>
      </c>
      <c r="F560" s="626" t="s">
        <v>2708</v>
      </c>
      <c r="G560" s="626" t="s">
        <v>2745</v>
      </c>
      <c r="H560" s="626"/>
      <c r="I560" s="626" t="s">
        <v>3194</v>
      </c>
      <c r="J560" s="626" t="s">
        <v>3195</v>
      </c>
      <c r="K560" s="626" t="s">
        <v>2639</v>
      </c>
      <c r="L560" s="627">
        <v>95.79</v>
      </c>
      <c r="M560" s="627">
        <v>95.79</v>
      </c>
      <c r="N560" s="626">
        <v>1</v>
      </c>
      <c r="O560" s="690">
        <v>1</v>
      </c>
      <c r="P560" s="627">
        <v>95.79</v>
      </c>
      <c r="Q560" s="642">
        <v>1</v>
      </c>
      <c r="R560" s="626">
        <v>1</v>
      </c>
      <c r="S560" s="642">
        <v>1</v>
      </c>
      <c r="T560" s="690">
        <v>1</v>
      </c>
      <c r="U560" s="672">
        <v>1</v>
      </c>
    </row>
    <row r="561" spans="1:21" ht="14.4" customHeight="1" x14ac:dyDescent="0.3">
      <c r="A561" s="625">
        <v>31</v>
      </c>
      <c r="B561" s="626" t="s">
        <v>547</v>
      </c>
      <c r="C561" s="626">
        <v>89301312</v>
      </c>
      <c r="D561" s="688"/>
      <c r="E561" s="689" t="s">
        <v>2720</v>
      </c>
      <c r="F561" s="626" t="s">
        <v>2708</v>
      </c>
      <c r="G561" s="626" t="s">
        <v>2745</v>
      </c>
      <c r="H561" s="626"/>
      <c r="I561" s="626" t="s">
        <v>1596</v>
      </c>
      <c r="J561" s="626" t="s">
        <v>1480</v>
      </c>
      <c r="K561" s="626" t="s">
        <v>2638</v>
      </c>
      <c r="L561" s="627">
        <v>48.31</v>
      </c>
      <c r="M561" s="627">
        <v>48.31</v>
      </c>
      <c r="N561" s="626">
        <v>1</v>
      </c>
      <c r="O561" s="690">
        <v>0.5</v>
      </c>
      <c r="P561" s="627">
        <v>48.31</v>
      </c>
      <c r="Q561" s="642">
        <v>1</v>
      </c>
      <c r="R561" s="626">
        <v>1</v>
      </c>
      <c r="S561" s="642">
        <v>1</v>
      </c>
      <c r="T561" s="690">
        <v>0.5</v>
      </c>
      <c r="U561" s="672">
        <v>1</v>
      </c>
    </row>
    <row r="562" spans="1:21" ht="14.4" customHeight="1" x14ac:dyDescent="0.3">
      <c r="A562" s="625">
        <v>31</v>
      </c>
      <c r="B562" s="626" t="s">
        <v>547</v>
      </c>
      <c r="C562" s="626">
        <v>89301312</v>
      </c>
      <c r="D562" s="688"/>
      <c r="E562" s="689" t="s">
        <v>2720</v>
      </c>
      <c r="F562" s="626" t="s">
        <v>2708</v>
      </c>
      <c r="G562" s="626" t="s">
        <v>2745</v>
      </c>
      <c r="H562" s="626"/>
      <c r="I562" s="626" t="s">
        <v>1479</v>
      </c>
      <c r="J562" s="626" t="s">
        <v>1480</v>
      </c>
      <c r="K562" s="626" t="s">
        <v>2639</v>
      </c>
      <c r="L562" s="627">
        <v>96.63</v>
      </c>
      <c r="M562" s="627">
        <v>386.52</v>
      </c>
      <c r="N562" s="626">
        <v>4</v>
      </c>
      <c r="O562" s="690">
        <v>3.5</v>
      </c>
      <c r="P562" s="627">
        <v>193.26</v>
      </c>
      <c r="Q562" s="642">
        <v>0.5</v>
      </c>
      <c r="R562" s="626">
        <v>2</v>
      </c>
      <c r="S562" s="642">
        <v>0.5</v>
      </c>
      <c r="T562" s="690">
        <v>1.5</v>
      </c>
      <c r="U562" s="672">
        <v>0.42857142857142855</v>
      </c>
    </row>
    <row r="563" spans="1:21" ht="14.4" customHeight="1" x14ac:dyDescent="0.3">
      <c r="A563" s="625">
        <v>31</v>
      </c>
      <c r="B563" s="626" t="s">
        <v>547</v>
      </c>
      <c r="C563" s="626">
        <v>89301312</v>
      </c>
      <c r="D563" s="688"/>
      <c r="E563" s="689" t="s">
        <v>2720</v>
      </c>
      <c r="F563" s="626" t="s">
        <v>2708</v>
      </c>
      <c r="G563" s="626" t="s">
        <v>2745</v>
      </c>
      <c r="H563" s="626"/>
      <c r="I563" s="626" t="s">
        <v>2746</v>
      </c>
      <c r="J563" s="626" t="s">
        <v>1480</v>
      </c>
      <c r="K563" s="626" t="s">
        <v>2747</v>
      </c>
      <c r="L563" s="627">
        <v>96.63</v>
      </c>
      <c r="M563" s="627">
        <v>96.63</v>
      </c>
      <c r="N563" s="626">
        <v>1</v>
      </c>
      <c r="O563" s="690">
        <v>1</v>
      </c>
      <c r="P563" s="627"/>
      <c r="Q563" s="642">
        <v>0</v>
      </c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31</v>
      </c>
      <c r="B564" s="626" t="s">
        <v>547</v>
      </c>
      <c r="C564" s="626">
        <v>89301312</v>
      </c>
      <c r="D564" s="688"/>
      <c r="E564" s="689" t="s">
        <v>2720</v>
      </c>
      <c r="F564" s="626" t="s">
        <v>2708</v>
      </c>
      <c r="G564" s="626" t="s">
        <v>2745</v>
      </c>
      <c r="H564" s="626"/>
      <c r="I564" s="626" t="s">
        <v>2834</v>
      </c>
      <c r="J564" s="626" t="s">
        <v>577</v>
      </c>
      <c r="K564" s="626" t="s">
        <v>2835</v>
      </c>
      <c r="L564" s="627">
        <v>0</v>
      </c>
      <c r="M564" s="627">
        <v>0</v>
      </c>
      <c r="N564" s="626">
        <v>3</v>
      </c>
      <c r="O564" s="690">
        <v>3</v>
      </c>
      <c r="P564" s="627">
        <v>0</v>
      </c>
      <c r="Q564" s="642"/>
      <c r="R564" s="626">
        <v>3</v>
      </c>
      <c r="S564" s="642">
        <v>1</v>
      </c>
      <c r="T564" s="690">
        <v>3</v>
      </c>
      <c r="U564" s="672">
        <v>1</v>
      </c>
    </row>
    <row r="565" spans="1:21" ht="14.4" customHeight="1" x14ac:dyDescent="0.3">
      <c r="A565" s="625">
        <v>31</v>
      </c>
      <c r="B565" s="626" t="s">
        <v>547</v>
      </c>
      <c r="C565" s="626">
        <v>89301312</v>
      </c>
      <c r="D565" s="688"/>
      <c r="E565" s="689" t="s">
        <v>2720</v>
      </c>
      <c r="F565" s="626" t="s">
        <v>2708</v>
      </c>
      <c r="G565" s="626" t="s">
        <v>2745</v>
      </c>
      <c r="H565" s="626"/>
      <c r="I565" s="626" t="s">
        <v>576</v>
      </c>
      <c r="J565" s="626" t="s">
        <v>577</v>
      </c>
      <c r="K565" s="626" t="s">
        <v>2640</v>
      </c>
      <c r="L565" s="627">
        <v>96.63</v>
      </c>
      <c r="M565" s="627">
        <v>579.78</v>
      </c>
      <c r="N565" s="626">
        <v>6</v>
      </c>
      <c r="O565" s="690">
        <v>5.5</v>
      </c>
      <c r="P565" s="627">
        <v>289.89</v>
      </c>
      <c r="Q565" s="642">
        <v>0.5</v>
      </c>
      <c r="R565" s="626">
        <v>3</v>
      </c>
      <c r="S565" s="642">
        <v>0.5</v>
      </c>
      <c r="T565" s="690">
        <v>2.5</v>
      </c>
      <c r="U565" s="672">
        <v>0.45454545454545453</v>
      </c>
    </row>
    <row r="566" spans="1:21" ht="14.4" customHeight="1" x14ac:dyDescent="0.3">
      <c r="A566" s="625">
        <v>31</v>
      </c>
      <c r="B566" s="626" t="s">
        <v>547</v>
      </c>
      <c r="C566" s="626">
        <v>89301312</v>
      </c>
      <c r="D566" s="688"/>
      <c r="E566" s="689" t="s">
        <v>2720</v>
      </c>
      <c r="F566" s="626" t="s">
        <v>2708</v>
      </c>
      <c r="G566" s="626" t="s">
        <v>3196</v>
      </c>
      <c r="H566" s="626"/>
      <c r="I566" s="626" t="s">
        <v>1958</v>
      </c>
      <c r="J566" s="626" t="s">
        <v>3197</v>
      </c>
      <c r="K566" s="626" t="s">
        <v>3171</v>
      </c>
      <c r="L566" s="627">
        <v>0</v>
      </c>
      <c r="M566" s="627">
        <v>0</v>
      </c>
      <c r="N566" s="626">
        <v>2</v>
      </c>
      <c r="O566" s="690">
        <v>2</v>
      </c>
      <c r="P566" s="627">
        <v>0</v>
      </c>
      <c r="Q566" s="642"/>
      <c r="R566" s="626">
        <v>2</v>
      </c>
      <c r="S566" s="642">
        <v>1</v>
      </c>
      <c r="T566" s="690">
        <v>2</v>
      </c>
      <c r="U566" s="672">
        <v>1</v>
      </c>
    </row>
    <row r="567" spans="1:21" ht="14.4" customHeight="1" x14ac:dyDescent="0.3">
      <c r="A567" s="625">
        <v>31</v>
      </c>
      <c r="B567" s="626" t="s">
        <v>547</v>
      </c>
      <c r="C567" s="626">
        <v>89301312</v>
      </c>
      <c r="D567" s="688"/>
      <c r="E567" s="689" t="s">
        <v>2720</v>
      </c>
      <c r="F567" s="626" t="s">
        <v>2708</v>
      </c>
      <c r="G567" s="626" t="s">
        <v>3198</v>
      </c>
      <c r="H567" s="626"/>
      <c r="I567" s="626" t="s">
        <v>1516</v>
      </c>
      <c r="J567" s="626" t="s">
        <v>1517</v>
      </c>
      <c r="K567" s="626" t="s">
        <v>2539</v>
      </c>
      <c r="L567" s="627">
        <v>190.48</v>
      </c>
      <c r="M567" s="627">
        <v>380.96</v>
      </c>
      <c r="N567" s="626">
        <v>2</v>
      </c>
      <c r="O567" s="690">
        <v>0.5</v>
      </c>
      <c r="P567" s="627">
        <v>380.96</v>
      </c>
      <c r="Q567" s="642">
        <v>1</v>
      </c>
      <c r="R567" s="626">
        <v>2</v>
      </c>
      <c r="S567" s="642">
        <v>1</v>
      </c>
      <c r="T567" s="690">
        <v>0.5</v>
      </c>
      <c r="U567" s="672">
        <v>1</v>
      </c>
    </row>
    <row r="568" spans="1:21" ht="14.4" customHeight="1" x14ac:dyDescent="0.3">
      <c r="A568" s="625">
        <v>31</v>
      </c>
      <c r="B568" s="626" t="s">
        <v>547</v>
      </c>
      <c r="C568" s="626">
        <v>89301312</v>
      </c>
      <c r="D568" s="688"/>
      <c r="E568" s="689" t="s">
        <v>2720</v>
      </c>
      <c r="F568" s="626" t="s">
        <v>2708</v>
      </c>
      <c r="G568" s="626" t="s">
        <v>2750</v>
      </c>
      <c r="H568" s="626"/>
      <c r="I568" s="626" t="s">
        <v>807</v>
      </c>
      <c r="J568" s="626" t="s">
        <v>2751</v>
      </c>
      <c r="K568" s="626" t="s">
        <v>2752</v>
      </c>
      <c r="L568" s="627">
        <v>0</v>
      </c>
      <c r="M568" s="627">
        <v>0</v>
      </c>
      <c r="N568" s="626">
        <v>2</v>
      </c>
      <c r="O568" s="690">
        <v>1.5</v>
      </c>
      <c r="P568" s="627">
        <v>0</v>
      </c>
      <c r="Q568" s="642"/>
      <c r="R568" s="626">
        <v>2</v>
      </c>
      <c r="S568" s="642">
        <v>1</v>
      </c>
      <c r="T568" s="690">
        <v>1.5</v>
      </c>
      <c r="U568" s="672">
        <v>1</v>
      </c>
    </row>
    <row r="569" spans="1:21" ht="14.4" customHeight="1" x14ac:dyDescent="0.3">
      <c r="A569" s="625">
        <v>31</v>
      </c>
      <c r="B569" s="626" t="s">
        <v>547</v>
      </c>
      <c r="C569" s="626">
        <v>89301312</v>
      </c>
      <c r="D569" s="688"/>
      <c r="E569" s="689" t="s">
        <v>2720</v>
      </c>
      <c r="F569" s="626" t="s">
        <v>2708</v>
      </c>
      <c r="G569" s="626" t="s">
        <v>2753</v>
      </c>
      <c r="H569" s="626"/>
      <c r="I569" s="626" t="s">
        <v>2754</v>
      </c>
      <c r="J569" s="626" t="s">
        <v>2755</v>
      </c>
      <c r="K569" s="626" t="s">
        <v>2756</v>
      </c>
      <c r="L569" s="627">
        <v>472.71</v>
      </c>
      <c r="M569" s="627">
        <v>1418.1299999999999</v>
      </c>
      <c r="N569" s="626">
        <v>3</v>
      </c>
      <c r="O569" s="690">
        <v>3</v>
      </c>
      <c r="P569" s="627">
        <v>945.42</v>
      </c>
      <c r="Q569" s="642">
        <v>0.66666666666666674</v>
      </c>
      <c r="R569" s="626">
        <v>2</v>
      </c>
      <c r="S569" s="642">
        <v>0.66666666666666663</v>
      </c>
      <c r="T569" s="690">
        <v>2</v>
      </c>
      <c r="U569" s="672">
        <v>0.66666666666666663</v>
      </c>
    </row>
    <row r="570" spans="1:21" ht="14.4" customHeight="1" x14ac:dyDescent="0.3">
      <c r="A570" s="625">
        <v>31</v>
      </c>
      <c r="B570" s="626" t="s">
        <v>547</v>
      </c>
      <c r="C570" s="626">
        <v>89301312</v>
      </c>
      <c r="D570" s="688"/>
      <c r="E570" s="689" t="s">
        <v>2720</v>
      </c>
      <c r="F570" s="626" t="s">
        <v>2708</v>
      </c>
      <c r="G570" s="626" t="s">
        <v>2757</v>
      </c>
      <c r="H570" s="626"/>
      <c r="I570" s="626" t="s">
        <v>1724</v>
      </c>
      <c r="J570" s="626" t="s">
        <v>1725</v>
      </c>
      <c r="K570" s="626" t="s">
        <v>2758</v>
      </c>
      <c r="L570" s="627">
        <v>210.11</v>
      </c>
      <c r="M570" s="627">
        <v>210.11</v>
      </c>
      <c r="N570" s="626">
        <v>1</v>
      </c>
      <c r="O570" s="690">
        <v>1</v>
      </c>
      <c r="P570" s="627">
        <v>210.11</v>
      </c>
      <c r="Q570" s="642">
        <v>1</v>
      </c>
      <c r="R570" s="626">
        <v>1</v>
      </c>
      <c r="S570" s="642">
        <v>1</v>
      </c>
      <c r="T570" s="690">
        <v>1</v>
      </c>
      <c r="U570" s="672">
        <v>1</v>
      </c>
    </row>
    <row r="571" spans="1:21" ht="14.4" customHeight="1" x14ac:dyDescent="0.3">
      <c r="A571" s="625">
        <v>31</v>
      </c>
      <c r="B571" s="626" t="s">
        <v>547</v>
      </c>
      <c r="C571" s="626">
        <v>89301312</v>
      </c>
      <c r="D571" s="688"/>
      <c r="E571" s="689" t="s">
        <v>2720</v>
      </c>
      <c r="F571" s="626" t="s">
        <v>2708</v>
      </c>
      <c r="G571" s="626" t="s">
        <v>3199</v>
      </c>
      <c r="H571" s="626"/>
      <c r="I571" s="626" t="s">
        <v>3200</v>
      </c>
      <c r="J571" s="626" t="s">
        <v>3201</v>
      </c>
      <c r="K571" s="626" t="s">
        <v>3202</v>
      </c>
      <c r="L571" s="627">
        <v>94.72</v>
      </c>
      <c r="M571" s="627">
        <v>284.15999999999997</v>
      </c>
      <c r="N571" s="626">
        <v>3</v>
      </c>
      <c r="O571" s="690">
        <v>1</v>
      </c>
      <c r="P571" s="627"/>
      <c r="Q571" s="642">
        <v>0</v>
      </c>
      <c r="R571" s="626"/>
      <c r="S571" s="642">
        <v>0</v>
      </c>
      <c r="T571" s="690"/>
      <c r="U571" s="672">
        <v>0</v>
      </c>
    </row>
    <row r="572" spans="1:21" ht="14.4" customHeight="1" x14ac:dyDescent="0.3">
      <c r="A572" s="625">
        <v>31</v>
      </c>
      <c r="B572" s="626" t="s">
        <v>547</v>
      </c>
      <c r="C572" s="626">
        <v>89301312</v>
      </c>
      <c r="D572" s="688"/>
      <c r="E572" s="689" t="s">
        <v>2720</v>
      </c>
      <c r="F572" s="626" t="s">
        <v>2708</v>
      </c>
      <c r="G572" s="626" t="s">
        <v>3199</v>
      </c>
      <c r="H572" s="626"/>
      <c r="I572" s="626" t="s">
        <v>3203</v>
      </c>
      <c r="J572" s="626" t="s">
        <v>3204</v>
      </c>
      <c r="K572" s="626" t="s">
        <v>3202</v>
      </c>
      <c r="L572" s="627">
        <v>94.72</v>
      </c>
      <c r="M572" s="627">
        <v>94.72</v>
      </c>
      <c r="N572" s="626">
        <v>1</v>
      </c>
      <c r="O572" s="690">
        <v>0.5</v>
      </c>
      <c r="P572" s="627">
        <v>94.72</v>
      </c>
      <c r="Q572" s="642">
        <v>1</v>
      </c>
      <c r="R572" s="626">
        <v>1</v>
      </c>
      <c r="S572" s="642">
        <v>1</v>
      </c>
      <c r="T572" s="690">
        <v>0.5</v>
      </c>
      <c r="U572" s="672">
        <v>1</v>
      </c>
    </row>
    <row r="573" spans="1:21" ht="14.4" customHeight="1" x14ac:dyDescent="0.3">
      <c r="A573" s="625">
        <v>31</v>
      </c>
      <c r="B573" s="626" t="s">
        <v>547</v>
      </c>
      <c r="C573" s="626">
        <v>89301312</v>
      </c>
      <c r="D573" s="688"/>
      <c r="E573" s="689" t="s">
        <v>2720</v>
      </c>
      <c r="F573" s="626" t="s">
        <v>2708</v>
      </c>
      <c r="G573" s="626" t="s">
        <v>2846</v>
      </c>
      <c r="H573" s="626"/>
      <c r="I573" s="626" t="s">
        <v>2310</v>
      </c>
      <c r="J573" s="626" t="s">
        <v>1537</v>
      </c>
      <c r="K573" s="626" t="s">
        <v>2693</v>
      </c>
      <c r="L573" s="627">
        <v>124.51</v>
      </c>
      <c r="M573" s="627">
        <v>124.51</v>
      </c>
      <c r="N573" s="626">
        <v>1</v>
      </c>
      <c r="O573" s="690">
        <v>0.5</v>
      </c>
      <c r="P573" s="627">
        <v>124.51</v>
      </c>
      <c r="Q573" s="642">
        <v>1</v>
      </c>
      <c r="R573" s="626">
        <v>1</v>
      </c>
      <c r="S573" s="642">
        <v>1</v>
      </c>
      <c r="T573" s="690">
        <v>0.5</v>
      </c>
      <c r="U573" s="672">
        <v>1</v>
      </c>
    </row>
    <row r="574" spans="1:21" ht="14.4" customHeight="1" x14ac:dyDescent="0.3">
      <c r="A574" s="625">
        <v>31</v>
      </c>
      <c r="B574" s="626" t="s">
        <v>547</v>
      </c>
      <c r="C574" s="626">
        <v>89301312</v>
      </c>
      <c r="D574" s="688"/>
      <c r="E574" s="689" t="s">
        <v>2720</v>
      </c>
      <c r="F574" s="626" t="s">
        <v>2708</v>
      </c>
      <c r="G574" s="626" t="s">
        <v>2902</v>
      </c>
      <c r="H574" s="626"/>
      <c r="I574" s="626" t="s">
        <v>3205</v>
      </c>
      <c r="J574" s="626" t="s">
        <v>1430</v>
      </c>
      <c r="K574" s="626" t="s">
        <v>1126</v>
      </c>
      <c r="L574" s="627">
        <v>102.89</v>
      </c>
      <c r="M574" s="627">
        <v>102.89</v>
      </c>
      <c r="N574" s="626">
        <v>1</v>
      </c>
      <c r="O574" s="690">
        <v>0.5</v>
      </c>
      <c r="P574" s="627">
        <v>102.89</v>
      </c>
      <c r="Q574" s="642">
        <v>1</v>
      </c>
      <c r="R574" s="626">
        <v>1</v>
      </c>
      <c r="S574" s="642">
        <v>1</v>
      </c>
      <c r="T574" s="690">
        <v>0.5</v>
      </c>
      <c r="U574" s="672">
        <v>1</v>
      </c>
    </row>
    <row r="575" spans="1:21" ht="14.4" customHeight="1" x14ac:dyDescent="0.3">
      <c r="A575" s="625">
        <v>31</v>
      </c>
      <c r="B575" s="626" t="s">
        <v>547</v>
      </c>
      <c r="C575" s="626">
        <v>89301312</v>
      </c>
      <c r="D575" s="688"/>
      <c r="E575" s="689" t="s">
        <v>2720</v>
      </c>
      <c r="F575" s="626" t="s">
        <v>2708</v>
      </c>
      <c r="G575" s="626" t="s">
        <v>2902</v>
      </c>
      <c r="H575" s="626"/>
      <c r="I575" s="626" t="s">
        <v>1429</v>
      </c>
      <c r="J575" s="626" t="s">
        <v>1430</v>
      </c>
      <c r="K575" s="626" t="s">
        <v>1007</v>
      </c>
      <c r="L575" s="627">
        <v>154.33000000000001</v>
      </c>
      <c r="M575" s="627">
        <v>462.99</v>
      </c>
      <c r="N575" s="626">
        <v>3</v>
      </c>
      <c r="O575" s="690">
        <v>2.5</v>
      </c>
      <c r="P575" s="627">
        <v>308.66000000000003</v>
      </c>
      <c r="Q575" s="642">
        <v>0.66666666666666674</v>
      </c>
      <c r="R575" s="626">
        <v>2</v>
      </c>
      <c r="S575" s="642">
        <v>0.66666666666666663</v>
      </c>
      <c r="T575" s="690">
        <v>1.5</v>
      </c>
      <c r="U575" s="672">
        <v>0.6</v>
      </c>
    </row>
    <row r="576" spans="1:21" ht="14.4" customHeight="1" x14ac:dyDescent="0.3">
      <c r="A576" s="625">
        <v>31</v>
      </c>
      <c r="B576" s="626" t="s">
        <v>547</v>
      </c>
      <c r="C576" s="626">
        <v>89301312</v>
      </c>
      <c r="D576" s="688"/>
      <c r="E576" s="689" t="s">
        <v>2720</v>
      </c>
      <c r="F576" s="626" t="s">
        <v>2708</v>
      </c>
      <c r="G576" s="626" t="s">
        <v>3067</v>
      </c>
      <c r="H576" s="626"/>
      <c r="I576" s="626" t="s">
        <v>3068</v>
      </c>
      <c r="J576" s="626" t="s">
        <v>3069</v>
      </c>
      <c r="K576" s="626" t="s">
        <v>923</v>
      </c>
      <c r="L576" s="627">
        <v>0</v>
      </c>
      <c r="M576" s="627">
        <v>0</v>
      </c>
      <c r="N576" s="626">
        <v>1</v>
      </c>
      <c r="O576" s="690">
        <v>1</v>
      </c>
      <c r="P576" s="627">
        <v>0</v>
      </c>
      <c r="Q576" s="642"/>
      <c r="R576" s="626">
        <v>1</v>
      </c>
      <c r="S576" s="642">
        <v>1</v>
      </c>
      <c r="T576" s="690">
        <v>1</v>
      </c>
      <c r="U576" s="672">
        <v>1</v>
      </c>
    </row>
    <row r="577" spans="1:21" ht="14.4" customHeight="1" x14ac:dyDescent="0.3">
      <c r="A577" s="625">
        <v>31</v>
      </c>
      <c r="B577" s="626" t="s">
        <v>547</v>
      </c>
      <c r="C577" s="626">
        <v>89301312</v>
      </c>
      <c r="D577" s="688"/>
      <c r="E577" s="689" t="s">
        <v>2720</v>
      </c>
      <c r="F577" s="626" t="s">
        <v>2708</v>
      </c>
      <c r="G577" s="626" t="s">
        <v>3067</v>
      </c>
      <c r="H577" s="626"/>
      <c r="I577" s="626" t="s">
        <v>3206</v>
      </c>
      <c r="J577" s="626" t="s">
        <v>3069</v>
      </c>
      <c r="K577" s="626" t="s">
        <v>2037</v>
      </c>
      <c r="L577" s="627">
        <v>0</v>
      </c>
      <c r="M577" s="627">
        <v>0</v>
      </c>
      <c r="N577" s="626">
        <v>2</v>
      </c>
      <c r="O577" s="690">
        <v>2</v>
      </c>
      <c r="P577" s="627">
        <v>0</v>
      </c>
      <c r="Q577" s="642"/>
      <c r="R577" s="626">
        <v>2</v>
      </c>
      <c r="S577" s="642">
        <v>1</v>
      </c>
      <c r="T577" s="690">
        <v>2</v>
      </c>
      <c r="U577" s="672">
        <v>1</v>
      </c>
    </row>
    <row r="578" spans="1:21" ht="14.4" customHeight="1" x14ac:dyDescent="0.3">
      <c r="A578" s="625">
        <v>31</v>
      </c>
      <c r="B578" s="626" t="s">
        <v>547</v>
      </c>
      <c r="C578" s="626">
        <v>89301312</v>
      </c>
      <c r="D578" s="688"/>
      <c r="E578" s="689" t="s">
        <v>2720</v>
      </c>
      <c r="F578" s="626" t="s">
        <v>2708</v>
      </c>
      <c r="G578" s="626" t="s">
        <v>3207</v>
      </c>
      <c r="H578" s="626"/>
      <c r="I578" s="626" t="s">
        <v>3208</v>
      </c>
      <c r="J578" s="626" t="s">
        <v>3209</v>
      </c>
      <c r="K578" s="626" t="s">
        <v>3210</v>
      </c>
      <c r="L578" s="627">
        <v>0</v>
      </c>
      <c r="M578" s="627">
        <v>0</v>
      </c>
      <c r="N578" s="626">
        <v>1</v>
      </c>
      <c r="O578" s="690">
        <v>1</v>
      </c>
      <c r="P578" s="627">
        <v>0</v>
      </c>
      <c r="Q578" s="642"/>
      <c r="R578" s="626">
        <v>1</v>
      </c>
      <c r="S578" s="642">
        <v>1</v>
      </c>
      <c r="T578" s="690">
        <v>1</v>
      </c>
      <c r="U578" s="672">
        <v>1</v>
      </c>
    </row>
    <row r="579" spans="1:21" ht="14.4" customHeight="1" x14ac:dyDescent="0.3">
      <c r="A579" s="625">
        <v>31</v>
      </c>
      <c r="B579" s="626" t="s">
        <v>547</v>
      </c>
      <c r="C579" s="626">
        <v>89301312</v>
      </c>
      <c r="D579" s="688"/>
      <c r="E579" s="689" t="s">
        <v>2720</v>
      </c>
      <c r="F579" s="626" t="s">
        <v>2709</v>
      </c>
      <c r="G579" s="626" t="s">
        <v>2823</v>
      </c>
      <c r="H579" s="626"/>
      <c r="I579" s="626" t="s">
        <v>2824</v>
      </c>
      <c r="J579" s="626" t="s">
        <v>2724</v>
      </c>
      <c r="K579" s="626"/>
      <c r="L579" s="627">
        <v>0</v>
      </c>
      <c r="M579" s="627">
        <v>0</v>
      </c>
      <c r="N579" s="626">
        <v>1</v>
      </c>
      <c r="O579" s="690">
        <v>1</v>
      </c>
      <c r="P579" s="627">
        <v>0</v>
      </c>
      <c r="Q579" s="642"/>
      <c r="R579" s="626">
        <v>1</v>
      </c>
      <c r="S579" s="642">
        <v>1</v>
      </c>
      <c r="T579" s="690">
        <v>1</v>
      </c>
      <c r="U579" s="672">
        <v>1</v>
      </c>
    </row>
    <row r="580" spans="1:21" ht="14.4" customHeight="1" x14ac:dyDescent="0.3">
      <c r="A580" s="625">
        <v>31</v>
      </c>
      <c r="B580" s="626" t="s">
        <v>547</v>
      </c>
      <c r="C580" s="626">
        <v>89301312</v>
      </c>
      <c r="D580" s="688"/>
      <c r="E580" s="689" t="s">
        <v>2720</v>
      </c>
      <c r="F580" s="626" t="s">
        <v>2710</v>
      </c>
      <c r="G580" s="626" t="s">
        <v>2759</v>
      </c>
      <c r="H580" s="626"/>
      <c r="I580" s="626" t="s">
        <v>2760</v>
      </c>
      <c r="J580" s="626" t="s">
        <v>2761</v>
      </c>
      <c r="K580" s="626" t="s">
        <v>2762</v>
      </c>
      <c r="L580" s="627">
        <v>410</v>
      </c>
      <c r="M580" s="627">
        <v>1230</v>
      </c>
      <c r="N580" s="626">
        <v>3</v>
      </c>
      <c r="O580" s="690">
        <v>3</v>
      </c>
      <c r="P580" s="627">
        <v>1230</v>
      </c>
      <c r="Q580" s="642">
        <v>1</v>
      </c>
      <c r="R580" s="626">
        <v>3</v>
      </c>
      <c r="S580" s="642">
        <v>1</v>
      </c>
      <c r="T580" s="690">
        <v>3</v>
      </c>
      <c r="U580" s="672">
        <v>1</v>
      </c>
    </row>
    <row r="581" spans="1:21" ht="14.4" customHeight="1" x14ac:dyDescent="0.3">
      <c r="A581" s="625">
        <v>31</v>
      </c>
      <c r="B581" s="626" t="s">
        <v>547</v>
      </c>
      <c r="C581" s="626">
        <v>89301312</v>
      </c>
      <c r="D581" s="688"/>
      <c r="E581" s="689" t="s">
        <v>2720</v>
      </c>
      <c r="F581" s="626" t="s">
        <v>2710</v>
      </c>
      <c r="G581" s="626" t="s">
        <v>2759</v>
      </c>
      <c r="H581" s="626"/>
      <c r="I581" s="626" t="s">
        <v>3211</v>
      </c>
      <c r="J581" s="626" t="s">
        <v>2850</v>
      </c>
      <c r="K581" s="626" t="s">
        <v>3212</v>
      </c>
      <c r="L581" s="627">
        <v>566</v>
      </c>
      <c r="M581" s="627">
        <v>566</v>
      </c>
      <c r="N581" s="626">
        <v>1</v>
      </c>
      <c r="O581" s="690">
        <v>1</v>
      </c>
      <c r="P581" s="627">
        <v>566</v>
      </c>
      <c r="Q581" s="642">
        <v>1</v>
      </c>
      <c r="R581" s="626">
        <v>1</v>
      </c>
      <c r="S581" s="642">
        <v>1</v>
      </c>
      <c r="T581" s="690">
        <v>1</v>
      </c>
      <c r="U581" s="672">
        <v>1</v>
      </c>
    </row>
    <row r="582" spans="1:21" ht="14.4" customHeight="1" x14ac:dyDescent="0.3">
      <c r="A582" s="625">
        <v>31</v>
      </c>
      <c r="B582" s="626" t="s">
        <v>547</v>
      </c>
      <c r="C582" s="626">
        <v>89301312</v>
      </c>
      <c r="D582" s="688"/>
      <c r="E582" s="689" t="s">
        <v>2720</v>
      </c>
      <c r="F582" s="626" t="s">
        <v>2710</v>
      </c>
      <c r="G582" s="626" t="s">
        <v>2763</v>
      </c>
      <c r="H582" s="626"/>
      <c r="I582" s="626" t="s">
        <v>3213</v>
      </c>
      <c r="J582" s="626" t="s">
        <v>3214</v>
      </c>
      <c r="K582" s="626" t="s">
        <v>3215</v>
      </c>
      <c r="L582" s="627">
        <v>310.39</v>
      </c>
      <c r="M582" s="627">
        <v>620.78</v>
      </c>
      <c r="N582" s="626">
        <v>2</v>
      </c>
      <c r="O582" s="690">
        <v>1</v>
      </c>
      <c r="P582" s="627">
        <v>620.78</v>
      </c>
      <c r="Q582" s="642">
        <v>1</v>
      </c>
      <c r="R582" s="626">
        <v>2</v>
      </c>
      <c r="S582" s="642">
        <v>1</v>
      </c>
      <c r="T582" s="690">
        <v>1</v>
      </c>
      <c r="U582" s="672">
        <v>1</v>
      </c>
    </row>
    <row r="583" spans="1:21" ht="14.4" customHeight="1" x14ac:dyDescent="0.3">
      <c r="A583" s="625">
        <v>31</v>
      </c>
      <c r="B583" s="626" t="s">
        <v>547</v>
      </c>
      <c r="C583" s="626">
        <v>89301312</v>
      </c>
      <c r="D583" s="688"/>
      <c r="E583" s="689" t="s">
        <v>2720</v>
      </c>
      <c r="F583" s="626" t="s">
        <v>2710</v>
      </c>
      <c r="G583" s="626" t="s">
        <v>2763</v>
      </c>
      <c r="H583" s="626"/>
      <c r="I583" s="626" t="s">
        <v>2764</v>
      </c>
      <c r="J583" s="626" t="s">
        <v>2765</v>
      </c>
      <c r="K583" s="626" t="s">
        <v>2766</v>
      </c>
      <c r="L583" s="627">
        <v>35.75</v>
      </c>
      <c r="M583" s="627">
        <v>1430</v>
      </c>
      <c r="N583" s="626">
        <v>40</v>
      </c>
      <c r="O583" s="690">
        <v>35</v>
      </c>
      <c r="P583" s="627">
        <v>1394.25</v>
      </c>
      <c r="Q583" s="642">
        <v>0.97499999999999998</v>
      </c>
      <c r="R583" s="626">
        <v>39</v>
      </c>
      <c r="S583" s="642">
        <v>0.97499999999999998</v>
      </c>
      <c r="T583" s="690">
        <v>34</v>
      </c>
      <c r="U583" s="672">
        <v>0.97142857142857142</v>
      </c>
    </row>
    <row r="584" spans="1:21" ht="14.4" customHeight="1" x14ac:dyDescent="0.3">
      <c r="A584" s="625">
        <v>31</v>
      </c>
      <c r="B584" s="626" t="s">
        <v>547</v>
      </c>
      <c r="C584" s="626">
        <v>89301312</v>
      </c>
      <c r="D584" s="688"/>
      <c r="E584" s="689" t="s">
        <v>2720</v>
      </c>
      <c r="F584" s="626" t="s">
        <v>2710</v>
      </c>
      <c r="G584" s="626" t="s">
        <v>2763</v>
      </c>
      <c r="H584" s="626"/>
      <c r="I584" s="626" t="s">
        <v>3087</v>
      </c>
      <c r="J584" s="626" t="s">
        <v>2765</v>
      </c>
      <c r="K584" s="626" t="s">
        <v>3088</v>
      </c>
      <c r="L584" s="627">
        <v>47.57</v>
      </c>
      <c r="M584" s="627">
        <v>475.7</v>
      </c>
      <c r="N584" s="626">
        <v>10</v>
      </c>
      <c r="O584" s="690">
        <v>7</v>
      </c>
      <c r="P584" s="627">
        <v>475.7</v>
      </c>
      <c r="Q584" s="642">
        <v>1</v>
      </c>
      <c r="R584" s="626">
        <v>10</v>
      </c>
      <c r="S584" s="642">
        <v>1</v>
      </c>
      <c r="T584" s="690">
        <v>7</v>
      </c>
      <c r="U584" s="672">
        <v>1</v>
      </c>
    </row>
    <row r="585" spans="1:21" ht="14.4" customHeight="1" x14ac:dyDescent="0.3">
      <c r="A585" s="625">
        <v>31</v>
      </c>
      <c r="B585" s="626" t="s">
        <v>547</v>
      </c>
      <c r="C585" s="626">
        <v>89301312</v>
      </c>
      <c r="D585" s="688"/>
      <c r="E585" s="689" t="s">
        <v>2720</v>
      </c>
      <c r="F585" s="626" t="s">
        <v>2710</v>
      </c>
      <c r="G585" s="626" t="s">
        <v>2763</v>
      </c>
      <c r="H585" s="626"/>
      <c r="I585" s="626" t="s">
        <v>3216</v>
      </c>
      <c r="J585" s="626" t="s">
        <v>3217</v>
      </c>
      <c r="K585" s="626" t="s">
        <v>3218</v>
      </c>
      <c r="L585" s="627">
        <v>30.99</v>
      </c>
      <c r="M585" s="627">
        <v>30.99</v>
      </c>
      <c r="N585" s="626">
        <v>1</v>
      </c>
      <c r="O585" s="690">
        <v>1</v>
      </c>
      <c r="P585" s="627">
        <v>30.99</v>
      </c>
      <c r="Q585" s="642">
        <v>1</v>
      </c>
      <c r="R585" s="626">
        <v>1</v>
      </c>
      <c r="S585" s="642">
        <v>1</v>
      </c>
      <c r="T585" s="690">
        <v>1</v>
      </c>
      <c r="U585" s="672">
        <v>1</v>
      </c>
    </row>
    <row r="586" spans="1:21" ht="14.4" customHeight="1" x14ac:dyDescent="0.3">
      <c r="A586" s="625">
        <v>31</v>
      </c>
      <c r="B586" s="626" t="s">
        <v>547</v>
      </c>
      <c r="C586" s="626">
        <v>89301312</v>
      </c>
      <c r="D586" s="688"/>
      <c r="E586" s="689" t="s">
        <v>2720</v>
      </c>
      <c r="F586" s="626" t="s">
        <v>2710</v>
      </c>
      <c r="G586" s="626" t="s">
        <v>2763</v>
      </c>
      <c r="H586" s="626"/>
      <c r="I586" s="626" t="s">
        <v>3219</v>
      </c>
      <c r="J586" s="626" t="s">
        <v>3217</v>
      </c>
      <c r="K586" s="626" t="s">
        <v>3220</v>
      </c>
      <c r="L586" s="627">
        <v>24.77</v>
      </c>
      <c r="M586" s="627">
        <v>99.08</v>
      </c>
      <c r="N586" s="626">
        <v>4</v>
      </c>
      <c r="O586" s="690">
        <v>4</v>
      </c>
      <c r="P586" s="627">
        <v>99.08</v>
      </c>
      <c r="Q586" s="642">
        <v>1</v>
      </c>
      <c r="R586" s="626">
        <v>4</v>
      </c>
      <c r="S586" s="642">
        <v>1</v>
      </c>
      <c r="T586" s="690">
        <v>4</v>
      </c>
      <c r="U586" s="672">
        <v>1</v>
      </c>
    </row>
    <row r="587" spans="1:21" ht="14.4" customHeight="1" x14ac:dyDescent="0.3">
      <c r="A587" s="625">
        <v>31</v>
      </c>
      <c r="B587" s="626" t="s">
        <v>547</v>
      </c>
      <c r="C587" s="626">
        <v>89301312</v>
      </c>
      <c r="D587" s="688"/>
      <c r="E587" s="689" t="s">
        <v>2720</v>
      </c>
      <c r="F587" s="626" t="s">
        <v>2710</v>
      </c>
      <c r="G587" s="626" t="s">
        <v>2763</v>
      </c>
      <c r="H587" s="626"/>
      <c r="I587" s="626" t="s">
        <v>3221</v>
      </c>
      <c r="J587" s="626" t="s">
        <v>3222</v>
      </c>
      <c r="K587" s="626" t="s">
        <v>3223</v>
      </c>
      <c r="L587" s="627">
        <v>800</v>
      </c>
      <c r="M587" s="627">
        <v>800</v>
      </c>
      <c r="N587" s="626">
        <v>1</v>
      </c>
      <c r="O587" s="690">
        <v>1</v>
      </c>
      <c r="P587" s="627"/>
      <c r="Q587" s="642">
        <v>0</v>
      </c>
      <c r="R587" s="626"/>
      <c r="S587" s="642">
        <v>0</v>
      </c>
      <c r="T587" s="690"/>
      <c r="U587" s="672">
        <v>0</v>
      </c>
    </row>
    <row r="588" spans="1:21" ht="14.4" customHeight="1" x14ac:dyDescent="0.3">
      <c r="A588" s="625">
        <v>31</v>
      </c>
      <c r="B588" s="626" t="s">
        <v>547</v>
      </c>
      <c r="C588" s="626">
        <v>89301312</v>
      </c>
      <c r="D588" s="688"/>
      <c r="E588" s="689" t="s">
        <v>2720</v>
      </c>
      <c r="F588" s="626" t="s">
        <v>2710</v>
      </c>
      <c r="G588" s="626" t="s">
        <v>2767</v>
      </c>
      <c r="H588" s="626"/>
      <c r="I588" s="626" t="s">
        <v>2852</v>
      </c>
      <c r="J588" s="626" t="s">
        <v>2853</v>
      </c>
      <c r="K588" s="626" t="s">
        <v>2854</v>
      </c>
      <c r="L588" s="627">
        <v>260</v>
      </c>
      <c r="M588" s="627">
        <v>1560</v>
      </c>
      <c r="N588" s="626">
        <v>6</v>
      </c>
      <c r="O588" s="690">
        <v>3</v>
      </c>
      <c r="P588" s="627">
        <v>1560</v>
      </c>
      <c r="Q588" s="642">
        <v>1</v>
      </c>
      <c r="R588" s="626">
        <v>6</v>
      </c>
      <c r="S588" s="642">
        <v>1</v>
      </c>
      <c r="T588" s="690">
        <v>3</v>
      </c>
      <c r="U588" s="672">
        <v>1</v>
      </c>
    </row>
    <row r="589" spans="1:21" ht="14.4" customHeight="1" x14ac:dyDescent="0.3">
      <c r="A589" s="625">
        <v>31</v>
      </c>
      <c r="B589" s="626" t="s">
        <v>547</v>
      </c>
      <c r="C589" s="626">
        <v>89301312</v>
      </c>
      <c r="D589" s="688"/>
      <c r="E589" s="689" t="s">
        <v>2720</v>
      </c>
      <c r="F589" s="626" t="s">
        <v>2710</v>
      </c>
      <c r="G589" s="626" t="s">
        <v>2767</v>
      </c>
      <c r="H589" s="626"/>
      <c r="I589" s="626" t="s">
        <v>3224</v>
      </c>
      <c r="J589" s="626" t="s">
        <v>3225</v>
      </c>
      <c r="K589" s="626" t="s">
        <v>3226</v>
      </c>
      <c r="L589" s="627">
        <v>300</v>
      </c>
      <c r="M589" s="627">
        <v>600</v>
      </c>
      <c r="N589" s="626">
        <v>2</v>
      </c>
      <c r="O589" s="690">
        <v>1</v>
      </c>
      <c r="P589" s="627">
        <v>600</v>
      </c>
      <c r="Q589" s="642">
        <v>1</v>
      </c>
      <c r="R589" s="626">
        <v>2</v>
      </c>
      <c r="S589" s="642">
        <v>1</v>
      </c>
      <c r="T589" s="690">
        <v>1</v>
      </c>
      <c r="U589" s="672">
        <v>1</v>
      </c>
    </row>
    <row r="590" spans="1:21" ht="14.4" customHeight="1" x14ac:dyDescent="0.3">
      <c r="A590" s="625">
        <v>31</v>
      </c>
      <c r="B590" s="626" t="s">
        <v>547</v>
      </c>
      <c r="C590" s="626">
        <v>89301312</v>
      </c>
      <c r="D590" s="688"/>
      <c r="E590" s="689" t="s">
        <v>2720</v>
      </c>
      <c r="F590" s="626" t="s">
        <v>2710</v>
      </c>
      <c r="G590" s="626" t="s">
        <v>2738</v>
      </c>
      <c r="H590" s="626"/>
      <c r="I590" s="626" t="s">
        <v>2774</v>
      </c>
      <c r="J590" s="626" t="s">
        <v>2775</v>
      </c>
      <c r="K590" s="626" t="s">
        <v>2776</v>
      </c>
      <c r="L590" s="627">
        <v>199.5</v>
      </c>
      <c r="M590" s="627">
        <v>399</v>
      </c>
      <c r="N590" s="626">
        <v>2</v>
      </c>
      <c r="O590" s="690">
        <v>2</v>
      </c>
      <c r="P590" s="627">
        <v>399</v>
      </c>
      <c r="Q590" s="642">
        <v>1</v>
      </c>
      <c r="R590" s="626">
        <v>2</v>
      </c>
      <c r="S590" s="642">
        <v>1</v>
      </c>
      <c r="T590" s="690">
        <v>2</v>
      </c>
      <c r="U590" s="672">
        <v>1</v>
      </c>
    </row>
    <row r="591" spans="1:21" ht="14.4" customHeight="1" x14ac:dyDescent="0.3">
      <c r="A591" s="625">
        <v>31</v>
      </c>
      <c r="B591" s="626" t="s">
        <v>547</v>
      </c>
      <c r="C591" s="626">
        <v>89301312</v>
      </c>
      <c r="D591" s="688"/>
      <c r="E591" s="689" t="s">
        <v>2720</v>
      </c>
      <c r="F591" s="626" t="s">
        <v>2710</v>
      </c>
      <c r="G591" s="626" t="s">
        <v>2738</v>
      </c>
      <c r="H591" s="626"/>
      <c r="I591" s="626" t="s">
        <v>2958</v>
      </c>
      <c r="J591" s="626" t="s">
        <v>2959</v>
      </c>
      <c r="K591" s="626" t="s">
        <v>2960</v>
      </c>
      <c r="L591" s="627">
        <v>347.81</v>
      </c>
      <c r="M591" s="627">
        <v>695.62</v>
      </c>
      <c r="N591" s="626">
        <v>2</v>
      </c>
      <c r="O591" s="690">
        <v>2</v>
      </c>
      <c r="P591" s="627">
        <v>695.62</v>
      </c>
      <c r="Q591" s="642">
        <v>1</v>
      </c>
      <c r="R591" s="626">
        <v>2</v>
      </c>
      <c r="S591" s="642">
        <v>1</v>
      </c>
      <c r="T591" s="690">
        <v>2</v>
      </c>
      <c r="U591" s="672">
        <v>1</v>
      </c>
    </row>
    <row r="592" spans="1:21" ht="14.4" customHeight="1" x14ac:dyDescent="0.3">
      <c r="A592" s="625">
        <v>31</v>
      </c>
      <c r="B592" s="626" t="s">
        <v>547</v>
      </c>
      <c r="C592" s="626">
        <v>89301312</v>
      </c>
      <c r="D592" s="688"/>
      <c r="E592" s="689" t="s">
        <v>2720</v>
      </c>
      <c r="F592" s="626" t="s">
        <v>2710</v>
      </c>
      <c r="G592" s="626" t="s">
        <v>2738</v>
      </c>
      <c r="H592" s="626"/>
      <c r="I592" s="626" t="s">
        <v>2961</v>
      </c>
      <c r="J592" s="626" t="s">
        <v>2962</v>
      </c>
      <c r="K592" s="626" t="s">
        <v>2963</v>
      </c>
      <c r="L592" s="627">
        <v>2296.87</v>
      </c>
      <c r="M592" s="627">
        <v>6890.61</v>
      </c>
      <c r="N592" s="626">
        <v>3</v>
      </c>
      <c r="O592" s="690">
        <v>3</v>
      </c>
      <c r="P592" s="627">
        <v>6890.61</v>
      </c>
      <c r="Q592" s="642">
        <v>1</v>
      </c>
      <c r="R592" s="626">
        <v>3</v>
      </c>
      <c r="S592" s="642">
        <v>1</v>
      </c>
      <c r="T592" s="690">
        <v>3</v>
      </c>
      <c r="U592" s="672">
        <v>1</v>
      </c>
    </row>
    <row r="593" spans="1:21" ht="14.4" customHeight="1" x14ac:dyDescent="0.3">
      <c r="A593" s="625">
        <v>31</v>
      </c>
      <c r="B593" s="626" t="s">
        <v>547</v>
      </c>
      <c r="C593" s="626">
        <v>89301312</v>
      </c>
      <c r="D593" s="688"/>
      <c r="E593" s="689" t="s">
        <v>2720</v>
      </c>
      <c r="F593" s="626" t="s">
        <v>2710</v>
      </c>
      <c r="G593" s="626" t="s">
        <v>2738</v>
      </c>
      <c r="H593" s="626"/>
      <c r="I593" s="626" t="s">
        <v>2889</v>
      </c>
      <c r="J593" s="626" t="s">
        <v>2890</v>
      </c>
      <c r="K593" s="626" t="s">
        <v>2891</v>
      </c>
      <c r="L593" s="627">
        <v>320.25</v>
      </c>
      <c r="M593" s="627">
        <v>4163.25</v>
      </c>
      <c r="N593" s="626">
        <v>13</v>
      </c>
      <c r="O593" s="690">
        <v>13</v>
      </c>
      <c r="P593" s="627">
        <v>4163.25</v>
      </c>
      <c r="Q593" s="642">
        <v>1</v>
      </c>
      <c r="R593" s="626">
        <v>13</v>
      </c>
      <c r="S593" s="642">
        <v>1</v>
      </c>
      <c r="T593" s="690">
        <v>13</v>
      </c>
      <c r="U593" s="672">
        <v>1</v>
      </c>
    </row>
    <row r="594" spans="1:21" ht="14.4" customHeight="1" x14ac:dyDescent="0.3">
      <c r="A594" s="625">
        <v>31</v>
      </c>
      <c r="B594" s="626" t="s">
        <v>547</v>
      </c>
      <c r="C594" s="626">
        <v>89301312</v>
      </c>
      <c r="D594" s="688"/>
      <c r="E594" s="689" t="s">
        <v>2720</v>
      </c>
      <c r="F594" s="626" t="s">
        <v>2710</v>
      </c>
      <c r="G594" s="626" t="s">
        <v>2738</v>
      </c>
      <c r="H594" s="626"/>
      <c r="I594" s="626" t="s">
        <v>3126</v>
      </c>
      <c r="J594" s="626" t="s">
        <v>3127</v>
      </c>
      <c r="K594" s="626" t="s">
        <v>3128</v>
      </c>
      <c r="L594" s="627">
        <v>1575</v>
      </c>
      <c r="M594" s="627">
        <v>12600</v>
      </c>
      <c r="N594" s="626">
        <v>8</v>
      </c>
      <c r="O594" s="690">
        <v>8</v>
      </c>
      <c r="P594" s="627">
        <v>12600</v>
      </c>
      <c r="Q594" s="642">
        <v>1</v>
      </c>
      <c r="R594" s="626">
        <v>8</v>
      </c>
      <c r="S594" s="642">
        <v>1</v>
      </c>
      <c r="T594" s="690">
        <v>8</v>
      </c>
      <c r="U594" s="672">
        <v>1</v>
      </c>
    </row>
    <row r="595" spans="1:21" ht="14.4" customHeight="1" x14ac:dyDescent="0.3">
      <c r="A595" s="625">
        <v>31</v>
      </c>
      <c r="B595" s="626" t="s">
        <v>547</v>
      </c>
      <c r="C595" s="626">
        <v>89301312</v>
      </c>
      <c r="D595" s="688"/>
      <c r="E595" s="689" t="s">
        <v>2720</v>
      </c>
      <c r="F595" s="626" t="s">
        <v>2710</v>
      </c>
      <c r="G595" s="626" t="s">
        <v>2738</v>
      </c>
      <c r="H595" s="626"/>
      <c r="I595" s="626" t="s">
        <v>3227</v>
      </c>
      <c r="J595" s="626" t="s">
        <v>3228</v>
      </c>
      <c r="K595" s="626"/>
      <c r="L595" s="627">
        <v>227.15</v>
      </c>
      <c r="M595" s="627">
        <v>227.15</v>
      </c>
      <c r="N595" s="626">
        <v>1</v>
      </c>
      <c r="O595" s="690">
        <v>1</v>
      </c>
      <c r="P595" s="627"/>
      <c r="Q595" s="642">
        <v>0</v>
      </c>
      <c r="R595" s="626"/>
      <c r="S595" s="642">
        <v>0</v>
      </c>
      <c r="T595" s="690"/>
      <c r="U595" s="672">
        <v>0</v>
      </c>
    </row>
    <row r="596" spans="1:21" ht="14.4" customHeight="1" x14ac:dyDescent="0.3">
      <c r="A596" s="625">
        <v>31</v>
      </c>
      <c r="B596" s="626" t="s">
        <v>547</v>
      </c>
      <c r="C596" s="626">
        <v>89301312</v>
      </c>
      <c r="D596" s="688"/>
      <c r="E596" s="689" t="s">
        <v>2720</v>
      </c>
      <c r="F596" s="626" t="s">
        <v>2710</v>
      </c>
      <c r="G596" s="626" t="s">
        <v>2738</v>
      </c>
      <c r="H596" s="626"/>
      <c r="I596" s="626" t="s">
        <v>3229</v>
      </c>
      <c r="J596" s="626" t="s">
        <v>3230</v>
      </c>
      <c r="K596" s="626" t="s">
        <v>3231</v>
      </c>
      <c r="L596" s="627">
        <v>1500</v>
      </c>
      <c r="M596" s="627">
        <v>1500</v>
      </c>
      <c r="N596" s="626">
        <v>1</v>
      </c>
      <c r="O596" s="690">
        <v>1</v>
      </c>
      <c r="P596" s="627">
        <v>1500</v>
      </c>
      <c r="Q596" s="642">
        <v>1</v>
      </c>
      <c r="R596" s="626">
        <v>1</v>
      </c>
      <c r="S596" s="642">
        <v>1</v>
      </c>
      <c r="T596" s="690">
        <v>1</v>
      </c>
      <c r="U596" s="672">
        <v>1</v>
      </c>
    </row>
    <row r="597" spans="1:21" ht="14.4" customHeight="1" x14ac:dyDescent="0.3">
      <c r="A597" s="625">
        <v>31</v>
      </c>
      <c r="B597" s="626" t="s">
        <v>547</v>
      </c>
      <c r="C597" s="626">
        <v>89301312</v>
      </c>
      <c r="D597" s="688"/>
      <c r="E597" s="689" t="s">
        <v>2720</v>
      </c>
      <c r="F597" s="626" t="s">
        <v>2710</v>
      </c>
      <c r="G597" s="626" t="s">
        <v>2738</v>
      </c>
      <c r="H597" s="626"/>
      <c r="I597" s="626" t="s">
        <v>3232</v>
      </c>
      <c r="J597" s="626" t="s">
        <v>3233</v>
      </c>
      <c r="K597" s="626" t="s">
        <v>3234</v>
      </c>
      <c r="L597" s="627">
        <v>900</v>
      </c>
      <c r="M597" s="627">
        <v>900</v>
      </c>
      <c r="N597" s="626">
        <v>1</v>
      </c>
      <c r="O597" s="690">
        <v>1</v>
      </c>
      <c r="P597" s="627">
        <v>900</v>
      </c>
      <c r="Q597" s="642">
        <v>1</v>
      </c>
      <c r="R597" s="626">
        <v>1</v>
      </c>
      <c r="S597" s="642">
        <v>1</v>
      </c>
      <c r="T597" s="690">
        <v>1</v>
      </c>
      <c r="U597" s="672">
        <v>1</v>
      </c>
    </row>
    <row r="598" spans="1:21" ht="14.4" customHeight="1" x14ac:dyDescent="0.3">
      <c r="A598" s="625">
        <v>31</v>
      </c>
      <c r="B598" s="626" t="s">
        <v>547</v>
      </c>
      <c r="C598" s="626">
        <v>89301312</v>
      </c>
      <c r="D598" s="688"/>
      <c r="E598" s="689" t="s">
        <v>2720</v>
      </c>
      <c r="F598" s="626" t="s">
        <v>2710</v>
      </c>
      <c r="G598" s="626" t="s">
        <v>2738</v>
      </c>
      <c r="H598" s="626"/>
      <c r="I598" s="626" t="s">
        <v>3235</v>
      </c>
      <c r="J598" s="626" t="s">
        <v>3236</v>
      </c>
      <c r="K598" s="626" t="s">
        <v>3237</v>
      </c>
      <c r="L598" s="627">
        <v>1545.22</v>
      </c>
      <c r="M598" s="627">
        <v>3090.44</v>
      </c>
      <c r="N598" s="626">
        <v>2</v>
      </c>
      <c r="O598" s="690">
        <v>1</v>
      </c>
      <c r="P598" s="627">
        <v>3090.44</v>
      </c>
      <c r="Q598" s="642">
        <v>1</v>
      </c>
      <c r="R598" s="626">
        <v>2</v>
      </c>
      <c r="S598" s="642">
        <v>1</v>
      </c>
      <c r="T598" s="690">
        <v>1</v>
      </c>
      <c r="U598" s="672">
        <v>1</v>
      </c>
    </row>
    <row r="599" spans="1:21" ht="14.4" customHeight="1" x14ac:dyDescent="0.3">
      <c r="A599" s="625">
        <v>31</v>
      </c>
      <c r="B599" s="626" t="s">
        <v>547</v>
      </c>
      <c r="C599" s="626">
        <v>89301312</v>
      </c>
      <c r="D599" s="688"/>
      <c r="E599" s="689" t="s">
        <v>2720</v>
      </c>
      <c r="F599" s="626" t="s">
        <v>2710</v>
      </c>
      <c r="G599" s="626" t="s">
        <v>2738</v>
      </c>
      <c r="H599" s="626"/>
      <c r="I599" s="626" t="s">
        <v>2780</v>
      </c>
      <c r="J599" s="626" t="s">
        <v>2781</v>
      </c>
      <c r="K599" s="626" t="s">
        <v>2782</v>
      </c>
      <c r="L599" s="627">
        <v>750</v>
      </c>
      <c r="M599" s="627">
        <v>2250</v>
      </c>
      <c r="N599" s="626">
        <v>3</v>
      </c>
      <c r="O599" s="690">
        <v>3</v>
      </c>
      <c r="P599" s="627">
        <v>2250</v>
      </c>
      <c r="Q599" s="642">
        <v>1</v>
      </c>
      <c r="R599" s="626">
        <v>3</v>
      </c>
      <c r="S599" s="642">
        <v>1</v>
      </c>
      <c r="T599" s="690">
        <v>3</v>
      </c>
      <c r="U599" s="672">
        <v>1</v>
      </c>
    </row>
    <row r="600" spans="1:21" ht="14.4" customHeight="1" x14ac:dyDescent="0.3">
      <c r="A600" s="625">
        <v>31</v>
      </c>
      <c r="B600" s="626" t="s">
        <v>547</v>
      </c>
      <c r="C600" s="626">
        <v>89301312</v>
      </c>
      <c r="D600" s="688"/>
      <c r="E600" s="689" t="s">
        <v>2720</v>
      </c>
      <c r="F600" s="626" t="s">
        <v>2710</v>
      </c>
      <c r="G600" s="626" t="s">
        <v>2738</v>
      </c>
      <c r="H600" s="626"/>
      <c r="I600" s="626" t="s">
        <v>3238</v>
      </c>
      <c r="J600" s="626" t="s">
        <v>3239</v>
      </c>
      <c r="K600" s="626"/>
      <c r="L600" s="627">
        <v>1000</v>
      </c>
      <c r="M600" s="627">
        <v>1000</v>
      </c>
      <c r="N600" s="626">
        <v>1</v>
      </c>
      <c r="O600" s="690">
        <v>1</v>
      </c>
      <c r="P600" s="627"/>
      <c r="Q600" s="642">
        <v>0</v>
      </c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31</v>
      </c>
      <c r="B601" s="626" t="s">
        <v>547</v>
      </c>
      <c r="C601" s="626">
        <v>89301312</v>
      </c>
      <c r="D601" s="688"/>
      <c r="E601" s="689" t="s">
        <v>2720</v>
      </c>
      <c r="F601" s="626" t="s">
        <v>2710</v>
      </c>
      <c r="G601" s="626" t="s">
        <v>2738</v>
      </c>
      <c r="H601" s="626"/>
      <c r="I601" s="626" t="s">
        <v>3093</v>
      </c>
      <c r="J601" s="626" t="s">
        <v>2895</v>
      </c>
      <c r="K601" s="626" t="s">
        <v>3094</v>
      </c>
      <c r="L601" s="627">
        <v>2010.55</v>
      </c>
      <c r="M601" s="627">
        <v>2010.55</v>
      </c>
      <c r="N601" s="626">
        <v>1</v>
      </c>
      <c r="O601" s="690">
        <v>1</v>
      </c>
      <c r="P601" s="627">
        <v>2010.55</v>
      </c>
      <c r="Q601" s="642">
        <v>1</v>
      </c>
      <c r="R601" s="626">
        <v>1</v>
      </c>
      <c r="S601" s="642">
        <v>1</v>
      </c>
      <c r="T601" s="690">
        <v>1</v>
      </c>
      <c r="U601" s="672">
        <v>1</v>
      </c>
    </row>
    <row r="602" spans="1:21" ht="14.4" customHeight="1" x14ac:dyDescent="0.3">
      <c r="A602" s="625">
        <v>31</v>
      </c>
      <c r="B602" s="626" t="s">
        <v>547</v>
      </c>
      <c r="C602" s="626">
        <v>89301312</v>
      </c>
      <c r="D602" s="688"/>
      <c r="E602" s="689" t="s">
        <v>2720</v>
      </c>
      <c r="F602" s="626" t="s">
        <v>2710</v>
      </c>
      <c r="G602" s="626" t="s">
        <v>2738</v>
      </c>
      <c r="H602" s="626"/>
      <c r="I602" s="626" t="s">
        <v>3240</v>
      </c>
      <c r="J602" s="626" t="s">
        <v>3241</v>
      </c>
      <c r="K602" s="626" t="s">
        <v>3242</v>
      </c>
      <c r="L602" s="627">
        <v>1000</v>
      </c>
      <c r="M602" s="627">
        <v>2000</v>
      </c>
      <c r="N602" s="626">
        <v>2</v>
      </c>
      <c r="O602" s="690">
        <v>2</v>
      </c>
      <c r="P602" s="627"/>
      <c r="Q602" s="642">
        <v>0</v>
      </c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31</v>
      </c>
      <c r="B603" s="626" t="s">
        <v>547</v>
      </c>
      <c r="C603" s="626">
        <v>89301312</v>
      </c>
      <c r="D603" s="688"/>
      <c r="E603" s="689" t="s">
        <v>2720</v>
      </c>
      <c r="F603" s="626" t="s">
        <v>2710</v>
      </c>
      <c r="G603" s="626" t="s">
        <v>2738</v>
      </c>
      <c r="H603" s="626"/>
      <c r="I603" s="626" t="s">
        <v>3243</v>
      </c>
      <c r="J603" s="626" t="s">
        <v>3244</v>
      </c>
      <c r="K603" s="626" t="s">
        <v>3245</v>
      </c>
      <c r="L603" s="627">
        <v>600</v>
      </c>
      <c r="M603" s="627">
        <v>1200</v>
      </c>
      <c r="N603" s="626">
        <v>2</v>
      </c>
      <c r="O603" s="690">
        <v>2</v>
      </c>
      <c r="P603" s="627">
        <v>1200</v>
      </c>
      <c r="Q603" s="642">
        <v>1</v>
      </c>
      <c r="R603" s="626">
        <v>2</v>
      </c>
      <c r="S603" s="642">
        <v>1</v>
      </c>
      <c r="T603" s="690">
        <v>2</v>
      </c>
      <c r="U603" s="672">
        <v>1</v>
      </c>
    </row>
    <row r="604" spans="1:21" ht="14.4" customHeight="1" x14ac:dyDescent="0.3">
      <c r="A604" s="625">
        <v>31</v>
      </c>
      <c r="B604" s="626" t="s">
        <v>547</v>
      </c>
      <c r="C604" s="626">
        <v>89301312</v>
      </c>
      <c r="D604" s="688"/>
      <c r="E604" s="689" t="s">
        <v>2720</v>
      </c>
      <c r="F604" s="626" t="s">
        <v>2710</v>
      </c>
      <c r="G604" s="626" t="s">
        <v>2738</v>
      </c>
      <c r="H604" s="626"/>
      <c r="I604" s="626" t="s">
        <v>3246</v>
      </c>
      <c r="J604" s="626" t="s">
        <v>3247</v>
      </c>
      <c r="K604" s="626" t="s">
        <v>3248</v>
      </c>
      <c r="L604" s="627">
        <v>180</v>
      </c>
      <c r="M604" s="627">
        <v>180</v>
      </c>
      <c r="N604" s="626">
        <v>1</v>
      </c>
      <c r="O604" s="690">
        <v>1</v>
      </c>
      <c r="P604" s="627">
        <v>180</v>
      </c>
      <c r="Q604" s="642">
        <v>1</v>
      </c>
      <c r="R604" s="626">
        <v>1</v>
      </c>
      <c r="S604" s="642">
        <v>1</v>
      </c>
      <c r="T604" s="690">
        <v>1</v>
      </c>
      <c r="U604" s="672">
        <v>1</v>
      </c>
    </row>
    <row r="605" spans="1:21" ht="14.4" customHeight="1" x14ac:dyDescent="0.3">
      <c r="A605" s="625">
        <v>31</v>
      </c>
      <c r="B605" s="626" t="s">
        <v>547</v>
      </c>
      <c r="C605" s="626">
        <v>89301312</v>
      </c>
      <c r="D605" s="688"/>
      <c r="E605" s="689" t="s">
        <v>2720</v>
      </c>
      <c r="F605" s="626" t="s">
        <v>2710</v>
      </c>
      <c r="G605" s="626" t="s">
        <v>2738</v>
      </c>
      <c r="H605" s="626"/>
      <c r="I605" s="626" t="s">
        <v>2866</v>
      </c>
      <c r="J605" s="626" t="s">
        <v>2867</v>
      </c>
      <c r="K605" s="626" t="s">
        <v>2868</v>
      </c>
      <c r="L605" s="627">
        <v>349.12</v>
      </c>
      <c r="M605" s="627">
        <v>698.24</v>
      </c>
      <c r="N605" s="626">
        <v>2</v>
      </c>
      <c r="O605" s="690">
        <v>2</v>
      </c>
      <c r="P605" s="627">
        <v>698.24</v>
      </c>
      <c r="Q605" s="642">
        <v>1</v>
      </c>
      <c r="R605" s="626">
        <v>2</v>
      </c>
      <c r="S605" s="642">
        <v>1</v>
      </c>
      <c r="T605" s="690">
        <v>2</v>
      </c>
      <c r="U605" s="672">
        <v>1</v>
      </c>
    </row>
    <row r="606" spans="1:21" ht="14.4" customHeight="1" x14ac:dyDescent="0.3">
      <c r="A606" s="625">
        <v>31</v>
      </c>
      <c r="B606" s="626" t="s">
        <v>547</v>
      </c>
      <c r="C606" s="626">
        <v>89301312</v>
      </c>
      <c r="D606" s="688"/>
      <c r="E606" s="689" t="s">
        <v>2720</v>
      </c>
      <c r="F606" s="626" t="s">
        <v>2710</v>
      </c>
      <c r="G606" s="626" t="s">
        <v>2738</v>
      </c>
      <c r="H606" s="626"/>
      <c r="I606" s="626" t="s">
        <v>3002</v>
      </c>
      <c r="J606" s="626" t="s">
        <v>3003</v>
      </c>
      <c r="K606" s="626" t="s">
        <v>3004</v>
      </c>
      <c r="L606" s="627">
        <v>350</v>
      </c>
      <c r="M606" s="627">
        <v>1750</v>
      </c>
      <c r="N606" s="626">
        <v>5</v>
      </c>
      <c r="O606" s="690">
        <v>5</v>
      </c>
      <c r="P606" s="627">
        <v>1750</v>
      </c>
      <c r="Q606" s="642">
        <v>1</v>
      </c>
      <c r="R606" s="626">
        <v>5</v>
      </c>
      <c r="S606" s="642">
        <v>1</v>
      </c>
      <c r="T606" s="690">
        <v>5</v>
      </c>
      <c r="U606" s="672">
        <v>1</v>
      </c>
    </row>
    <row r="607" spans="1:21" ht="14.4" customHeight="1" x14ac:dyDescent="0.3">
      <c r="A607" s="625">
        <v>31</v>
      </c>
      <c r="B607" s="626" t="s">
        <v>547</v>
      </c>
      <c r="C607" s="626">
        <v>89301312</v>
      </c>
      <c r="D607" s="688"/>
      <c r="E607" s="689" t="s">
        <v>2720</v>
      </c>
      <c r="F607" s="626" t="s">
        <v>2710</v>
      </c>
      <c r="G607" s="626" t="s">
        <v>2738</v>
      </c>
      <c r="H607" s="626"/>
      <c r="I607" s="626" t="s">
        <v>3249</v>
      </c>
      <c r="J607" s="626" t="s">
        <v>3250</v>
      </c>
      <c r="K607" s="626" t="s">
        <v>3251</v>
      </c>
      <c r="L607" s="627">
        <v>350</v>
      </c>
      <c r="M607" s="627">
        <v>350</v>
      </c>
      <c r="N607" s="626">
        <v>1</v>
      </c>
      <c r="O607" s="690">
        <v>1</v>
      </c>
      <c r="P607" s="627"/>
      <c r="Q607" s="642">
        <v>0</v>
      </c>
      <c r="R607" s="626"/>
      <c r="S607" s="642">
        <v>0</v>
      </c>
      <c r="T607" s="690"/>
      <c r="U607" s="672">
        <v>0</v>
      </c>
    </row>
    <row r="608" spans="1:21" ht="14.4" customHeight="1" x14ac:dyDescent="0.3">
      <c r="A608" s="625">
        <v>31</v>
      </c>
      <c r="B608" s="626" t="s">
        <v>547</v>
      </c>
      <c r="C608" s="626">
        <v>89301312</v>
      </c>
      <c r="D608" s="688"/>
      <c r="E608" s="689" t="s">
        <v>2720</v>
      </c>
      <c r="F608" s="626" t="s">
        <v>2710</v>
      </c>
      <c r="G608" s="626" t="s">
        <v>2738</v>
      </c>
      <c r="H608" s="626"/>
      <c r="I608" s="626" t="s">
        <v>3252</v>
      </c>
      <c r="J608" s="626" t="s">
        <v>3253</v>
      </c>
      <c r="K608" s="626" t="s">
        <v>3254</v>
      </c>
      <c r="L608" s="627">
        <v>249.37</v>
      </c>
      <c r="M608" s="627">
        <v>249.37</v>
      </c>
      <c r="N608" s="626">
        <v>1</v>
      </c>
      <c r="O608" s="690">
        <v>1</v>
      </c>
      <c r="P608" s="627">
        <v>249.37</v>
      </c>
      <c r="Q608" s="642">
        <v>1</v>
      </c>
      <c r="R608" s="626">
        <v>1</v>
      </c>
      <c r="S608" s="642">
        <v>1</v>
      </c>
      <c r="T608" s="690">
        <v>1</v>
      </c>
      <c r="U608" s="672">
        <v>1</v>
      </c>
    </row>
    <row r="609" spans="1:21" ht="14.4" customHeight="1" x14ac:dyDescent="0.3">
      <c r="A609" s="625">
        <v>31</v>
      </c>
      <c r="B609" s="626" t="s">
        <v>547</v>
      </c>
      <c r="C609" s="626">
        <v>89301312</v>
      </c>
      <c r="D609" s="688"/>
      <c r="E609" s="689" t="s">
        <v>2721</v>
      </c>
      <c r="F609" s="626" t="s">
        <v>2708</v>
      </c>
      <c r="G609" s="626" t="s">
        <v>2808</v>
      </c>
      <c r="H609" s="626"/>
      <c r="I609" s="626" t="s">
        <v>3255</v>
      </c>
      <c r="J609" s="626" t="s">
        <v>3256</v>
      </c>
      <c r="K609" s="626" t="s">
        <v>2601</v>
      </c>
      <c r="L609" s="627">
        <v>333.31</v>
      </c>
      <c r="M609" s="627">
        <v>333.31</v>
      </c>
      <c r="N609" s="626">
        <v>1</v>
      </c>
      <c r="O609" s="690">
        <v>1</v>
      </c>
      <c r="P609" s="627"/>
      <c r="Q609" s="642">
        <v>0</v>
      </c>
      <c r="R609" s="626"/>
      <c r="S609" s="642">
        <v>0</v>
      </c>
      <c r="T609" s="690"/>
      <c r="U609" s="672">
        <v>0</v>
      </c>
    </row>
    <row r="610" spans="1:21" ht="14.4" customHeight="1" x14ac:dyDescent="0.3">
      <c r="A610" s="625">
        <v>31</v>
      </c>
      <c r="B610" s="626" t="s">
        <v>547</v>
      </c>
      <c r="C610" s="626">
        <v>89301312</v>
      </c>
      <c r="D610" s="688"/>
      <c r="E610" s="689" t="s">
        <v>2721</v>
      </c>
      <c r="F610" s="626" t="s">
        <v>2708</v>
      </c>
      <c r="G610" s="626" t="s">
        <v>2897</v>
      </c>
      <c r="H610" s="626"/>
      <c r="I610" s="626" t="s">
        <v>3257</v>
      </c>
      <c r="J610" s="626" t="s">
        <v>3258</v>
      </c>
      <c r="K610" s="626" t="s">
        <v>3259</v>
      </c>
      <c r="L610" s="627">
        <v>84.78</v>
      </c>
      <c r="M610" s="627">
        <v>169.56</v>
      </c>
      <c r="N610" s="626">
        <v>2</v>
      </c>
      <c r="O610" s="690">
        <v>1</v>
      </c>
      <c r="P610" s="627">
        <v>169.56</v>
      </c>
      <c r="Q610" s="642">
        <v>1</v>
      </c>
      <c r="R610" s="626">
        <v>2</v>
      </c>
      <c r="S610" s="642">
        <v>1</v>
      </c>
      <c r="T610" s="690">
        <v>1</v>
      </c>
      <c r="U610" s="672">
        <v>1</v>
      </c>
    </row>
    <row r="611" spans="1:21" ht="14.4" customHeight="1" x14ac:dyDescent="0.3">
      <c r="A611" s="625">
        <v>31</v>
      </c>
      <c r="B611" s="626" t="s">
        <v>547</v>
      </c>
      <c r="C611" s="626">
        <v>89301312</v>
      </c>
      <c r="D611" s="688"/>
      <c r="E611" s="689" t="s">
        <v>2721</v>
      </c>
      <c r="F611" s="626" t="s">
        <v>2708</v>
      </c>
      <c r="G611" s="626" t="s">
        <v>3153</v>
      </c>
      <c r="H611" s="626"/>
      <c r="I611" s="626" t="s">
        <v>3260</v>
      </c>
      <c r="J611" s="626" t="s">
        <v>3155</v>
      </c>
      <c r="K611" s="626" t="s">
        <v>3261</v>
      </c>
      <c r="L611" s="627">
        <v>64.45</v>
      </c>
      <c r="M611" s="627">
        <v>64.45</v>
      </c>
      <c r="N611" s="626">
        <v>1</v>
      </c>
      <c r="O611" s="690">
        <v>1</v>
      </c>
      <c r="P611" s="627">
        <v>64.45</v>
      </c>
      <c r="Q611" s="642">
        <v>1</v>
      </c>
      <c r="R611" s="626">
        <v>1</v>
      </c>
      <c r="S611" s="642">
        <v>1</v>
      </c>
      <c r="T611" s="690">
        <v>1</v>
      </c>
      <c r="U611" s="672">
        <v>1</v>
      </c>
    </row>
    <row r="612" spans="1:21" ht="14.4" customHeight="1" x14ac:dyDescent="0.3">
      <c r="A612" s="625">
        <v>31</v>
      </c>
      <c r="B612" s="626" t="s">
        <v>547</v>
      </c>
      <c r="C612" s="626">
        <v>89301312</v>
      </c>
      <c r="D612" s="688"/>
      <c r="E612" s="689" t="s">
        <v>2721</v>
      </c>
      <c r="F612" s="626" t="s">
        <v>2708</v>
      </c>
      <c r="G612" s="626" t="s">
        <v>3164</v>
      </c>
      <c r="H612" s="626"/>
      <c r="I612" s="626" t="s">
        <v>3262</v>
      </c>
      <c r="J612" s="626" t="s">
        <v>3166</v>
      </c>
      <c r="K612" s="626" t="s">
        <v>3263</v>
      </c>
      <c r="L612" s="627">
        <v>0</v>
      </c>
      <c r="M612" s="627">
        <v>0</v>
      </c>
      <c r="N612" s="626">
        <v>1</v>
      </c>
      <c r="O612" s="690"/>
      <c r="P612" s="627">
        <v>0</v>
      </c>
      <c r="Q612" s="642"/>
      <c r="R612" s="626">
        <v>1</v>
      </c>
      <c r="S612" s="642">
        <v>1</v>
      </c>
      <c r="T612" s="690"/>
      <c r="U612" s="672"/>
    </row>
    <row r="613" spans="1:21" ht="14.4" customHeight="1" x14ac:dyDescent="0.3">
      <c r="A613" s="625">
        <v>31</v>
      </c>
      <c r="B613" s="626" t="s">
        <v>547</v>
      </c>
      <c r="C613" s="626">
        <v>89301312</v>
      </c>
      <c r="D613" s="688"/>
      <c r="E613" s="689" t="s">
        <v>2721</v>
      </c>
      <c r="F613" s="626" t="s">
        <v>2708</v>
      </c>
      <c r="G613" s="626" t="s">
        <v>3264</v>
      </c>
      <c r="H613" s="626"/>
      <c r="I613" s="626" t="s">
        <v>3265</v>
      </c>
      <c r="J613" s="626" t="s">
        <v>3266</v>
      </c>
      <c r="K613" s="626" t="s">
        <v>3267</v>
      </c>
      <c r="L613" s="627">
        <v>0</v>
      </c>
      <c r="M613" s="627">
        <v>0</v>
      </c>
      <c r="N613" s="626">
        <v>3</v>
      </c>
      <c r="O613" s="690">
        <v>1</v>
      </c>
      <c r="P613" s="627"/>
      <c r="Q613" s="642"/>
      <c r="R613" s="626"/>
      <c r="S613" s="642">
        <v>0</v>
      </c>
      <c r="T613" s="690"/>
      <c r="U613" s="672">
        <v>0</v>
      </c>
    </row>
    <row r="614" spans="1:21" ht="14.4" customHeight="1" x14ac:dyDescent="0.3">
      <c r="A614" s="625">
        <v>31</v>
      </c>
      <c r="B614" s="626" t="s">
        <v>547</v>
      </c>
      <c r="C614" s="626">
        <v>89301312</v>
      </c>
      <c r="D614" s="688"/>
      <c r="E614" s="689" t="s">
        <v>2721</v>
      </c>
      <c r="F614" s="626" t="s">
        <v>2708</v>
      </c>
      <c r="G614" s="626" t="s">
        <v>2823</v>
      </c>
      <c r="H614" s="626"/>
      <c r="I614" s="626" t="s">
        <v>3268</v>
      </c>
      <c r="J614" s="626" t="s">
        <v>2724</v>
      </c>
      <c r="K614" s="626"/>
      <c r="L614" s="627">
        <v>97.46</v>
      </c>
      <c r="M614" s="627">
        <v>194.92</v>
      </c>
      <c r="N614" s="626">
        <v>2</v>
      </c>
      <c r="O614" s="690">
        <v>0.5</v>
      </c>
      <c r="P614" s="627">
        <v>194.92</v>
      </c>
      <c r="Q614" s="642">
        <v>1</v>
      </c>
      <c r="R614" s="626">
        <v>2</v>
      </c>
      <c r="S614" s="642">
        <v>1</v>
      </c>
      <c r="T614" s="690">
        <v>0.5</v>
      </c>
      <c r="U614" s="672">
        <v>1</v>
      </c>
    </row>
    <row r="615" spans="1:21" ht="14.4" customHeight="1" x14ac:dyDescent="0.3">
      <c r="A615" s="625">
        <v>31</v>
      </c>
      <c r="B615" s="626" t="s">
        <v>547</v>
      </c>
      <c r="C615" s="626">
        <v>89301312</v>
      </c>
      <c r="D615" s="688"/>
      <c r="E615" s="689" t="s">
        <v>2721</v>
      </c>
      <c r="F615" s="626" t="s">
        <v>2708</v>
      </c>
      <c r="G615" s="626" t="s">
        <v>2823</v>
      </c>
      <c r="H615" s="626"/>
      <c r="I615" s="626" t="s">
        <v>3269</v>
      </c>
      <c r="J615" s="626" t="s">
        <v>2724</v>
      </c>
      <c r="K615" s="626"/>
      <c r="L615" s="627">
        <v>0</v>
      </c>
      <c r="M615" s="627">
        <v>0</v>
      </c>
      <c r="N615" s="626">
        <v>1</v>
      </c>
      <c r="O615" s="690">
        <v>1</v>
      </c>
      <c r="P615" s="627"/>
      <c r="Q615" s="642"/>
      <c r="R615" s="626"/>
      <c r="S615" s="642">
        <v>0</v>
      </c>
      <c r="T615" s="690"/>
      <c r="U615" s="672">
        <v>0</v>
      </c>
    </row>
    <row r="616" spans="1:21" ht="14.4" customHeight="1" x14ac:dyDescent="0.3">
      <c r="A616" s="625">
        <v>31</v>
      </c>
      <c r="B616" s="626" t="s">
        <v>547</v>
      </c>
      <c r="C616" s="626">
        <v>89301312</v>
      </c>
      <c r="D616" s="688"/>
      <c r="E616" s="689" t="s">
        <v>2721</v>
      </c>
      <c r="F616" s="626" t="s">
        <v>2708</v>
      </c>
      <c r="G616" s="626" t="s">
        <v>3270</v>
      </c>
      <c r="H616" s="626"/>
      <c r="I616" s="626" t="s">
        <v>3271</v>
      </c>
      <c r="J616" s="626" t="s">
        <v>1424</v>
      </c>
      <c r="K616" s="626" t="s">
        <v>3272</v>
      </c>
      <c r="L616" s="627">
        <v>77.08</v>
      </c>
      <c r="M616" s="627">
        <v>77.08</v>
      </c>
      <c r="N616" s="626">
        <v>1</v>
      </c>
      <c r="O616" s="690">
        <v>1</v>
      </c>
      <c r="P616" s="627"/>
      <c r="Q616" s="642">
        <v>0</v>
      </c>
      <c r="R616" s="626"/>
      <c r="S616" s="642">
        <v>0</v>
      </c>
      <c r="T616" s="690"/>
      <c r="U616" s="672">
        <v>0</v>
      </c>
    </row>
    <row r="617" spans="1:21" ht="14.4" customHeight="1" x14ac:dyDescent="0.3">
      <c r="A617" s="625">
        <v>31</v>
      </c>
      <c r="B617" s="626" t="s">
        <v>547</v>
      </c>
      <c r="C617" s="626">
        <v>89301312</v>
      </c>
      <c r="D617" s="688"/>
      <c r="E617" s="689" t="s">
        <v>2721</v>
      </c>
      <c r="F617" s="626" t="s">
        <v>2708</v>
      </c>
      <c r="G617" s="626" t="s">
        <v>2743</v>
      </c>
      <c r="H617" s="626"/>
      <c r="I617" s="626" t="s">
        <v>2875</v>
      </c>
      <c r="J617" s="626" t="s">
        <v>1832</v>
      </c>
      <c r="K617" s="626" t="s">
        <v>1833</v>
      </c>
      <c r="L617" s="627">
        <v>143.18</v>
      </c>
      <c r="M617" s="627">
        <v>429.54</v>
      </c>
      <c r="N617" s="626">
        <v>3</v>
      </c>
      <c r="O617" s="690">
        <v>1</v>
      </c>
      <c r="P617" s="627">
        <v>429.54</v>
      </c>
      <c r="Q617" s="642">
        <v>1</v>
      </c>
      <c r="R617" s="626">
        <v>3</v>
      </c>
      <c r="S617" s="642">
        <v>1</v>
      </c>
      <c r="T617" s="690">
        <v>1</v>
      </c>
      <c r="U617" s="672">
        <v>1</v>
      </c>
    </row>
    <row r="618" spans="1:21" ht="14.4" customHeight="1" x14ac:dyDescent="0.3">
      <c r="A618" s="625">
        <v>31</v>
      </c>
      <c r="B618" s="626" t="s">
        <v>547</v>
      </c>
      <c r="C618" s="626">
        <v>89301312</v>
      </c>
      <c r="D618" s="688"/>
      <c r="E618" s="689" t="s">
        <v>2721</v>
      </c>
      <c r="F618" s="626" t="s">
        <v>2708</v>
      </c>
      <c r="G618" s="626" t="s">
        <v>3273</v>
      </c>
      <c r="H618" s="626"/>
      <c r="I618" s="626" t="s">
        <v>3274</v>
      </c>
      <c r="J618" s="626" t="s">
        <v>3275</v>
      </c>
      <c r="K618" s="626" t="s">
        <v>3276</v>
      </c>
      <c r="L618" s="627">
        <v>0</v>
      </c>
      <c r="M618" s="627">
        <v>0</v>
      </c>
      <c r="N618" s="626">
        <v>2</v>
      </c>
      <c r="O618" s="690">
        <v>1</v>
      </c>
      <c r="P618" s="627"/>
      <c r="Q618" s="642"/>
      <c r="R618" s="626"/>
      <c r="S618" s="642">
        <v>0</v>
      </c>
      <c r="T618" s="690"/>
      <c r="U618" s="672">
        <v>0</v>
      </c>
    </row>
    <row r="619" spans="1:21" ht="14.4" customHeight="1" x14ac:dyDescent="0.3">
      <c r="A619" s="625">
        <v>31</v>
      </c>
      <c r="B619" s="626" t="s">
        <v>547</v>
      </c>
      <c r="C619" s="626">
        <v>89301312</v>
      </c>
      <c r="D619" s="688"/>
      <c r="E619" s="689" t="s">
        <v>2721</v>
      </c>
      <c r="F619" s="626" t="s">
        <v>2708</v>
      </c>
      <c r="G619" s="626" t="s">
        <v>3277</v>
      </c>
      <c r="H619" s="626"/>
      <c r="I619" s="626" t="s">
        <v>3278</v>
      </c>
      <c r="J619" s="626" t="s">
        <v>3279</v>
      </c>
      <c r="K619" s="626" t="s">
        <v>3280</v>
      </c>
      <c r="L619" s="627">
        <v>275.48</v>
      </c>
      <c r="M619" s="627">
        <v>275.48</v>
      </c>
      <c r="N619" s="626">
        <v>1</v>
      </c>
      <c r="O619" s="690">
        <v>1</v>
      </c>
      <c r="P619" s="627"/>
      <c r="Q619" s="642">
        <v>0</v>
      </c>
      <c r="R619" s="626"/>
      <c r="S619" s="642">
        <v>0</v>
      </c>
      <c r="T619" s="690"/>
      <c r="U619" s="672">
        <v>0</v>
      </c>
    </row>
    <row r="620" spans="1:21" ht="14.4" customHeight="1" x14ac:dyDescent="0.3">
      <c r="A620" s="625">
        <v>31</v>
      </c>
      <c r="B620" s="626" t="s">
        <v>547</v>
      </c>
      <c r="C620" s="626">
        <v>89301312</v>
      </c>
      <c r="D620" s="688"/>
      <c r="E620" s="689" t="s">
        <v>2721</v>
      </c>
      <c r="F620" s="626" t="s">
        <v>2708</v>
      </c>
      <c r="G620" s="626" t="s">
        <v>2744</v>
      </c>
      <c r="H620" s="626"/>
      <c r="I620" s="626" t="s">
        <v>1643</v>
      </c>
      <c r="J620" s="626" t="s">
        <v>1491</v>
      </c>
      <c r="K620" s="626" t="s">
        <v>1644</v>
      </c>
      <c r="L620" s="627">
        <v>625.29</v>
      </c>
      <c r="M620" s="627">
        <v>4377.03</v>
      </c>
      <c r="N620" s="626">
        <v>7</v>
      </c>
      <c r="O620" s="690">
        <v>4</v>
      </c>
      <c r="P620" s="627">
        <v>3126.45</v>
      </c>
      <c r="Q620" s="642">
        <v>0.7142857142857143</v>
      </c>
      <c r="R620" s="626">
        <v>5</v>
      </c>
      <c r="S620" s="642">
        <v>0.7142857142857143</v>
      </c>
      <c r="T620" s="690">
        <v>2</v>
      </c>
      <c r="U620" s="672">
        <v>0.5</v>
      </c>
    </row>
    <row r="621" spans="1:21" ht="14.4" customHeight="1" x14ac:dyDescent="0.3">
      <c r="A621" s="625">
        <v>31</v>
      </c>
      <c r="B621" s="626" t="s">
        <v>547</v>
      </c>
      <c r="C621" s="626">
        <v>89301312</v>
      </c>
      <c r="D621" s="688"/>
      <c r="E621" s="689" t="s">
        <v>2721</v>
      </c>
      <c r="F621" s="626" t="s">
        <v>2708</v>
      </c>
      <c r="G621" s="626" t="s">
        <v>2744</v>
      </c>
      <c r="H621" s="626"/>
      <c r="I621" s="626" t="s">
        <v>1490</v>
      </c>
      <c r="J621" s="626" t="s">
        <v>1491</v>
      </c>
      <c r="K621" s="626" t="s">
        <v>1492</v>
      </c>
      <c r="L621" s="627">
        <v>937.93</v>
      </c>
      <c r="M621" s="627">
        <v>2813.79</v>
      </c>
      <c r="N621" s="626">
        <v>3</v>
      </c>
      <c r="O621" s="690">
        <v>2</v>
      </c>
      <c r="P621" s="627">
        <v>2813.79</v>
      </c>
      <c r="Q621" s="642">
        <v>1</v>
      </c>
      <c r="R621" s="626">
        <v>3</v>
      </c>
      <c r="S621" s="642">
        <v>1</v>
      </c>
      <c r="T621" s="690">
        <v>2</v>
      </c>
      <c r="U621" s="672">
        <v>1</v>
      </c>
    </row>
    <row r="622" spans="1:21" ht="14.4" customHeight="1" x14ac:dyDescent="0.3">
      <c r="A622" s="625">
        <v>31</v>
      </c>
      <c r="B622" s="626" t="s">
        <v>547</v>
      </c>
      <c r="C622" s="626">
        <v>89301312</v>
      </c>
      <c r="D622" s="688"/>
      <c r="E622" s="689" t="s">
        <v>2721</v>
      </c>
      <c r="F622" s="626" t="s">
        <v>2708</v>
      </c>
      <c r="G622" s="626" t="s">
        <v>2745</v>
      </c>
      <c r="H622" s="626"/>
      <c r="I622" s="626" t="s">
        <v>1479</v>
      </c>
      <c r="J622" s="626" t="s">
        <v>1480</v>
      </c>
      <c r="K622" s="626" t="s">
        <v>2639</v>
      </c>
      <c r="L622" s="627">
        <v>96.63</v>
      </c>
      <c r="M622" s="627">
        <v>96.63</v>
      </c>
      <c r="N622" s="626">
        <v>1</v>
      </c>
      <c r="O622" s="690">
        <v>1</v>
      </c>
      <c r="P622" s="627"/>
      <c r="Q622" s="642">
        <v>0</v>
      </c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31</v>
      </c>
      <c r="B623" s="626" t="s">
        <v>547</v>
      </c>
      <c r="C623" s="626">
        <v>89301312</v>
      </c>
      <c r="D623" s="688"/>
      <c r="E623" s="689" t="s">
        <v>2721</v>
      </c>
      <c r="F623" s="626" t="s">
        <v>2708</v>
      </c>
      <c r="G623" s="626" t="s">
        <v>2745</v>
      </c>
      <c r="H623" s="626"/>
      <c r="I623" s="626" t="s">
        <v>576</v>
      </c>
      <c r="J623" s="626" t="s">
        <v>577</v>
      </c>
      <c r="K623" s="626" t="s">
        <v>2640</v>
      </c>
      <c r="L623" s="627">
        <v>96.63</v>
      </c>
      <c r="M623" s="627">
        <v>193.26</v>
      </c>
      <c r="N623" s="626">
        <v>2</v>
      </c>
      <c r="O623" s="690">
        <v>2</v>
      </c>
      <c r="P623" s="627">
        <v>193.26</v>
      </c>
      <c r="Q623" s="642">
        <v>1</v>
      </c>
      <c r="R623" s="626">
        <v>2</v>
      </c>
      <c r="S623" s="642">
        <v>1</v>
      </c>
      <c r="T623" s="690">
        <v>2</v>
      </c>
      <c r="U623" s="672">
        <v>1</v>
      </c>
    </row>
    <row r="624" spans="1:21" ht="14.4" customHeight="1" x14ac:dyDescent="0.3">
      <c r="A624" s="625">
        <v>31</v>
      </c>
      <c r="B624" s="626" t="s">
        <v>547</v>
      </c>
      <c r="C624" s="626">
        <v>89301312</v>
      </c>
      <c r="D624" s="688"/>
      <c r="E624" s="689" t="s">
        <v>2721</v>
      </c>
      <c r="F624" s="626" t="s">
        <v>2708</v>
      </c>
      <c r="G624" s="626" t="s">
        <v>3198</v>
      </c>
      <c r="H624" s="626"/>
      <c r="I624" s="626" t="s">
        <v>3281</v>
      </c>
      <c r="J624" s="626" t="s">
        <v>3282</v>
      </c>
      <c r="K624" s="626" t="s">
        <v>3283</v>
      </c>
      <c r="L624" s="627">
        <v>0</v>
      </c>
      <c r="M624" s="627">
        <v>0</v>
      </c>
      <c r="N624" s="626">
        <v>2</v>
      </c>
      <c r="O624" s="690">
        <v>1</v>
      </c>
      <c r="P624" s="627">
        <v>0</v>
      </c>
      <c r="Q624" s="642"/>
      <c r="R624" s="626">
        <v>2</v>
      </c>
      <c r="S624" s="642">
        <v>1</v>
      </c>
      <c r="T624" s="690">
        <v>1</v>
      </c>
      <c r="U624" s="672">
        <v>1</v>
      </c>
    </row>
    <row r="625" spans="1:21" ht="14.4" customHeight="1" x14ac:dyDescent="0.3">
      <c r="A625" s="625">
        <v>31</v>
      </c>
      <c r="B625" s="626" t="s">
        <v>547</v>
      </c>
      <c r="C625" s="626">
        <v>89301312</v>
      </c>
      <c r="D625" s="688"/>
      <c r="E625" s="689" t="s">
        <v>2721</v>
      </c>
      <c r="F625" s="626" t="s">
        <v>2708</v>
      </c>
      <c r="G625" s="626" t="s">
        <v>3284</v>
      </c>
      <c r="H625" s="626"/>
      <c r="I625" s="626" t="s">
        <v>3285</v>
      </c>
      <c r="J625" s="626" t="s">
        <v>3286</v>
      </c>
      <c r="K625" s="626" t="s">
        <v>3287</v>
      </c>
      <c r="L625" s="627">
        <v>0</v>
      </c>
      <c r="M625" s="627">
        <v>0</v>
      </c>
      <c r="N625" s="626">
        <v>2</v>
      </c>
      <c r="O625" s="690">
        <v>0.5</v>
      </c>
      <c r="P625" s="627">
        <v>0</v>
      </c>
      <c r="Q625" s="642"/>
      <c r="R625" s="626">
        <v>2</v>
      </c>
      <c r="S625" s="642">
        <v>1</v>
      </c>
      <c r="T625" s="690">
        <v>0.5</v>
      </c>
      <c r="U625" s="672">
        <v>1</v>
      </c>
    </row>
    <row r="626" spans="1:21" ht="14.4" customHeight="1" x14ac:dyDescent="0.3">
      <c r="A626" s="625">
        <v>31</v>
      </c>
      <c r="B626" s="626" t="s">
        <v>547</v>
      </c>
      <c r="C626" s="626">
        <v>89301312</v>
      </c>
      <c r="D626" s="688"/>
      <c r="E626" s="689" t="s">
        <v>2721</v>
      </c>
      <c r="F626" s="626" t="s">
        <v>2708</v>
      </c>
      <c r="G626" s="626" t="s">
        <v>2757</v>
      </c>
      <c r="H626" s="626"/>
      <c r="I626" s="626" t="s">
        <v>1724</v>
      </c>
      <c r="J626" s="626" t="s">
        <v>1725</v>
      </c>
      <c r="K626" s="626" t="s">
        <v>2758</v>
      </c>
      <c r="L626" s="627">
        <v>210.11</v>
      </c>
      <c r="M626" s="627">
        <v>420.22</v>
      </c>
      <c r="N626" s="626">
        <v>2</v>
      </c>
      <c r="O626" s="690">
        <v>1</v>
      </c>
      <c r="P626" s="627"/>
      <c r="Q626" s="642">
        <v>0</v>
      </c>
      <c r="R626" s="626"/>
      <c r="S626" s="642">
        <v>0</v>
      </c>
      <c r="T626" s="690"/>
      <c r="U626" s="672">
        <v>0</v>
      </c>
    </row>
    <row r="627" spans="1:21" ht="14.4" customHeight="1" x14ac:dyDescent="0.3">
      <c r="A627" s="625">
        <v>31</v>
      </c>
      <c r="B627" s="626" t="s">
        <v>547</v>
      </c>
      <c r="C627" s="626">
        <v>89301312</v>
      </c>
      <c r="D627" s="688"/>
      <c r="E627" s="689" t="s">
        <v>2721</v>
      </c>
      <c r="F627" s="626" t="s">
        <v>2708</v>
      </c>
      <c r="G627" s="626" t="s">
        <v>2846</v>
      </c>
      <c r="H627" s="626"/>
      <c r="I627" s="626" t="s">
        <v>3288</v>
      </c>
      <c r="J627" s="626" t="s">
        <v>3289</v>
      </c>
      <c r="K627" s="626" t="s">
        <v>617</v>
      </c>
      <c r="L627" s="627">
        <v>196.46</v>
      </c>
      <c r="M627" s="627">
        <v>196.46</v>
      </c>
      <c r="N627" s="626">
        <v>1</v>
      </c>
      <c r="O627" s="690">
        <v>1</v>
      </c>
      <c r="P627" s="627"/>
      <c r="Q627" s="642">
        <v>0</v>
      </c>
      <c r="R627" s="626"/>
      <c r="S627" s="642">
        <v>0</v>
      </c>
      <c r="T627" s="690"/>
      <c r="U627" s="672">
        <v>0</v>
      </c>
    </row>
    <row r="628" spans="1:21" ht="14.4" customHeight="1" x14ac:dyDescent="0.3">
      <c r="A628" s="625">
        <v>31</v>
      </c>
      <c r="B628" s="626" t="s">
        <v>547</v>
      </c>
      <c r="C628" s="626">
        <v>89301312</v>
      </c>
      <c r="D628" s="688"/>
      <c r="E628" s="689" t="s">
        <v>2721</v>
      </c>
      <c r="F628" s="626" t="s">
        <v>2708</v>
      </c>
      <c r="G628" s="626" t="s">
        <v>2846</v>
      </c>
      <c r="H628" s="626"/>
      <c r="I628" s="626" t="s">
        <v>3290</v>
      </c>
      <c r="J628" s="626" t="s">
        <v>3291</v>
      </c>
      <c r="K628" s="626" t="s">
        <v>3292</v>
      </c>
      <c r="L628" s="627">
        <v>163.72999999999999</v>
      </c>
      <c r="M628" s="627">
        <v>163.72999999999999</v>
      </c>
      <c r="N628" s="626">
        <v>1</v>
      </c>
      <c r="O628" s="690">
        <v>1</v>
      </c>
      <c r="P628" s="627"/>
      <c r="Q628" s="642">
        <v>0</v>
      </c>
      <c r="R628" s="626"/>
      <c r="S628" s="642">
        <v>0</v>
      </c>
      <c r="T628" s="690"/>
      <c r="U628" s="672">
        <v>0</v>
      </c>
    </row>
    <row r="629" spans="1:21" ht="14.4" customHeight="1" x14ac:dyDescent="0.3">
      <c r="A629" s="625">
        <v>31</v>
      </c>
      <c r="B629" s="626" t="s">
        <v>547</v>
      </c>
      <c r="C629" s="626">
        <v>89301312</v>
      </c>
      <c r="D629" s="688"/>
      <c r="E629" s="689" t="s">
        <v>2721</v>
      </c>
      <c r="F629" s="626" t="s">
        <v>2710</v>
      </c>
      <c r="G629" s="626" t="s">
        <v>2763</v>
      </c>
      <c r="H629" s="626"/>
      <c r="I629" s="626" t="s">
        <v>2764</v>
      </c>
      <c r="J629" s="626" t="s">
        <v>2765</v>
      </c>
      <c r="K629" s="626" t="s">
        <v>2766</v>
      </c>
      <c r="L629" s="627">
        <v>35.75</v>
      </c>
      <c r="M629" s="627">
        <v>143</v>
      </c>
      <c r="N629" s="626">
        <v>4</v>
      </c>
      <c r="O629" s="690">
        <v>3</v>
      </c>
      <c r="P629" s="627">
        <v>143</v>
      </c>
      <c r="Q629" s="642">
        <v>1</v>
      </c>
      <c r="R629" s="626">
        <v>4</v>
      </c>
      <c r="S629" s="642">
        <v>1</v>
      </c>
      <c r="T629" s="690">
        <v>3</v>
      </c>
      <c r="U629" s="672">
        <v>1</v>
      </c>
    </row>
    <row r="630" spans="1:21" ht="14.4" customHeight="1" x14ac:dyDescent="0.3">
      <c r="A630" s="625">
        <v>31</v>
      </c>
      <c r="B630" s="626" t="s">
        <v>547</v>
      </c>
      <c r="C630" s="626">
        <v>89301312</v>
      </c>
      <c r="D630" s="688"/>
      <c r="E630" s="689" t="s">
        <v>2721</v>
      </c>
      <c r="F630" s="626" t="s">
        <v>2710</v>
      </c>
      <c r="G630" s="626" t="s">
        <v>2763</v>
      </c>
      <c r="H630" s="626"/>
      <c r="I630" s="626" t="s">
        <v>3087</v>
      </c>
      <c r="J630" s="626" t="s">
        <v>2765</v>
      </c>
      <c r="K630" s="626" t="s">
        <v>3088</v>
      </c>
      <c r="L630" s="627">
        <v>47.57</v>
      </c>
      <c r="M630" s="627">
        <v>47.57</v>
      </c>
      <c r="N630" s="626">
        <v>1</v>
      </c>
      <c r="O630" s="690">
        <v>1</v>
      </c>
      <c r="P630" s="627">
        <v>47.57</v>
      </c>
      <c r="Q630" s="642">
        <v>1</v>
      </c>
      <c r="R630" s="626">
        <v>1</v>
      </c>
      <c r="S630" s="642">
        <v>1</v>
      </c>
      <c r="T630" s="690">
        <v>1</v>
      </c>
      <c r="U630" s="672">
        <v>1</v>
      </c>
    </row>
    <row r="631" spans="1:21" ht="14.4" customHeight="1" x14ac:dyDescent="0.3">
      <c r="A631" s="625">
        <v>31</v>
      </c>
      <c r="B631" s="626" t="s">
        <v>547</v>
      </c>
      <c r="C631" s="626">
        <v>89301312</v>
      </c>
      <c r="D631" s="688"/>
      <c r="E631" s="689" t="s">
        <v>2721</v>
      </c>
      <c r="F631" s="626" t="s">
        <v>2710</v>
      </c>
      <c r="G631" s="626" t="s">
        <v>2763</v>
      </c>
      <c r="H631" s="626"/>
      <c r="I631" s="626" t="s">
        <v>3216</v>
      </c>
      <c r="J631" s="626" t="s">
        <v>3217</v>
      </c>
      <c r="K631" s="626" t="s">
        <v>3218</v>
      </c>
      <c r="L631" s="627">
        <v>30.99</v>
      </c>
      <c r="M631" s="627">
        <v>92.97</v>
      </c>
      <c r="N631" s="626">
        <v>3</v>
      </c>
      <c r="O631" s="690">
        <v>3</v>
      </c>
      <c r="P631" s="627">
        <v>92.97</v>
      </c>
      <c r="Q631" s="642">
        <v>1</v>
      </c>
      <c r="R631" s="626">
        <v>3</v>
      </c>
      <c r="S631" s="642">
        <v>1</v>
      </c>
      <c r="T631" s="690">
        <v>3</v>
      </c>
      <c r="U631" s="672">
        <v>1</v>
      </c>
    </row>
    <row r="632" spans="1:21" ht="14.4" customHeight="1" x14ac:dyDescent="0.3">
      <c r="A632" s="625">
        <v>31</v>
      </c>
      <c r="B632" s="626" t="s">
        <v>547</v>
      </c>
      <c r="C632" s="626">
        <v>89301312</v>
      </c>
      <c r="D632" s="688"/>
      <c r="E632" s="689" t="s">
        <v>2721</v>
      </c>
      <c r="F632" s="626" t="s">
        <v>2710</v>
      </c>
      <c r="G632" s="626" t="s">
        <v>2763</v>
      </c>
      <c r="H632" s="626"/>
      <c r="I632" s="626" t="s">
        <v>3219</v>
      </c>
      <c r="J632" s="626" t="s">
        <v>3217</v>
      </c>
      <c r="K632" s="626" t="s">
        <v>3220</v>
      </c>
      <c r="L632" s="627">
        <v>24.77</v>
      </c>
      <c r="M632" s="627">
        <v>148.62</v>
      </c>
      <c r="N632" s="626">
        <v>6</v>
      </c>
      <c r="O632" s="690">
        <v>5</v>
      </c>
      <c r="P632" s="627">
        <v>148.62</v>
      </c>
      <c r="Q632" s="642">
        <v>1</v>
      </c>
      <c r="R632" s="626">
        <v>6</v>
      </c>
      <c r="S632" s="642">
        <v>1</v>
      </c>
      <c r="T632" s="690">
        <v>5</v>
      </c>
      <c r="U632" s="672">
        <v>1</v>
      </c>
    </row>
    <row r="633" spans="1:21" ht="14.4" customHeight="1" x14ac:dyDescent="0.3">
      <c r="A633" s="625">
        <v>31</v>
      </c>
      <c r="B633" s="626" t="s">
        <v>547</v>
      </c>
      <c r="C633" s="626">
        <v>89301312</v>
      </c>
      <c r="D633" s="688"/>
      <c r="E633" s="689" t="s">
        <v>2721</v>
      </c>
      <c r="F633" s="626" t="s">
        <v>2710</v>
      </c>
      <c r="G633" s="626" t="s">
        <v>2767</v>
      </c>
      <c r="H633" s="626"/>
      <c r="I633" s="626" t="s">
        <v>2852</v>
      </c>
      <c r="J633" s="626" t="s">
        <v>2853</v>
      </c>
      <c r="K633" s="626" t="s">
        <v>2854</v>
      </c>
      <c r="L633" s="627">
        <v>260</v>
      </c>
      <c r="M633" s="627">
        <v>520</v>
      </c>
      <c r="N633" s="626">
        <v>2</v>
      </c>
      <c r="O633" s="690">
        <v>1</v>
      </c>
      <c r="P633" s="627">
        <v>520</v>
      </c>
      <c r="Q633" s="642">
        <v>1</v>
      </c>
      <c r="R633" s="626">
        <v>2</v>
      </c>
      <c r="S633" s="642">
        <v>1</v>
      </c>
      <c r="T633" s="690">
        <v>1</v>
      </c>
      <c r="U633" s="672">
        <v>1</v>
      </c>
    </row>
    <row r="634" spans="1:21" ht="14.4" customHeight="1" x14ac:dyDescent="0.3">
      <c r="A634" s="625">
        <v>31</v>
      </c>
      <c r="B634" s="626" t="s">
        <v>547</v>
      </c>
      <c r="C634" s="626">
        <v>89301312</v>
      </c>
      <c r="D634" s="688"/>
      <c r="E634" s="689" t="s">
        <v>2721</v>
      </c>
      <c r="F634" s="626" t="s">
        <v>2710</v>
      </c>
      <c r="G634" s="626" t="s">
        <v>2767</v>
      </c>
      <c r="H634" s="626"/>
      <c r="I634" s="626" t="s">
        <v>2771</v>
      </c>
      <c r="J634" s="626" t="s">
        <v>2772</v>
      </c>
      <c r="K634" s="626" t="s">
        <v>2773</v>
      </c>
      <c r="L634" s="627">
        <v>200</v>
      </c>
      <c r="M634" s="627">
        <v>800</v>
      </c>
      <c r="N634" s="626">
        <v>4</v>
      </c>
      <c r="O634" s="690">
        <v>2</v>
      </c>
      <c r="P634" s="627">
        <v>800</v>
      </c>
      <c r="Q634" s="642">
        <v>1</v>
      </c>
      <c r="R634" s="626">
        <v>4</v>
      </c>
      <c r="S634" s="642">
        <v>1</v>
      </c>
      <c r="T634" s="690">
        <v>2</v>
      </c>
      <c r="U634" s="672">
        <v>1</v>
      </c>
    </row>
    <row r="635" spans="1:21" ht="14.4" customHeight="1" x14ac:dyDescent="0.3">
      <c r="A635" s="625">
        <v>31</v>
      </c>
      <c r="B635" s="626" t="s">
        <v>547</v>
      </c>
      <c r="C635" s="626">
        <v>89301312</v>
      </c>
      <c r="D635" s="688"/>
      <c r="E635" s="689" t="s">
        <v>2721</v>
      </c>
      <c r="F635" s="626" t="s">
        <v>2710</v>
      </c>
      <c r="G635" s="626" t="s">
        <v>2738</v>
      </c>
      <c r="H635" s="626"/>
      <c r="I635" s="626" t="s">
        <v>2777</v>
      </c>
      <c r="J635" s="626" t="s">
        <v>2778</v>
      </c>
      <c r="K635" s="626" t="s">
        <v>2779</v>
      </c>
      <c r="L635" s="627">
        <v>492.18</v>
      </c>
      <c r="M635" s="627">
        <v>984.36</v>
      </c>
      <c r="N635" s="626">
        <v>2</v>
      </c>
      <c r="O635" s="690">
        <v>2</v>
      </c>
      <c r="P635" s="627">
        <v>984.36</v>
      </c>
      <c r="Q635" s="642">
        <v>1</v>
      </c>
      <c r="R635" s="626">
        <v>2</v>
      </c>
      <c r="S635" s="642">
        <v>1</v>
      </c>
      <c r="T635" s="690">
        <v>2</v>
      </c>
      <c r="U635" s="672">
        <v>1</v>
      </c>
    </row>
    <row r="636" spans="1:21" ht="14.4" customHeight="1" x14ac:dyDescent="0.3">
      <c r="A636" s="625">
        <v>31</v>
      </c>
      <c r="B636" s="626" t="s">
        <v>547</v>
      </c>
      <c r="C636" s="626">
        <v>89301312</v>
      </c>
      <c r="D636" s="688"/>
      <c r="E636" s="689" t="s">
        <v>2721</v>
      </c>
      <c r="F636" s="626" t="s">
        <v>2710</v>
      </c>
      <c r="G636" s="626" t="s">
        <v>2738</v>
      </c>
      <c r="H636" s="626"/>
      <c r="I636" s="626" t="s">
        <v>2889</v>
      </c>
      <c r="J636" s="626" t="s">
        <v>2890</v>
      </c>
      <c r="K636" s="626" t="s">
        <v>2891</v>
      </c>
      <c r="L636" s="627">
        <v>320.25</v>
      </c>
      <c r="M636" s="627">
        <v>2562</v>
      </c>
      <c r="N636" s="626">
        <v>8</v>
      </c>
      <c r="O636" s="690">
        <v>8</v>
      </c>
      <c r="P636" s="627">
        <v>2562</v>
      </c>
      <c r="Q636" s="642">
        <v>1</v>
      </c>
      <c r="R636" s="626">
        <v>8</v>
      </c>
      <c r="S636" s="642">
        <v>1</v>
      </c>
      <c r="T636" s="690">
        <v>8</v>
      </c>
      <c r="U636" s="672">
        <v>1</v>
      </c>
    </row>
    <row r="637" spans="1:21" ht="14.4" customHeight="1" x14ac:dyDescent="0.3">
      <c r="A637" s="625">
        <v>31</v>
      </c>
      <c r="B637" s="626" t="s">
        <v>547</v>
      </c>
      <c r="C637" s="626">
        <v>89301312</v>
      </c>
      <c r="D637" s="688"/>
      <c r="E637" s="689" t="s">
        <v>2721</v>
      </c>
      <c r="F637" s="626" t="s">
        <v>2710</v>
      </c>
      <c r="G637" s="626" t="s">
        <v>2738</v>
      </c>
      <c r="H637" s="626"/>
      <c r="I637" s="626" t="s">
        <v>2964</v>
      </c>
      <c r="J637" s="626" t="s">
        <v>2965</v>
      </c>
      <c r="K637" s="626" t="s">
        <v>2966</v>
      </c>
      <c r="L637" s="627">
        <v>245.43</v>
      </c>
      <c r="M637" s="627">
        <v>981.72</v>
      </c>
      <c r="N637" s="626">
        <v>4</v>
      </c>
      <c r="O637" s="690">
        <v>4</v>
      </c>
      <c r="P637" s="627">
        <v>981.72</v>
      </c>
      <c r="Q637" s="642">
        <v>1</v>
      </c>
      <c r="R637" s="626">
        <v>4</v>
      </c>
      <c r="S637" s="642">
        <v>1</v>
      </c>
      <c r="T637" s="690">
        <v>4</v>
      </c>
      <c r="U637" s="672">
        <v>1</v>
      </c>
    </row>
    <row r="638" spans="1:21" ht="14.4" customHeight="1" x14ac:dyDescent="0.3">
      <c r="A638" s="625">
        <v>31</v>
      </c>
      <c r="B638" s="626" t="s">
        <v>547</v>
      </c>
      <c r="C638" s="626">
        <v>89301312</v>
      </c>
      <c r="D638" s="688"/>
      <c r="E638" s="689" t="s">
        <v>2721</v>
      </c>
      <c r="F638" s="626" t="s">
        <v>2710</v>
      </c>
      <c r="G638" s="626" t="s">
        <v>2738</v>
      </c>
      <c r="H638" s="626"/>
      <c r="I638" s="626" t="s">
        <v>3126</v>
      </c>
      <c r="J638" s="626" t="s">
        <v>3127</v>
      </c>
      <c r="K638" s="626" t="s">
        <v>3128</v>
      </c>
      <c r="L638" s="627">
        <v>1575</v>
      </c>
      <c r="M638" s="627">
        <v>1575</v>
      </c>
      <c r="N638" s="626">
        <v>1</v>
      </c>
      <c r="O638" s="690">
        <v>1</v>
      </c>
      <c r="P638" s="627">
        <v>1575</v>
      </c>
      <c r="Q638" s="642">
        <v>1</v>
      </c>
      <c r="R638" s="626">
        <v>1</v>
      </c>
      <c r="S638" s="642">
        <v>1</v>
      </c>
      <c r="T638" s="690">
        <v>1</v>
      </c>
      <c r="U638" s="672">
        <v>1</v>
      </c>
    </row>
    <row r="639" spans="1:21" ht="14.4" customHeight="1" x14ac:dyDescent="0.3">
      <c r="A639" s="625">
        <v>31</v>
      </c>
      <c r="B639" s="626" t="s">
        <v>547</v>
      </c>
      <c r="C639" s="626">
        <v>89301312</v>
      </c>
      <c r="D639" s="688"/>
      <c r="E639" s="689" t="s">
        <v>2721</v>
      </c>
      <c r="F639" s="626" t="s">
        <v>2710</v>
      </c>
      <c r="G639" s="626" t="s">
        <v>2738</v>
      </c>
      <c r="H639" s="626"/>
      <c r="I639" s="626" t="s">
        <v>3293</v>
      </c>
      <c r="J639" s="626" t="s">
        <v>3294</v>
      </c>
      <c r="K639" s="626" t="s">
        <v>3295</v>
      </c>
      <c r="L639" s="627">
        <v>250</v>
      </c>
      <c r="M639" s="627">
        <v>500</v>
      </c>
      <c r="N639" s="626">
        <v>2</v>
      </c>
      <c r="O639" s="690">
        <v>2</v>
      </c>
      <c r="P639" s="627"/>
      <c r="Q639" s="642">
        <v>0</v>
      </c>
      <c r="R639" s="626"/>
      <c r="S639" s="642">
        <v>0</v>
      </c>
      <c r="T639" s="690"/>
      <c r="U639" s="672">
        <v>0</v>
      </c>
    </row>
    <row r="640" spans="1:21" ht="14.4" customHeight="1" x14ac:dyDescent="0.3">
      <c r="A640" s="625">
        <v>31</v>
      </c>
      <c r="B640" s="626" t="s">
        <v>547</v>
      </c>
      <c r="C640" s="626">
        <v>89301312</v>
      </c>
      <c r="D640" s="688"/>
      <c r="E640" s="689" t="s">
        <v>2721</v>
      </c>
      <c r="F640" s="626" t="s">
        <v>2710</v>
      </c>
      <c r="G640" s="626" t="s">
        <v>2738</v>
      </c>
      <c r="H640" s="626"/>
      <c r="I640" s="626" t="s">
        <v>2780</v>
      </c>
      <c r="J640" s="626" t="s">
        <v>2781</v>
      </c>
      <c r="K640" s="626" t="s">
        <v>2782</v>
      </c>
      <c r="L640" s="627">
        <v>750</v>
      </c>
      <c r="M640" s="627">
        <v>1500</v>
      </c>
      <c r="N640" s="626">
        <v>2</v>
      </c>
      <c r="O640" s="690">
        <v>2</v>
      </c>
      <c r="P640" s="627">
        <v>1500</v>
      </c>
      <c r="Q640" s="642">
        <v>1</v>
      </c>
      <c r="R640" s="626">
        <v>2</v>
      </c>
      <c r="S640" s="642">
        <v>1</v>
      </c>
      <c r="T640" s="690">
        <v>2</v>
      </c>
      <c r="U640" s="672">
        <v>1</v>
      </c>
    </row>
    <row r="641" spans="1:21" ht="14.4" customHeight="1" x14ac:dyDescent="0.3">
      <c r="A641" s="625">
        <v>31</v>
      </c>
      <c r="B641" s="626" t="s">
        <v>547</v>
      </c>
      <c r="C641" s="626">
        <v>89301312</v>
      </c>
      <c r="D641" s="688"/>
      <c r="E641" s="689" t="s">
        <v>2721</v>
      </c>
      <c r="F641" s="626" t="s">
        <v>2710</v>
      </c>
      <c r="G641" s="626" t="s">
        <v>2738</v>
      </c>
      <c r="H641" s="626"/>
      <c r="I641" s="626" t="s">
        <v>3296</v>
      </c>
      <c r="J641" s="626" t="s">
        <v>3297</v>
      </c>
      <c r="K641" s="626"/>
      <c r="L641" s="627">
        <v>100</v>
      </c>
      <c r="M641" s="627">
        <v>500</v>
      </c>
      <c r="N641" s="626">
        <v>5</v>
      </c>
      <c r="O641" s="690">
        <v>5</v>
      </c>
      <c r="P641" s="627">
        <v>500</v>
      </c>
      <c r="Q641" s="642">
        <v>1</v>
      </c>
      <c r="R641" s="626">
        <v>5</v>
      </c>
      <c r="S641" s="642">
        <v>1</v>
      </c>
      <c r="T641" s="690">
        <v>5</v>
      </c>
      <c r="U641" s="672">
        <v>1</v>
      </c>
    </row>
    <row r="642" spans="1:21" ht="14.4" customHeight="1" x14ac:dyDescent="0.3">
      <c r="A642" s="625">
        <v>31</v>
      </c>
      <c r="B642" s="626" t="s">
        <v>547</v>
      </c>
      <c r="C642" s="626">
        <v>89301312</v>
      </c>
      <c r="D642" s="688"/>
      <c r="E642" s="689" t="s">
        <v>2721</v>
      </c>
      <c r="F642" s="626" t="s">
        <v>2710</v>
      </c>
      <c r="G642" s="626" t="s">
        <v>2738</v>
      </c>
      <c r="H642" s="626"/>
      <c r="I642" s="626" t="s">
        <v>3238</v>
      </c>
      <c r="J642" s="626" t="s">
        <v>3239</v>
      </c>
      <c r="K642" s="626"/>
      <c r="L642" s="627">
        <v>1000</v>
      </c>
      <c r="M642" s="627">
        <v>1000</v>
      </c>
      <c r="N642" s="626">
        <v>1</v>
      </c>
      <c r="O642" s="690">
        <v>1</v>
      </c>
      <c r="P642" s="627"/>
      <c r="Q642" s="642">
        <v>0</v>
      </c>
      <c r="R642" s="626"/>
      <c r="S642" s="642">
        <v>0</v>
      </c>
      <c r="T642" s="690"/>
      <c r="U642" s="672">
        <v>0</v>
      </c>
    </row>
    <row r="643" spans="1:21" ht="14.4" customHeight="1" x14ac:dyDescent="0.3">
      <c r="A643" s="625">
        <v>31</v>
      </c>
      <c r="B643" s="626" t="s">
        <v>547</v>
      </c>
      <c r="C643" s="626">
        <v>89301312</v>
      </c>
      <c r="D643" s="688"/>
      <c r="E643" s="689" t="s">
        <v>2721</v>
      </c>
      <c r="F643" s="626" t="s">
        <v>2710</v>
      </c>
      <c r="G643" s="626" t="s">
        <v>2738</v>
      </c>
      <c r="H643" s="626"/>
      <c r="I643" s="626" t="s">
        <v>3095</v>
      </c>
      <c r="J643" s="626" t="s">
        <v>3096</v>
      </c>
      <c r="K643" s="626" t="s">
        <v>3097</v>
      </c>
      <c r="L643" s="627">
        <v>250</v>
      </c>
      <c r="M643" s="627">
        <v>1250</v>
      </c>
      <c r="N643" s="626">
        <v>5</v>
      </c>
      <c r="O643" s="690">
        <v>5</v>
      </c>
      <c r="P643" s="627">
        <v>1250</v>
      </c>
      <c r="Q643" s="642">
        <v>1</v>
      </c>
      <c r="R643" s="626">
        <v>5</v>
      </c>
      <c r="S643" s="642">
        <v>1</v>
      </c>
      <c r="T643" s="690">
        <v>5</v>
      </c>
      <c r="U643" s="672">
        <v>1</v>
      </c>
    </row>
    <row r="644" spans="1:21" ht="14.4" customHeight="1" x14ac:dyDescent="0.3">
      <c r="A644" s="625">
        <v>31</v>
      </c>
      <c r="B644" s="626" t="s">
        <v>547</v>
      </c>
      <c r="C644" s="626">
        <v>89301312</v>
      </c>
      <c r="D644" s="688"/>
      <c r="E644" s="689" t="s">
        <v>2721</v>
      </c>
      <c r="F644" s="626" t="s">
        <v>2710</v>
      </c>
      <c r="G644" s="626" t="s">
        <v>2738</v>
      </c>
      <c r="H644" s="626"/>
      <c r="I644" s="626" t="s">
        <v>2866</v>
      </c>
      <c r="J644" s="626" t="s">
        <v>2867</v>
      </c>
      <c r="K644" s="626" t="s">
        <v>2868</v>
      </c>
      <c r="L644" s="627">
        <v>349.12</v>
      </c>
      <c r="M644" s="627">
        <v>1047.3600000000001</v>
      </c>
      <c r="N644" s="626">
        <v>3</v>
      </c>
      <c r="O644" s="690">
        <v>3</v>
      </c>
      <c r="P644" s="627">
        <v>1047.3600000000001</v>
      </c>
      <c r="Q644" s="642">
        <v>1</v>
      </c>
      <c r="R644" s="626">
        <v>3</v>
      </c>
      <c r="S644" s="642">
        <v>1</v>
      </c>
      <c r="T644" s="690">
        <v>3</v>
      </c>
      <c r="U644" s="672">
        <v>1</v>
      </c>
    </row>
    <row r="645" spans="1:21" ht="14.4" customHeight="1" x14ac:dyDescent="0.3">
      <c r="A645" s="625">
        <v>31</v>
      </c>
      <c r="B645" s="626" t="s">
        <v>547</v>
      </c>
      <c r="C645" s="626">
        <v>89301312</v>
      </c>
      <c r="D645" s="688"/>
      <c r="E645" s="689" t="s">
        <v>2721</v>
      </c>
      <c r="F645" s="626" t="s">
        <v>2710</v>
      </c>
      <c r="G645" s="626" t="s">
        <v>2738</v>
      </c>
      <c r="H645" s="626"/>
      <c r="I645" s="626" t="s">
        <v>3298</v>
      </c>
      <c r="J645" s="626" t="s">
        <v>3299</v>
      </c>
      <c r="K645" s="626" t="s">
        <v>3300</v>
      </c>
      <c r="L645" s="627">
        <v>400</v>
      </c>
      <c r="M645" s="627">
        <v>400</v>
      </c>
      <c r="N645" s="626">
        <v>1</v>
      </c>
      <c r="O645" s="690">
        <v>1</v>
      </c>
      <c r="P645" s="627"/>
      <c r="Q645" s="642">
        <v>0</v>
      </c>
      <c r="R645" s="626"/>
      <c r="S645" s="642">
        <v>0</v>
      </c>
      <c r="T645" s="690"/>
      <c r="U645" s="672">
        <v>0</v>
      </c>
    </row>
    <row r="646" spans="1:21" ht="14.4" customHeight="1" x14ac:dyDescent="0.3">
      <c r="A646" s="625">
        <v>31</v>
      </c>
      <c r="B646" s="626" t="s">
        <v>547</v>
      </c>
      <c r="C646" s="626">
        <v>89301312</v>
      </c>
      <c r="D646" s="688"/>
      <c r="E646" s="689" t="s">
        <v>2721</v>
      </c>
      <c r="F646" s="626" t="s">
        <v>2710</v>
      </c>
      <c r="G646" s="626" t="s">
        <v>2738</v>
      </c>
      <c r="H646" s="626"/>
      <c r="I646" s="626" t="s">
        <v>3002</v>
      </c>
      <c r="J646" s="626" t="s">
        <v>3003</v>
      </c>
      <c r="K646" s="626" t="s">
        <v>3004</v>
      </c>
      <c r="L646" s="627">
        <v>350</v>
      </c>
      <c r="M646" s="627">
        <v>2800</v>
      </c>
      <c r="N646" s="626">
        <v>8</v>
      </c>
      <c r="O646" s="690">
        <v>8</v>
      </c>
      <c r="P646" s="627">
        <v>1750</v>
      </c>
      <c r="Q646" s="642">
        <v>0.625</v>
      </c>
      <c r="R646" s="626">
        <v>5</v>
      </c>
      <c r="S646" s="642">
        <v>0.625</v>
      </c>
      <c r="T646" s="690">
        <v>5</v>
      </c>
      <c r="U646" s="672">
        <v>0.625</v>
      </c>
    </row>
    <row r="647" spans="1:21" ht="14.4" customHeight="1" x14ac:dyDescent="0.3">
      <c r="A647" s="625">
        <v>31</v>
      </c>
      <c r="B647" s="626" t="s">
        <v>547</v>
      </c>
      <c r="C647" s="626">
        <v>89301312</v>
      </c>
      <c r="D647" s="688"/>
      <c r="E647" s="689" t="s">
        <v>2721</v>
      </c>
      <c r="F647" s="626" t="s">
        <v>2710</v>
      </c>
      <c r="G647" s="626" t="s">
        <v>2795</v>
      </c>
      <c r="H647" s="626"/>
      <c r="I647" s="626" t="s">
        <v>2799</v>
      </c>
      <c r="J647" s="626" t="s">
        <v>2800</v>
      </c>
      <c r="K647" s="626" t="s">
        <v>2801</v>
      </c>
      <c r="L647" s="627">
        <v>0</v>
      </c>
      <c r="M647" s="627">
        <v>0</v>
      </c>
      <c r="N647" s="626">
        <v>2</v>
      </c>
      <c r="O647" s="690">
        <v>2</v>
      </c>
      <c r="P647" s="627"/>
      <c r="Q647" s="642"/>
      <c r="R647" s="626"/>
      <c r="S647" s="642">
        <v>0</v>
      </c>
      <c r="T647" s="690"/>
      <c r="U647" s="672">
        <v>0</v>
      </c>
    </row>
    <row r="648" spans="1:21" ht="14.4" customHeight="1" x14ac:dyDescent="0.3">
      <c r="A648" s="625">
        <v>31</v>
      </c>
      <c r="B648" s="626" t="s">
        <v>547</v>
      </c>
      <c r="C648" s="626">
        <v>89301312</v>
      </c>
      <c r="D648" s="688"/>
      <c r="E648" s="689" t="s">
        <v>2722</v>
      </c>
      <c r="F648" s="626" t="s">
        <v>2708</v>
      </c>
      <c r="G648" s="626" t="s">
        <v>3301</v>
      </c>
      <c r="H648" s="626"/>
      <c r="I648" s="626" t="s">
        <v>3302</v>
      </c>
      <c r="J648" s="626" t="s">
        <v>3303</v>
      </c>
      <c r="K648" s="626" t="s">
        <v>3304</v>
      </c>
      <c r="L648" s="627">
        <v>275.23</v>
      </c>
      <c r="M648" s="627">
        <v>275.23</v>
      </c>
      <c r="N648" s="626">
        <v>1</v>
      </c>
      <c r="O648" s="690">
        <v>0.5</v>
      </c>
      <c r="P648" s="627"/>
      <c r="Q648" s="642">
        <v>0</v>
      </c>
      <c r="R648" s="626"/>
      <c r="S648" s="642">
        <v>0</v>
      </c>
      <c r="T648" s="690"/>
      <c r="U648" s="672">
        <v>0</v>
      </c>
    </row>
    <row r="649" spans="1:21" ht="14.4" customHeight="1" x14ac:dyDescent="0.3">
      <c r="A649" s="625">
        <v>31</v>
      </c>
      <c r="B649" s="626" t="s">
        <v>547</v>
      </c>
      <c r="C649" s="626">
        <v>89301312</v>
      </c>
      <c r="D649" s="688"/>
      <c r="E649" s="689" t="s">
        <v>2722</v>
      </c>
      <c r="F649" s="626" t="s">
        <v>2708</v>
      </c>
      <c r="G649" s="626" t="s">
        <v>3301</v>
      </c>
      <c r="H649" s="626"/>
      <c r="I649" s="626" t="s">
        <v>3305</v>
      </c>
      <c r="J649" s="626" t="s">
        <v>3306</v>
      </c>
      <c r="K649" s="626" t="s">
        <v>3307</v>
      </c>
      <c r="L649" s="627">
        <v>209.34</v>
      </c>
      <c r="M649" s="627">
        <v>209.34</v>
      </c>
      <c r="N649" s="626">
        <v>1</v>
      </c>
      <c r="O649" s="690">
        <v>0.5</v>
      </c>
      <c r="P649" s="627"/>
      <c r="Q649" s="642">
        <v>0</v>
      </c>
      <c r="R649" s="626"/>
      <c r="S649" s="642">
        <v>0</v>
      </c>
      <c r="T649" s="690"/>
      <c r="U649" s="672">
        <v>0</v>
      </c>
    </row>
    <row r="650" spans="1:21" ht="14.4" customHeight="1" x14ac:dyDescent="0.3">
      <c r="A650" s="625">
        <v>31</v>
      </c>
      <c r="B650" s="626" t="s">
        <v>547</v>
      </c>
      <c r="C650" s="626">
        <v>89301312</v>
      </c>
      <c r="D650" s="688"/>
      <c r="E650" s="689" t="s">
        <v>2722</v>
      </c>
      <c r="F650" s="626" t="s">
        <v>2708</v>
      </c>
      <c r="G650" s="626" t="s">
        <v>3301</v>
      </c>
      <c r="H650" s="626"/>
      <c r="I650" s="626" t="s">
        <v>3308</v>
      </c>
      <c r="J650" s="626" t="s">
        <v>3309</v>
      </c>
      <c r="K650" s="626" t="s">
        <v>3304</v>
      </c>
      <c r="L650" s="627">
        <v>275.23</v>
      </c>
      <c r="M650" s="627">
        <v>825.69</v>
      </c>
      <c r="N650" s="626">
        <v>3</v>
      </c>
      <c r="O650" s="690">
        <v>1</v>
      </c>
      <c r="P650" s="627"/>
      <c r="Q650" s="642">
        <v>0</v>
      </c>
      <c r="R650" s="626"/>
      <c r="S650" s="642">
        <v>0</v>
      </c>
      <c r="T650" s="690"/>
      <c r="U650" s="672">
        <v>0</v>
      </c>
    </row>
    <row r="651" spans="1:21" ht="14.4" customHeight="1" x14ac:dyDescent="0.3">
      <c r="A651" s="625">
        <v>31</v>
      </c>
      <c r="B651" s="626" t="s">
        <v>547</v>
      </c>
      <c r="C651" s="626">
        <v>89301312</v>
      </c>
      <c r="D651" s="688"/>
      <c r="E651" s="689" t="s">
        <v>2722</v>
      </c>
      <c r="F651" s="626" t="s">
        <v>2708</v>
      </c>
      <c r="G651" s="626" t="s">
        <v>2808</v>
      </c>
      <c r="H651" s="626"/>
      <c r="I651" s="626" t="s">
        <v>1790</v>
      </c>
      <c r="J651" s="626" t="s">
        <v>2600</v>
      </c>
      <c r="K651" s="626" t="s">
        <v>2601</v>
      </c>
      <c r="L651" s="627">
        <v>333.31</v>
      </c>
      <c r="M651" s="627">
        <v>1666.5500000000002</v>
      </c>
      <c r="N651" s="626">
        <v>5</v>
      </c>
      <c r="O651" s="690">
        <v>3.5</v>
      </c>
      <c r="P651" s="627">
        <v>666.62</v>
      </c>
      <c r="Q651" s="642">
        <v>0.39999999999999997</v>
      </c>
      <c r="R651" s="626">
        <v>2</v>
      </c>
      <c r="S651" s="642">
        <v>0.4</v>
      </c>
      <c r="T651" s="690">
        <v>1.5</v>
      </c>
      <c r="U651" s="672">
        <v>0.42857142857142855</v>
      </c>
    </row>
    <row r="652" spans="1:21" ht="14.4" customHeight="1" x14ac:dyDescent="0.3">
      <c r="A652" s="625">
        <v>31</v>
      </c>
      <c r="B652" s="626" t="s">
        <v>547</v>
      </c>
      <c r="C652" s="626">
        <v>89301312</v>
      </c>
      <c r="D652" s="688"/>
      <c r="E652" s="689" t="s">
        <v>2722</v>
      </c>
      <c r="F652" s="626" t="s">
        <v>2708</v>
      </c>
      <c r="G652" s="626" t="s">
        <v>2808</v>
      </c>
      <c r="H652" s="626"/>
      <c r="I652" s="626" t="s">
        <v>1827</v>
      </c>
      <c r="J652" s="626" t="s">
        <v>2604</v>
      </c>
      <c r="K652" s="626" t="s">
        <v>2605</v>
      </c>
      <c r="L652" s="627">
        <v>333.31</v>
      </c>
      <c r="M652" s="627">
        <v>666.62</v>
      </c>
      <c r="N652" s="626">
        <v>2</v>
      </c>
      <c r="O652" s="690">
        <v>2</v>
      </c>
      <c r="P652" s="627">
        <v>333.31</v>
      </c>
      <c r="Q652" s="642">
        <v>0.5</v>
      </c>
      <c r="R652" s="626">
        <v>1</v>
      </c>
      <c r="S652" s="642">
        <v>0.5</v>
      </c>
      <c r="T652" s="690">
        <v>1</v>
      </c>
      <c r="U652" s="672">
        <v>0.5</v>
      </c>
    </row>
    <row r="653" spans="1:21" ht="14.4" customHeight="1" x14ac:dyDescent="0.3">
      <c r="A653" s="625">
        <v>31</v>
      </c>
      <c r="B653" s="626" t="s">
        <v>547</v>
      </c>
      <c r="C653" s="626">
        <v>89301312</v>
      </c>
      <c r="D653" s="688"/>
      <c r="E653" s="689" t="s">
        <v>2722</v>
      </c>
      <c r="F653" s="626" t="s">
        <v>2708</v>
      </c>
      <c r="G653" s="626" t="s">
        <v>2808</v>
      </c>
      <c r="H653" s="626"/>
      <c r="I653" s="626" t="s">
        <v>3310</v>
      </c>
      <c r="J653" s="626" t="s">
        <v>3311</v>
      </c>
      <c r="K653" s="626" t="s">
        <v>3312</v>
      </c>
      <c r="L653" s="627">
        <v>152.36000000000001</v>
      </c>
      <c r="M653" s="627">
        <v>152.36000000000001</v>
      </c>
      <c r="N653" s="626">
        <v>1</v>
      </c>
      <c r="O653" s="690">
        <v>1</v>
      </c>
      <c r="P653" s="627">
        <v>152.36000000000001</v>
      </c>
      <c r="Q653" s="642">
        <v>1</v>
      </c>
      <c r="R653" s="626">
        <v>1</v>
      </c>
      <c r="S653" s="642">
        <v>1</v>
      </c>
      <c r="T653" s="690">
        <v>1</v>
      </c>
      <c r="U653" s="672">
        <v>1</v>
      </c>
    </row>
    <row r="654" spans="1:21" ht="14.4" customHeight="1" x14ac:dyDescent="0.3">
      <c r="A654" s="625">
        <v>31</v>
      </c>
      <c r="B654" s="626" t="s">
        <v>547</v>
      </c>
      <c r="C654" s="626">
        <v>89301312</v>
      </c>
      <c r="D654" s="688"/>
      <c r="E654" s="689" t="s">
        <v>2722</v>
      </c>
      <c r="F654" s="626" t="s">
        <v>2708</v>
      </c>
      <c r="G654" s="626" t="s">
        <v>3313</v>
      </c>
      <c r="H654" s="626"/>
      <c r="I654" s="626" t="s">
        <v>1564</v>
      </c>
      <c r="J654" s="626" t="s">
        <v>2585</v>
      </c>
      <c r="K654" s="626" t="s">
        <v>1627</v>
      </c>
      <c r="L654" s="627">
        <v>119.41</v>
      </c>
      <c r="M654" s="627">
        <v>238.82</v>
      </c>
      <c r="N654" s="626">
        <v>2</v>
      </c>
      <c r="O654" s="690">
        <v>1</v>
      </c>
      <c r="P654" s="627">
        <v>238.82</v>
      </c>
      <c r="Q654" s="642">
        <v>1</v>
      </c>
      <c r="R654" s="626">
        <v>2</v>
      </c>
      <c r="S654" s="642">
        <v>1</v>
      </c>
      <c r="T654" s="690">
        <v>1</v>
      </c>
      <c r="U654" s="672">
        <v>1</v>
      </c>
    </row>
    <row r="655" spans="1:21" ht="14.4" customHeight="1" x14ac:dyDescent="0.3">
      <c r="A655" s="625">
        <v>31</v>
      </c>
      <c r="B655" s="626" t="s">
        <v>547</v>
      </c>
      <c r="C655" s="626">
        <v>89301312</v>
      </c>
      <c r="D655" s="688"/>
      <c r="E655" s="689" t="s">
        <v>2722</v>
      </c>
      <c r="F655" s="626" t="s">
        <v>2708</v>
      </c>
      <c r="G655" s="626" t="s">
        <v>3139</v>
      </c>
      <c r="H655" s="626"/>
      <c r="I655" s="626" t="s">
        <v>1835</v>
      </c>
      <c r="J655" s="626" t="s">
        <v>1836</v>
      </c>
      <c r="K655" s="626" t="s">
        <v>1837</v>
      </c>
      <c r="L655" s="627">
        <v>222.25</v>
      </c>
      <c r="M655" s="627">
        <v>666.75</v>
      </c>
      <c r="N655" s="626">
        <v>3</v>
      </c>
      <c r="O655" s="690">
        <v>2</v>
      </c>
      <c r="P655" s="627">
        <v>666.75</v>
      </c>
      <c r="Q655" s="642">
        <v>1</v>
      </c>
      <c r="R655" s="626">
        <v>3</v>
      </c>
      <c r="S655" s="642">
        <v>1</v>
      </c>
      <c r="T655" s="690">
        <v>2</v>
      </c>
      <c r="U655" s="672">
        <v>1</v>
      </c>
    </row>
    <row r="656" spans="1:21" ht="14.4" customHeight="1" x14ac:dyDescent="0.3">
      <c r="A656" s="625">
        <v>31</v>
      </c>
      <c r="B656" s="626" t="s">
        <v>547</v>
      </c>
      <c r="C656" s="626">
        <v>89301312</v>
      </c>
      <c r="D656" s="688"/>
      <c r="E656" s="689" t="s">
        <v>2722</v>
      </c>
      <c r="F656" s="626" t="s">
        <v>2708</v>
      </c>
      <c r="G656" s="626" t="s">
        <v>3314</v>
      </c>
      <c r="H656" s="626"/>
      <c r="I656" s="626" t="s">
        <v>1883</v>
      </c>
      <c r="J656" s="626" t="s">
        <v>3315</v>
      </c>
      <c r="K656" s="626" t="s">
        <v>3316</v>
      </c>
      <c r="L656" s="627">
        <v>137.6</v>
      </c>
      <c r="M656" s="627">
        <v>275.2</v>
      </c>
      <c r="N656" s="626">
        <v>2</v>
      </c>
      <c r="O656" s="690">
        <v>1</v>
      </c>
      <c r="P656" s="627">
        <v>275.2</v>
      </c>
      <c r="Q656" s="642">
        <v>1</v>
      </c>
      <c r="R656" s="626">
        <v>2</v>
      </c>
      <c r="S656" s="642">
        <v>1</v>
      </c>
      <c r="T656" s="690">
        <v>1</v>
      </c>
      <c r="U656" s="672">
        <v>1</v>
      </c>
    </row>
    <row r="657" spans="1:21" ht="14.4" customHeight="1" x14ac:dyDescent="0.3">
      <c r="A657" s="625">
        <v>31</v>
      </c>
      <c r="B657" s="626" t="s">
        <v>547</v>
      </c>
      <c r="C657" s="626">
        <v>89301312</v>
      </c>
      <c r="D657" s="688"/>
      <c r="E657" s="689" t="s">
        <v>2722</v>
      </c>
      <c r="F657" s="626" t="s">
        <v>2708</v>
      </c>
      <c r="G657" s="626" t="s">
        <v>2912</v>
      </c>
      <c r="H657" s="626"/>
      <c r="I657" s="626" t="s">
        <v>2913</v>
      </c>
      <c r="J657" s="626" t="s">
        <v>2914</v>
      </c>
      <c r="K657" s="626" t="s">
        <v>1627</v>
      </c>
      <c r="L657" s="627">
        <v>60.02</v>
      </c>
      <c r="M657" s="627">
        <v>60.02</v>
      </c>
      <c r="N657" s="626">
        <v>1</v>
      </c>
      <c r="O657" s="690">
        <v>0.5</v>
      </c>
      <c r="P657" s="627">
        <v>60.02</v>
      </c>
      <c r="Q657" s="642">
        <v>1</v>
      </c>
      <c r="R657" s="626">
        <v>1</v>
      </c>
      <c r="S657" s="642">
        <v>1</v>
      </c>
      <c r="T657" s="690">
        <v>0.5</v>
      </c>
      <c r="U657" s="672">
        <v>1</v>
      </c>
    </row>
    <row r="658" spans="1:21" ht="14.4" customHeight="1" x14ac:dyDescent="0.3">
      <c r="A658" s="625">
        <v>31</v>
      </c>
      <c r="B658" s="626" t="s">
        <v>547</v>
      </c>
      <c r="C658" s="626">
        <v>89301312</v>
      </c>
      <c r="D658" s="688"/>
      <c r="E658" s="689" t="s">
        <v>2722</v>
      </c>
      <c r="F658" s="626" t="s">
        <v>2708</v>
      </c>
      <c r="G658" s="626" t="s">
        <v>2912</v>
      </c>
      <c r="H658" s="626"/>
      <c r="I658" s="626" t="s">
        <v>595</v>
      </c>
      <c r="J658" s="626" t="s">
        <v>2573</v>
      </c>
      <c r="K658" s="626" t="s">
        <v>970</v>
      </c>
      <c r="L658" s="627">
        <v>44.89</v>
      </c>
      <c r="M658" s="627">
        <v>44.89</v>
      </c>
      <c r="N658" s="626">
        <v>1</v>
      </c>
      <c r="O658" s="690">
        <v>0.5</v>
      </c>
      <c r="P658" s="627"/>
      <c r="Q658" s="642">
        <v>0</v>
      </c>
      <c r="R658" s="626"/>
      <c r="S658" s="642">
        <v>0</v>
      </c>
      <c r="T658" s="690"/>
      <c r="U658" s="672">
        <v>0</v>
      </c>
    </row>
    <row r="659" spans="1:21" ht="14.4" customHeight="1" x14ac:dyDescent="0.3">
      <c r="A659" s="625">
        <v>31</v>
      </c>
      <c r="B659" s="626" t="s">
        <v>547</v>
      </c>
      <c r="C659" s="626">
        <v>89301312</v>
      </c>
      <c r="D659" s="688"/>
      <c r="E659" s="689" t="s">
        <v>2722</v>
      </c>
      <c r="F659" s="626" t="s">
        <v>2708</v>
      </c>
      <c r="G659" s="626" t="s">
        <v>2979</v>
      </c>
      <c r="H659" s="626"/>
      <c r="I659" s="626" t="s">
        <v>889</v>
      </c>
      <c r="J659" s="626" t="s">
        <v>3317</v>
      </c>
      <c r="K659" s="626" t="s">
        <v>3318</v>
      </c>
      <c r="L659" s="627">
        <v>0</v>
      </c>
      <c r="M659" s="627">
        <v>0</v>
      </c>
      <c r="N659" s="626">
        <v>15</v>
      </c>
      <c r="O659" s="690">
        <v>6</v>
      </c>
      <c r="P659" s="627">
        <v>0</v>
      </c>
      <c r="Q659" s="642"/>
      <c r="R659" s="626">
        <v>9</v>
      </c>
      <c r="S659" s="642">
        <v>0.6</v>
      </c>
      <c r="T659" s="690">
        <v>4</v>
      </c>
      <c r="U659" s="672">
        <v>0.66666666666666663</v>
      </c>
    </row>
    <row r="660" spans="1:21" ht="14.4" customHeight="1" x14ac:dyDescent="0.3">
      <c r="A660" s="625">
        <v>31</v>
      </c>
      <c r="B660" s="626" t="s">
        <v>547</v>
      </c>
      <c r="C660" s="626">
        <v>89301312</v>
      </c>
      <c r="D660" s="688"/>
      <c r="E660" s="689" t="s">
        <v>2722</v>
      </c>
      <c r="F660" s="626" t="s">
        <v>2708</v>
      </c>
      <c r="G660" s="626" t="s">
        <v>2979</v>
      </c>
      <c r="H660" s="626"/>
      <c r="I660" s="626" t="s">
        <v>3319</v>
      </c>
      <c r="J660" s="626" t="s">
        <v>3317</v>
      </c>
      <c r="K660" s="626" t="s">
        <v>3318</v>
      </c>
      <c r="L660" s="627">
        <v>0</v>
      </c>
      <c r="M660" s="627">
        <v>0</v>
      </c>
      <c r="N660" s="626">
        <v>3</v>
      </c>
      <c r="O660" s="690">
        <v>1</v>
      </c>
      <c r="P660" s="627">
        <v>0</v>
      </c>
      <c r="Q660" s="642"/>
      <c r="R660" s="626">
        <v>3</v>
      </c>
      <c r="S660" s="642">
        <v>1</v>
      </c>
      <c r="T660" s="690">
        <v>1</v>
      </c>
      <c r="U660" s="672">
        <v>1</v>
      </c>
    </row>
    <row r="661" spans="1:21" ht="14.4" customHeight="1" x14ac:dyDescent="0.3">
      <c r="A661" s="625">
        <v>31</v>
      </c>
      <c r="B661" s="626" t="s">
        <v>547</v>
      </c>
      <c r="C661" s="626">
        <v>89301312</v>
      </c>
      <c r="D661" s="688"/>
      <c r="E661" s="689" t="s">
        <v>2722</v>
      </c>
      <c r="F661" s="626" t="s">
        <v>2708</v>
      </c>
      <c r="G661" s="626" t="s">
        <v>3320</v>
      </c>
      <c r="H661" s="626"/>
      <c r="I661" s="626" t="s">
        <v>1816</v>
      </c>
      <c r="J661" s="626" t="s">
        <v>1817</v>
      </c>
      <c r="K661" s="626" t="s">
        <v>2611</v>
      </c>
      <c r="L661" s="627">
        <v>404.22</v>
      </c>
      <c r="M661" s="627">
        <v>404.22</v>
      </c>
      <c r="N661" s="626">
        <v>1</v>
      </c>
      <c r="O661" s="690">
        <v>1</v>
      </c>
      <c r="P661" s="627">
        <v>404.22</v>
      </c>
      <c r="Q661" s="642">
        <v>1</v>
      </c>
      <c r="R661" s="626">
        <v>1</v>
      </c>
      <c r="S661" s="642">
        <v>1</v>
      </c>
      <c r="T661" s="690">
        <v>1</v>
      </c>
      <c r="U661" s="672">
        <v>1</v>
      </c>
    </row>
    <row r="662" spans="1:21" ht="14.4" customHeight="1" x14ac:dyDescent="0.3">
      <c r="A662" s="625">
        <v>31</v>
      </c>
      <c r="B662" s="626" t="s">
        <v>547</v>
      </c>
      <c r="C662" s="626">
        <v>89301312</v>
      </c>
      <c r="D662" s="688"/>
      <c r="E662" s="689" t="s">
        <v>2722</v>
      </c>
      <c r="F662" s="626" t="s">
        <v>2708</v>
      </c>
      <c r="G662" s="626" t="s">
        <v>3073</v>
      </c>
      <c r="H662" s="626"/>
      <c r="I662" s="626" t="s">
        <v>1547</v>
      </c>
      <c r="J662" s="626" t="s">
        <v>1544</v>
      </c>
      <c r="K662" s="626" t="s">
        <v>1627</v>
      </c>
      <c r="L662" s="627">
        <v>137.74</v>
      </c>
      <c r="M662" s="627">
        <v>137.74</v>
      </c>
      <c r="N662" s="626">
        <v>1</v>
      </c>
      <c r="O662" s="690">
        <v>1</v>
      </c>
      <c r="P662" s="627"/>
      <c r="Q662" s="642">
        <v>0</v>
      </c>
      <c r="R662" s="626"/>
      <c r="S662" s="642">
        <v>0</v>
      </c>
      <c r="T662" s="690"/>
      <c r="U662" s="672">
        <v>0</v>
      </c>
    </row>
    <row r="663" spans="1:21" ht="14.4" customHeight="1" x14ac:dyDescent="0.3">
      <c r="A663" s="625">
        <v>31</v>
      </c>
      <c r="B663" s="626" t="s">
        <v>547</v>
      </c>
      <c r="C663" s="626">
        <v>89301312</v>
      </c>
      <c r="D663" s="688"/>
      <c r="E663" s="689" t="s">
        <v>2722</v>
      </c>
      <c r="F663" s="626" t="s">
        <v>2708</v>
      </c>
      <c r="G663" s="626" t="s">
        <v>3321</v>
      </c>
      <c r="H663" s="626"/>
      <c r="I663" s="626" t="s">
        <v>3322</v>
      </c>
      <c r="J663" s="626" t="s">
        <v>3323</v>
      </c>
      <c r="K663" s="626" t="s">
        <v>3324</v>
      </c>
      <c r="L663" s="627">
        <v>1409.68</v>
      </c>
      <c r="M663" s="627">
        <v>1409.68</v>
      </c>
      <c r="N663" s="626">
        <v>1</v>
      </c>
      <c r="O663" s="690">
        <v>1</v>
      </c>
      <c r="P663" s="627">
        <v>1409.68</v>
      </c>
      <c r="Q663" s="642">
        <v>1</v>
      </c>
      <c r="R663" s="626">
        <v>1</v>
      </c>
      <c r="S663" s="642">
        <v>1</v>
      </c>
      <c r="T663" s="690">
        <v>1</v>
      </c>
      <c r="U663" s="672">
        <v>1</v>
      </c>
    </row>
    <row r="664" spans="1:21" ht="14.4" customHeight="1" x14ac:dyDescent="0.3">
      <c r="A664" s="625">
        <v>31</v>
      </c>
      <c r="B664" s="626" t="s">
        <v>547</v>
      </c>
      <c r="C664" s="626">
        <v>89301312</v>
      </c>
      <c r="D664" s="688"/>
      <c r="E664" s="689" t="s">
        <v>2722</v>
      </c>
      <c r="F664" s="626" t="s">
        <v>2708</v>
      </c>
      <c r="G664" s="626" t="s">
        <v>3140</v>
      </c>
      <c r="H664" s="626"/>
      <c r="I664" s="626" t="s">
        <v>1044</v>
      </c>
      <c r="J664" s="626" t="s">
        <v>1045</v>
      </c>
      <c r="K664" s="626" t="s">
        <v>3141</v>
      </c>
      <c r="L664" s="627">
        <v>45.75</v>
      </c>
      <c r="M664" s="627">
        <v>91.5</v>
      </c>
      <c r="N664" s="626">
        <v>2</v>
      </c>
      <c r="O664" s="690">
        <v>0.5</v>
      </c>
      <c r="P664" s="627">
        <v>91.5</v>
      </c>
      <c r="Q664" s="642">
        <v>1</v>
      </c>
      <c r="R664" s="626">
        <v>2</v>
      </c>
      <c r="S664" s="642">
        <v>1</v>
      </c>
      <c r="T664" s="690">
        <v>0.5</v>
      </c>
      <c r="U664" s="672">
        <v>1</v>
      </c>
    </row>
    <row r="665" spans="1:21" ht="14.4" customHeight="1" x14ac:dyDescent="0.3">
      <c r="A665" s="625">
        <v>31</v>
      </c>
      <c r="B665" s="626" t="s">
        <v>547</v>
      </c>
      <c r="C665" s="626">
        <v>89301312</v>
      </c>
      <c r="D665" s="688"/>
      <c r="E665" s="689" t="s">
        <v>2722</v>
      </c>
      <c r="F665" s="626" t="s">
        <v>2708</v>
      </c>
      <c r="G665" s="626" t="s">
        <v>2897</v>
      </c>
      <c r="H665" s="626"/>
      <c r="I665" s="626" t="s">
        <v>3325</v>
      </c>
      <c r="J665" s="626" t="s">
        <v>3326</v>
      </c>
      <c r="K665" s="626" t="s">
        <v>2905</v>
      </c>
      <c r="L665" s="627">
        <v>37.68</v>
      </c>
      <c r="M665" s="627">
        <v>75.36</v>
      </c>
      <c r="N665" s="626">
        <v>2</v>
      </c>
      <c r="O665" s="690">
        <v>1</v>
      </c>
      <c r="P665" s="627">
        <v>75.36</v>
      </c>
      <c r="Q665" s="642">
        <v>1</v>
      </c>
      <c r="R665" s="626">
        <v>2</v>
      </c>
      <c r="S665" s="642">
        <v>1</v>
      </c>
      <c r="T665" s="690">
        <v>1</v>
      </c>
      <c r="U665" s="672">
        <v>1</v>
      </c>
    </row>
    <row r="666" spans="1:21" ht="14.4" customHeight="1" x14ac:dyDescent="0.3">
      <c r="A666" s="625">
        <v>31</v>
      </c>
      <c r="B666" s="626" t="s">
        <v>547</v>
      </c>
      <c r="C666" s="626">
        <v>89301312</v>
      </c>
      <c r="D666" s="688"/>
      <c r="E666" s="689" t="s">
        <v>2722</v>
      </c>
      <c r="F666" s="626" t="s">
        <v>2708</v>
      </c>
      <c r="G666" s="626" t="s">
        <v>3142</v>
      </c>
      <c r="H666" s="626"/>
      <c r="I666" s="626" t="s">
        <v>3327</v>
      </c>
      <c r="J666" s="626" t="s">
        <v>727</v>
      </c>
      <c r="K666" s="626" t="s">
        <v>2550</v>
      </c>
      <c r="L666" s="627">
        <v>115.3</v>
      </c>
      <c r="M666" s="627">
        <v>115.3</v>
      </c>
      <c r="N666" s="626">
        <v>1</v>
      </c>
      <c r="O666" s="690">
        <v>1</v>
      </c>
      <c r="P666" s="627">
        <v>115.3</v>
      </c>
      <c r="Q666" s="642">
        <v>1</v>
      </c>
      <c r="R666" s="626">
        <v>1</v>
      </c>
      <c r="S666" s="642">
        <v>1</v>
      </c>
      <c r="T666" s="690">
        <v>1</v>
      </c>
      <c r="U666" s="672">
        <v>1</v>
      </c>
    </row>
    <row r="667" spans="1:21" ht="14.4" customHeight="1" x14ac:dyDescent="0.3">
      <c r="A667" s="625">
        <v>31</v>
      </c>
      <c r="B667" s="626" t="s">
        <v>547</v>
      </c>
      <c r="C667" s="626">
        <v>89301312</v>
      </c>
      <c r="D667" s="688"/>
      <c r="E667" s="689" t="s">
        <v>2722</v>
      </c>
      <c r="F667" s="626" t="s">
        <v>2708</v>
      </c>
      <c r="G667" s="626" t="s">
        <v>3328</v>
      </c>
      <c r="H667" s="626"/>
      <c r="I667" s="626" t="s">
        <v>1614</v>
      </c>
      <c r="J667" s="626" t="s">
        <v>1615</v>
      </c>
      <c r="K667" s="626" t="s">
        <v>1591</v>
      </c>
      <c r="L667" s="627">
        <v>254.43</v>
      </c>
      <c r="M667" s="627">
        <v>254.43</v>
      </c>
      <c r="N667" s="626">
        <v>1</v>
      </c>
      <c r="O667" s="690">
        <v>1</v>
      </c>
      <c r="P667" s="627"/>
      <c r="Q667" s="642">
        <v>0</v>
      </c>
      <c r="R667" s="626"/>
      <c r="S667" s="642">
        <v>0</v>
      </c>
      <c r="T667" s="690"/>
      <c r="U667" s="672">
        <v>0</v>
      </c>
    </row>
    <row r="668" spans="1:21" ht="14.4" customHeight="1" x14ac:dyDescent="0.3">
      <c r="A668" s="625">
        <v>31</v>
      </c>
      <c r="B668" s="626" t="s">
        <v>547</v>
      </c>
      <c r="C668" s="626">
        <v>89301312</v>
      </c>
      <c r="D668" s="688"/>
      <c r="E668" s="689" t="s">
        <v>2722</v>
      </c>
      <c r="F668" s="626" t="s">
        <v>2708</v>
      </c>
      <c r="G668" s="626" t="s">
        <v>3149</v>
      </c>
      <c r="H668" s="626"/>
      <c r="I668" s="626" t="s">
        <v>3329</v>
      </c>
      <c r="J668" s="626" t="s">
        <v>3151</v>
      </c>
      <c r="K668" s="626" t="s">
        <v>3330</v>
      </c>
      <c r="L668" s="627">
        <v>0</v>
      </c>
      <c r="M668" s="627">
        <v>0</v>
      </c>
      <c r="N668" s="626">
        <v>2</v>
      </c>
      <c r="O668" s="690">
        <v>0.5</v>
      </c>
      <c r="P668" s="627"/>
      <c r="Q668" s="642"/>
      <c r="R668" s="626"/>
      <c r="S668" s="642">
        <v>0</v>
      </c>
      <c r="T668" s="690"/>
      <c r="U668" s="672">
        <v>0</v>
      </c>
    </row>
    <row r="669" spans="1:21" ht="14.4" customHeight="1" x14ac:dyDescent="0.3">
      <c r="A669" s="625">
        <v>31</v>
      </c>
      <c r="B669" s="626" t="s">
        <v>547</v>
      </c>
      <c r="C669" s="626">
        <v>89301312</v>
      </c>
      <c r="D669" s="688"/>
      <c r="E669" s="689" t="s">
        <v>2722</v>
      </c>
      <c r="F669" s="626" t="s">
        <v>2708</v>
      </c>
      <c r="G669" s="626" t="s">
        <v>3331</v>
      </c>
      <c r="H669" s="626"/>
      <c r="I669" s="626" t="s">
        <v>3332</v>
      </c>
      <c r="J669" s="626" t="s">
        <v>3333</v>
      </c>
      <c r="K669" s="626" t="s">
        <v>3334</v>
      </c>
      <c r="L669" s="627">
        <v>0</v>
      </c>
      <c r="M669" s="627">
        <v>0</v>
      </c>
      <c r="N669" s="626">
        <v>6</v>
      </c>
      <c r="O669" s="690">
        <v>4.5</v>
      </c>
      <c r="P669" s="627"/>
      <c r="Q669" s="642"/>
      <c r="R669" s="626"/>
      <c r="S669" s="642">
        <v>0</v>
      </c>
      <c r="T669" s="690"/>
      <c r="U669" s="672">
        <v>0</v>
      </c>
    </row>
    <row r="670" spans="1:21" ht="14.4" customHeight="1" x14ac:dyDescent="0.3">
      <c r="A670" s="625">
        <v>31</v>
      </c>
      <c r="B670" s="626" t="s">
        <v>547</v>
      </c>
      <c r="C670" s="626">
        <v>89301312</v>
      </c>
      <c r="D670" s="688"/>
      <c r="E670" s="689" t="s">
        <v>2722</v>
      </c>
      <c r="F670" s="626" t="s">
        <v>2708</v>
      </c>
      <c r="G670" s="626" t="s">
        <v>3331</v>
      </c>
      <c r="H670" s="626"/>
      <c r="I670" s="626" t="s">
        <v>3335</v>
      </c>
      <c r="J670" s="626" t="s">
        <v>3333</v>
      </c>
      <c r="K670" s="626" t="s">
        <v>3336</v>
      </c>
      <c r="L670" s="627">
        <v>0</v>
      </c>
      <c r="M670" s="627">
        <v>0</v>
      </c>
      <c r="N670" s="626">
        <v>1</v>
      </c>
      <c r="O670" s="690">
        <v>1</v>
      </c>
      <c r="P670" s="627"/>
      <c r="Q670" s="642"/>
      <c r="R670" s="626"/>
      <c r="S670" s="642">
        <v>0</v>
      </c>
      <c r="T670" s="690"/>
      <c r="U670" s="672">
        <v>0</v>
      </c>
    </row>
    <row r="671" spans="1:21" ht="14.4" customHeight="1" x14ac:dyDescent="0.3">
      <c r="A671" s="625">
        <v>31</v>
      </c>
      <c r="B671" s="626" t="s">
        <v>547</v>
      </c>
      <c r="C671" s="626">
        <v>89301312</v>
      </c>
      <c r="D671" s="688"/>
      <c r="E671" s="689" t="s">
        <v>2722</v>
      </c>
      <c r="F671" s="626" t="s">
        <v>2708</v>
      </c>
      <c r="G671" s="626" t="s">
        <v>3337</v>
      </c>
      <c r="H671" s="626"/>
      <c r="I671" s="626" t="s">
        <v>1087</v>
      </c>
      <c r="J671" s="626" t="s">
        <v>3338</v>
      </c>
      <c r="K671" s="626" t="s">
        <v>3339</v>
      </c>
      <c r="L671" s="627">
        <v>94.41</v>
      </c>
      <c r="M671" s="627">
        <v>944.1</v>
      </c>
      <c r="N671" s="626">
        <v>10</v>
      </c>
      <c r="O671" s="690">
        <v>3</v>
      </c>
      <c r="P671" s="627">
        <v>566.46</v>
      </c>
      <c r="Q671" s="642">
        <v>0.6</v>
      </c>
      <c r="R671" s="626">
        <v>6</v>
      </c>
      <c r="S671" s="642">
        <v>0.6</v>
      </c>
      <c r="T671" s="690">
        <v>1.5</v>
      </c>
      <c r="U671" s="672">
        <v>0.5</v>
      </c>
    </row>
    <row r="672" spans="1:21" ht="14.4" customHeight="1" x14ac:dyDescent="0.3">
      <c r="A672" s="625">
        <v>31</v>
      </c>
      <c r="B672" s="626" t="s">
        <v>547</v>
      </c>
      <c r="C672" s="626">
        <v>89301312</v>
      </c>
      <c r="D672" s="688"/>
      <c r="E672" s="689" t="s">
        <v>2722</v>
      </c>
      <c r="F672" s="626" t="s">
        <v>2708</v>
      </c>
      <c r="G672" s="626" t="s">
        <v>2988</v>
      </c>
      <c r="H672" s="626"/>
      <c r="I672" s="626" t="s">
        <v>849</v>
      </c>
      <c r="J672" s="626" t="s">
        <v>850</v>
      </c>
      <c r="K672" s="626" t="s">
        <v>2989</v>
      </c>
      <c r="L672" s="627">
        <v>153.37</v>
      </c>
      <c r="M672" s="627">
        <v>1687.0700000000002</v>
      </c>
      <c r="N672" s="626">
        <v>11</v>
      </c>
      <c r="O672" s="690">
        <v>2.5</v>
      </c>
      <c r="P672" s="627">
        <v>1687.0700000000002</v>
      </c>
      <c r="Q672" s="642">
        <v>1</v>
      </c>
      <c r="R672" s="626">
        <v>11</v>
      </c>
      <c r="S672" s="642">
        <v>1</v>
      </c>
      <c r="T672" s="690">
        <v>2.5</v>
      </c>
      <c r="U672" s="672">
        <v>1</v>
      </c>
    </row>
    <row r="673" spans="1:21" ht="14.4" customHeight="1" x14ac:dyDescent="0.3">
      <c r="A673" s="625">
        <v>31</v>
      </c>
      <c r="B673" s="626" t="s">
        <v>547</v>
      </c>
      <c r="C673" s="626">
        <v>89301312</v>
      </c>
      <c r="D673" s="688"/>
      <c r="E673" s="689" t="s">
        <v>2722</v>
      </c>
      <c r="F673" s="626" t="s">
        <v>2708</v>
      </c>
      <c r="G673" s="626" t="s">
        <v>2916</v>
      </c>
      <c r="H673" s="626"/>
      <c r="I673" s="626" t="s">
        <v>1285</v>
      </c>
      <c r="J673" s="626" t="s">
        <v>2917</v>
      </c>
      <c r="K673" s="626" t="s">
        <v>801</v>
      </c>
      <c r="L673" s="627">
        <v>33.36</v>
      </c>
      <c r="M673" s="627">
        <v>33.36</v>
      </c>
      <c r="N673" s="626">
        <v>1</v>
      </c>
      <c r="O673" s="690">
        <v>0.5</v>
      </c>
      <c r="P673" s="627"/>
      <c r="Q673" s="642">
        <v>0</v>
      </c>
      <c r="R673" s="626"/>
      <c r="S673" s="642">
        <v>0</v>
      </c>
      <c r="T673" s="690"/>
      <c r="U673" s="672">
        <v>0</v>
      </c>
    </row>
    <row r="674" spans="1:21" ht="14.4" customHeight="1" x14ac:dyDescent="0.3">
      <c r="A674" s="625">
        <v>31</v>
      </c>
      <c r="B674" s="626" t="s">
        <v>547</v>
      </c>
      <c r="C674" s="626">
        <v>89301312</v>
      </c>
      <c r="D674" s="688"/>
      <c r="E674" s="689" t="s">
        <v>2722</v>
      </c>
      <c r="F674" s="626" t="s">
        <v>2708</v>
      </c>
      <c r="G674" s="626" t="s">
        <v>3340</v>
      </c>
      <c r="H674" s="626"/>
      <c r="I674" s="626" t="s">
        <v>3341</v>
      </c>
      <c r="J674" s="626" t="s">
        <v>3342</v>
      </c>
      <c r="K674" s="626" t="s">
        <v>601</v>
      </c>
      <c r="L674" s="627">
        <v>33.729999999999997</v>
      </c>
      <c r="M674" s="627">
        <v>134.91999999999999</v>
      </c>
      <c r="N674" s="626">
        <v>4</v>
      </c>
      <c r="O674" s="690">
        <v>1</v>
      </c>
      <c r="P674" s="627">
        <v>67.459999999999994</v>
      </c>
      <c r="Q674" s="642">
        <v>0.5</v>
      </c>
      <c r="R674" s="626">
        <v>2</v>
      </c>
      <c r="S674" s="642">
        <v>0.5</v>
      </c>
      <c r="T674" s="690">
        <v>0.5</v>
      </c>
      <c r="U674" s="672">
        <v>0.5</v>
      </c>
    </row>
    <row r="675" spans="1:21" ht="14.4" customHeight="1" x14ac:dyDescent="0.3">
      <c r="A675" s="625">
        <v>31</v>
      </c>
      <c r="B675" s="626" t="s">
        <v>547</v>
      </c>
      <c r="C675" s="626">
        <v>89301312</v>
      </c>
      <c r="D675" s="688"/>
      <c r="E675" s="689" t="s">
        <v>2722</v>
      </c>
      <c r="F675" s="626" t="s">
        <v>2708</v>
      </c>
      <c r="G675" s="626" t="s">
        <v>3343</v>
      </c>
      <c r="H675" s="626"/>
      <c r="I675" s="626" t="s">
        <v>3344</v>
      </c>
      <c r="J675" s="626" t="s">
        <v>3345</v>
      </c>
      <c r="K675" s="626" t="s">
        <v>3346</v>
      </c>
      <c r="L675" s="627">
        <v>0</v>
      </c>
      <c r="M675" s="627">
        <v>0</v>
      </c>
      <c r="N675" s="626">
        <v>1</v>
      </c>
      <c r="O675" s="690"/>
      <c r="P675" s="627">
        <v>0</v>
      </c>
      <c r="Q675" s="642"/>
      <c r="R675" s="626">
        <v>1</v>
      </c>
      <c r="S675" s="642">
        <v>1</v>
      </c>
      <c r="T675" s="690"/>
      <c r="U675" s="672"/>
    </row>
    <row r="676" spans="1:21" ht="14.4" customHeight="1" x14ac:dyDescent="0.3">
      <c r="A676" s="625">
        <v>31</v>
      </c>
      <c r="B676" s="626" t="s">
        <v>547</v>
      </c>
      <c r="C676" s="626">
        <v>89301312</v>
      </c>
      <c r="D676" s="688"/>
      <c r="E676" s="689" t="s">
        <v>2722</v>
      </c>
      <c r="F676" s="626" t="s">
        <v>2708</v>
      </c>
      <c r="G676" s="626" t="s">
        <v>3347</v>
      </c>
      <c r="H676" s="626"/>
      <c r="I676" s="626" t="s">
        <v>3348</v>
      </c>
      <c r="J676" s="626" t="s">
        <v>3349</v>
      </c>
      <c r="K676" s="626" t="s">
        <v>3350</v>
      </c>
      <c r="L676" s="627">
        <v>1710.02</v>
      </c>
      <c r="M676" s="627">
        <v>3420.04</v>
      </c>
      <c r="N676" s="626">
        <v>2</v>
      </c>
      <c r="O676" s="690">
        <v>2</v>
      </c>
      <c r="P676" s="627">
        <v>3420.04</v>
      </c>
      <c r="Q676" s="642">
        <v>1</v>
      </c>
      <c r="R676" s="626">
        <v>2</v>
      </c>
      <c r="S676" s="642">
        <v>1</v>
      </c>
      <c r="T676" s="690">
        <v>2</v>
      </c>
      <c r="U676" s="672">
        <v>1</v>
      </c>
    </row>
    <row r="677" spans="1:21" ht="14.4" customHeight="1" x14ac:dyDescent="0.3">
      <c r="A677" s="625">
        <v>31</v>
      </c>
      <c r="B677" s="626" t="s">
        <v>547</v>
      </c>
      <c r="C677" s="626">
        <v>89301312</v>
      </c>
      <c r="D677" s="688"/>
      <c r="E677" s="689" t="s">
        <v>2722</v>
      </c>
      <c r="F677" s="626" t="s">
        <v>2708</v>
      </c>
      <c r="G677" s="626" t="s">
        <v>2918</v>
      </c>
      <c r="H677" s="626"/>
      <c r="I677" s="626" t="s">
        <v>2119</v>
      </c>
      <c r="J677" s="626" t="s">
        <v>2120</v>
      </c>
      <c r="K677" s="626" t="s">
        <v>2919</v>
      </c>
      <c r="L677" s="627">
        <v>63.67</v>
      </c>
      <c r="M677" s="627">
        <v>127.34</v>
      </c>
      <c r="N677" s="626">
        <v>2</v>
      </c>
      <c r="O677" s="690">
        <v>1</v>
      </c>
      <c r="P677" s="627"/>
      <c r="Q677" s="642">
        <v>0</v>
      </c>
      <c r="R677" s="626"/>
      <c r="S677" s="642">
        <v>0</v>
      </c>
      <c r="T677" s="690"/>
      <c r="U677" s="672">
        <v>0</v>
      </c>
    </row>
    <row r="678" spans="1:21" ht="14.4" customHeight="1" x14ac:dyDescent="0.3">
      <c r="A678" s="625">
        <v>31</v>
      </c>
      <c r="B678" s="626" t="s">
        <v>547</v>
      </c>
      <c r="C678" s="626">
        <v>89301312</v>
      </c>
      <c r="D678" s="688"/>
      <c r="E678" s="689" t="s">
        <v>2722</v>
      </c>
      <c r="F678" s="626" t="s">
        <v>2708</v>
      </c>
      <c r="G678" s="626" t="s">
        <v>3351</v>
      </c>
      <c r="H678" s="626"/>
      <c r="I678" s="626" t="s">
        <v>3352</v>
      </c>
      <c r="J678" s="626" t="s">
        <v>3353</v>
      </c>
      <c r="K678" s="626" t="s">
        <v>3354</v>
      </c>
      <c r="L678" s="627">
        <v>1112</v>
      </c>
      <c r="M678" s="627">
        <v>2224</v>
      </c>
      <c r="N678" s="626">
        <v>2</v>
      </c>
      <c r="O678" s="690">
        <v>1</v>
      </c>
      <c r="P678" s="627"/>
      <c r="Q678" s="642">
        <v>0</v>
      </c>
      <c r="R678" s="626"/>
      <c r="S678" s="642">
        <v>0</v>
      </c>
      <c r="T678" s="690"/>
      <c r="U678" s="672">
        <v>0</v>
      </c>
    </row>
    <row r="679" spans="1:21" ht="14.4" customHeight="1" x14ac:dyDescent="0.3">
      <c r="A679" s="625">
        <v>31</v>
      </c>
      <c r="B679" s="626" t="s">
        <v>547</v>
      </c>
      <c r="C679" s="626">
        <v>89301312</v>
      </c>
      <c r="D679" s="688"/>
      <c r="E679" s="689" t="s">
        <v>2722</v>
      </c>
      <c r="F679" s="626" t="s">
        <v>2708</v>
      </c>
      <c r="G679" s="626" t="s">
        <v>3270</v>
      </c>
      <c r="H679" s="626"/>
      <c r="I679" s="626" t="s">
        <v>3271</v>
      </c>
      <c r="J679" s="626" t="s">
        <v>1424</v>
      </c>
      <c r="K679" s="626" t="s">
        <v>3272</v>
      </c>
      <c r="L679" s="627">
        <v>56.41</v>
      </c>
      <c r="M679" s="627">
        <v>225.64</v>
      </c>
      <c r="N679" s="626">
        <v>4</v>
      </c>
      <c r="O679" s="690">
        <v>2.5</v>
      </c>
      <c r="P679" s="627">
        <v>56.41</v>
      </c>
      <c r="Q679" s="642">
        <v>0.25</v>
      </c>
      <c r="R679" s="626">
        <v>1</v>
      </c>
      <c r="S679" s="642">
        <v>0.25</v>
      </c>
      <c r="T679" s="690">
        <v>1</v>
      </c>
      <c r="U679" s="672">
        <v>0.4</v>
      </c>
    </row>
    <row r="680" spans="1:21" ht="14.4" customHeight="1" x14ac:dyDescent="0.3">
      <c r="A680" s="625">
        <v>31</v>
      </c>
      <c r="B680" s="626" t="s">
        <v>547</v>
      </c>
      <c r="C680" s="626">
        <v>89301312</v>
      </c>
      <c r="D680" s="688"/>
      <c r="E680" s="689" t="s">
        <v>2722</v>
      </c>
      <c r="F680" s="626" t="s">
        <v>2708</v>
      </c>
      <c r="G680" s="626" t="s">
        <v>3270</v>
      </c>
      <c r="H680" s="626"/>
      <c r="I680" s="626" t="s">
        <v>3271</v>
      </c>
      <c r="J680" s="626" t="s">
        <v>1424</v>
      </c>
      <c r="K680" s="626" t="s">
        <v>3272</v>
      </c>
      <c r="L680" s="627">
        <v>77.08</v>
      </c>
      <c r="M680" s="627">
        <v>308.32</v>
      </c>
      <c r="N680" s="626">
        <v>4</v>
      </c>
      <c r="O680" s="690">
        <v>3.5</v>
      </c>
      <c r="P680" s="627">
        <v>308.32</v>
      </c>
      <c r="Q680" s="642">
        <v>1</v>
      </c>
      <c r="R680" s="626">
        <v>4</v>
      </c>
      <c r="S680" s="642">
        <v>1</v>
      </c>
      <c r="T680" s="690">
        <v>3.5</v>
      </c>
      <c r="U680" s="672">
        <v>1</v>
      </c>
    </row>
    <row r="681" spans="1:21" ht="14.4" customHeight="1" x14ac:dyDescent="0.3">
      <c r="A681" s="625">
        <v>31</v>
      </c>
      <c r="B681" s="626" t="s">
        <v>547</v>
      </c>
      <c r="C681" s="626">
        <v>89301312</v>
      </c>
      <c r="D681" s="688"/>
      <c r="E681" s="689" t="s">
        <v>2722</v>
      </c>
      <c r="F681" s="626" t="s">
        <v>2708</v>
      </c>
      <c r="G681" s="626" t="s">
        <v>2743</v>
      </c>
      <c r="H681" s="626"/>
      <c r="I681" s="626" t="s">
        <v>1831</v>
      </c>
      <c r="J681" s="626" t="s">
        <v>1832</v>
      </c>
      <c r="K681" s="626" t="s">
        <v>1833</v>
      </c>
      <c r="L681" s="627">
        <v>154.01</v>
      </c>
      <c r="M681" s="627">
        <v>154.01</v>
      </c>
      <c r="N681" s="626">
        <v>1</v>
      </c>
      <c r="O681" s="690">
        <v>1</v>
      </c>
      <c r="P681" s="627">
        <v>154.01</v>
      </c>
      <c r="Q681" s="642">
        <v>1</v>
      </c>
      <c r="R681" s="626">
        <v>1</v>
      </c>
      <c r="S681" s="642">
        <v>1</v>
      </c>
      <c r="T681" s="690">
        <v>1</v>
      </c>
      <c r="U681" s="672">
        <v>1</v>
      </c>
    </row>
    <row r="682" spans="1:21" ht="14.4" customHeight="1" x14ac:dyDescent="0.3">
      <c r="A682" s="625">
        <v>31</v>
      </c>
      <c r="B682" s="626" t="s">
        <v>547</v>
      </c>
      <c r="C682" s="626">
        <v>89301312</v>
      </c>
      <c r="D682" s="688"/>
      <c r="E682" s="689" t="s">
        <v>2722</v>
      </c>
      <c r="F682" s="626" t="s">
        <v>2708</v>
      </c>
      <c r="G682" s="626" t="s">
        <v>3355</v>
      </c>
      <c r="H682" s="626"/>
      <c r="I682" s="626" t="s">
        <v>3356</v>
      </c>
      <c r="J682" s="626" t="s">
        <v>3357</v>
      </c>
      <c r="K682" s="626" t="s">
        <v>3358</v>
      </c>
      <c r="L682" s="627">
        <v>35.71</v>
      </c>
      <c r="M682" s="627">
        <v>71.42</v>
      </c>
      <c r="N682" s="626">
        <v>2</v>
      </c>
      <c r="O682" s="690">
        <v>0.5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31</v>
      </c>
      <c r="B683" s="626" t="s">
        <v>547</v>
      </c>
      <c r="C683" s="626">
        <v>89301312</v>
      </c>
      <c r="D683" s="688"/>
      <c r="E683" s="689" t="s">
        <v>2722</v>
      </c>
      <c r="F683" s="626" t="s">
        <v>2708</v>
      </c>
      <c r="G683" s="626" t="s">
        <v>3359</v>
      </c>
      <c r="H683" s="626"/>
      <c r="I683" s="626" t="s">
        <v>1976</v>
      </c>
      <c r="J683" s="626" t="s">
        <v>3360</v>
      </c>
      <c r="K683" s="626" t="s">
        <v>3361</v>
      </c>
      <c r="L683" s="627">
        <v>55.71</v>
      </c>
      <c r="M683" s="627">
        <v>167.13</v>
      </c>
      <c r="N683" s="626">
        <v>3</v>
      </c>
      <c r="O683" s="690">
        <v>1.5</v>
      </c>
      <c r="P683" s="627"/>
      <c r="Q683" s="642">
        <v>0</v>
      </c>
      <c r="R683" s="626"/>
      <c r="S683" s="642">
        <v>0</v>
      </c>
      <c r="T683" s="690"/>
      <c r="U683" s="672">
        <v>0</v>
      </c>
    </row>
    <row r="684" spans="1:21" ht="14.4" customHeight="1" x14ac:dyDescent="0.3">
      <c r="A684" s="625">
        <v>31</v>
      </c>
      <c r="B684" s="626" t="s">
        <v>547</v>
      </c>
      <c r="C684" s="626">
        <v>89301312</v>
      </c>
      <c r="D684" s="688"/>
      <c r="E684" s="689" t="s">
        <v>2722</v>
      </c>
      <c r="F684" s="626" t="s">
        <v>2708</v>
      </c>
      <c r="G684" s="626" t="s">
        <v>3362</v>
      </c>
      <c r="H684" s="626"/>
      <c r="I684" s="626" t="s">
        <v>3363</v>
      </c>
      <c r="J684" s="626" t="s">
        <v>3364</v>
      </c>
      <c r="K684" s="626" t="s">
        <v>3365</v>
      </c>
      <c r="L684" s="627">
        <v>1278.54</v>
      </c>
      <c r="M684" s="627">
        <v>1278.54</v>
      </c>
      <c r="N684" s="626">
        <v>1</v>
      </c>
      <c r="O684" s="690">
        <v>1</v>
      </c>
      <c r="P684" s="627"/>
      <c r="Q684" s="642">
        <v>0</v>
      </c>
      <c r="R684" s="626"/>
      <c r="S684" s="642">
        <v>0</v>
      </c>
      <c r="T684" s="690"/>
      <c r="U684" s="672">
        <v>0</v>
      </c>
    </row>
    <row r="685" spans="1:21" ht="14.4" customHeight="1" x14ac:dyDescent="0.3">
      <c r="A685" s="625">
        <v>31</v>
      </c>
      <c r="B685" s="626" t="s">
        <v>547</v>
      </c>
      <c r="C685" s="626">
        <v>89301312</v>
      </c>
      <c r="D685" s="688"/>
      <c r="E685" s="689" t="s">
        <v>2722</v>
      </c>
      <c r="F685" s="626" t="s">
        <v>2708</v>
      </c>
      <c r="G685" s="626" t="s">
        <v>3366</v>
      </c>
      <c r="H685" s="626"/>
      <c r="I685" s="626" t="s">
        <v>3367</v>
      </c>
      <c r="J685" s="626" t="s">
        <v>3368</v>
      </c>
      <c r="K685" s="626" t="s">
        <v>3369</v>
      </c>
      <c r="L685" s="627">
        <v>808.33</v>
      </c>
      <c r="M685" s="627">
        <v>2424.9900000000002</v>
      </c>
      <c r="N685" s="626">
        <v>3</v>
      </c>
      <c r="O685" s="690">
        <v>1</v>
      </c>
      <c r="P685" s="627"/>
      <c r="Q685" s="642">
        <v>0</v>
      </c>
      <c r="R685" s="626"/>
      <c r="S685" s="642">
        <v>0</v>
      </c>
      <c r="T685" s="690"/>
      <c r="U685" s="672">
        <v>0</v>
      </c>
    </row>
    <row r="686" spans="1:21" ht="14.4" customHeight="1" x14ac:dyDescent="0.3">
      <c r="A686" s="625">
        <v>31</v>
      </c>
      <c r="B686" s="626" t="s">
        <v>547</v>
      </c>
      <c r="C686" s="626">
        <v>89301312</v>
      </c>
      <c r="D686" s="688"/>
      <c r="E686" s="689" t="s">
        <v>2722</v>
      </c>
      <c r="F686" s="626" t="s">
        <v>2708</v>
      </c>
      <c r="G686" s="626" t="s">
        <v>3370</v>
      </c>
      <c r="H686" s="626"/>
      <c r="I686" s="626" t="s">
        <v>3371</v>
      </c>
      <c r="J686" s="626" t="s">
        <v>3372</v>
      </c>
      <c r="K686" s="626" t="s">
        <v>3373</v>
      </c>
      <c r="L686" s="627">
        <v>0</v>
      </c>
      <c r="M686" s="627">
        <v>0</v>
      </c>
      <c r="N686" s="626">
        <v>1</v>
      </c>
      <c r="O686" s="690">
        <v>1</v>
      </c>
      <c r="P686" s="627"/>
      <c r="Q686" s="642"/>
      <c r="R686" s="626"/>
      <c r="S686" s="642">
        <v>0</v>
      </c>
      <c r="T686" s="690"/>
      <c r="U686" s="672">
        <v>0</v>
      </c>
    </row>
    <row r="687" spans="1:21" ht="14.4" customHeight="1" x14ac:dyDescent="0.3">
      <c r="A687" s="625">
        <v>31</v>
      </c>
      <c r="B687" s="626" t="s">
        <v>547</v>
      </c>
      <c r="C687" s="626">
        <v>89301312</v>
      </c>
      <c r="D687" s="688"/>
      <c r="E687" s="689" t="s">
        <v>2722</v>
      </c>
      <c r="F687" s="626" t="s">
        <v>2708</v>
      </c>
      <c r="G687" s="626" t="s">
        <v>3374</v>
      </c>
      <c r="H687" s="626"/>
      <c r="I687" s="626" t="s">
        <v>1483</v>
      </c>
      <c r="J687" s="626" t="s">
        <v>1484</v>
      </c>
      <c r="K687" s="626" t="s">
        <v>1007</v>
      </c>
      <c r="L687" s="627">
        <v>83.54</v>
      </c>
      <c r="M687" s="627">
        <v>83.54</v>
      </c>
      <c r="N687" s="626">
        <v>1</v>
      </c>
      <c r="O687" s="690">
        <v>0.5</v>
      </c>
      <c r="P687" s="627">
        <v>83.54</v>
      </c>
      <c r="Q687" s="642">
        <v>1</v>
      </c>
      <c r="R687" s="626">
        <v>1</v>
      </c>
      <c r="S687" s="642">
        <v>1</v>
      </c>
      <c r="T687" s="690">
        <v>0.5</v>
      </c>
      <c r="U687" s="672">
        <v>1</v>
      </c>
    </row>
    <row r="688" spans="1:21" ht="14.4" customHeight="1" x14ac:dyDescent="0.3">
      <c r="A688" s="625">
        <v>31</v>
      </c>
      <c r="B688" s="626" t="s">
        <v>547</v>
      </c>
      <c r="C688" s="626">
        <v>89301312</v>
      </c>
      <c r="D688" s="688"/>
      <c r="E688" s="689" t="s">
        <v>2722</v>
      </c>
      <c r="F688" s="626" t="s">
        <v>2708</v>
      </c>
      <c r="G688" s="626" t="s">
        <v>3375</v>
      </c>
      <c r="H688" s="626"/>
      <c r="I688" s="626" t="s">
        <v>3376</v>
      </c>
      <c r="J688" s="626" t="s">
        <v>3377</v>
      </c>
      <c r="K688" s="626" t="s">
        <v>3081</v>
      </c>
      <c r="L688" s="627">
        <v>134.22999999999999</v>
      </c>
      <c r="M688" s="627">
        <v>134.22999999999999</v>
      </c>
      <c r="N688" s="626">
        <v>1</v>
      </c>
      <c r="O688" s="690">
        <v>0.5</v>
      </c>
      <c r="P688" s="627">
        <v>134.22999999999999</v>
      </c>
      <c r="Q688" s="642">
        <v>1</v>
      </c>
      <c r="R688" s="626">
        <v>1</v>
      </c>
      <c r="S688" s="642">
        <v>1</v>
      </c>
      <c r="T688" s="690">
        <v>0.5</v>
      </c>
      <c r="U688" s="672">
        <v>1</v>
      </c>
    </row>
    <row r="689" spans="1:21" ht="14.4" customHeight="1" x14ac:dyDescent="0.3">
      <c r="A689" s="625">
        <v>31</v>
      </c>
      <c r="B689" s="626" t="s">
        <v>547</v>
      </c>
      <c r="C689" s="626">
        <v>89301312</v>
      </c>
      <c r="D689" s="688"/>
      <c r="E689" s="689" t="s">
        <v>2722</v>
      </c>
      <c r="F689" s="626" t="s">
        <v>2708</v>
      </c>
      <c r="G689" s="626" t="s">
        <v>3375</v>
      </c>
      <c r="H689" s="626"/>
      <c r="I689" s="626" t="s">
        <v>3378</v>
      </c>
      <c r="J689" s="626" t="s">
        <v>3377</v>
      </c>
      <c r="K689" s="626" t="s">
        <v>3379</v>
      </c>
      <c r="L689" s="627">
        <v>199.02</v>
      </c>
      <c r="M689" s="627">
        <v>199.02</v>
      </c>
      <c r="N689" s="626">
        <v>1</v>
      </c>
      <c r="O689" s="690">
        <v>0.5</v>
      </c>
      <c r="P689" s="627"/>
      <c r="Q689" s="642">
        <v>0</v>
      </c>
      <c r="R689" s="626"/>
      <c r="S689" s="642">
        <v>0</v>
      </c>
      <c r="T689" s="690"/>
      <c r="U689" s="672">
        <v>0</v>
      </c>
    </row>
    <row r="690" spans="1:21" ht="14.4" customHeight="1" x14ac:dyDescent="0.3">
      <c r="A690" s="625">
        <v>31</v>
      </c>
      <c r="B690" s="626" t="s">
        <v>547</v>
      </c>
      <c r="C690" s="626">
        <v>89301312</v>
      </c>
      <c r="D690" s="688"/>
      <c r="E690" s="689" t="s">
        <v>2722</v>
      </c>
      <c r="F690" s="626" t="s">
        <v>2708</v>
      </c>
      <c r="G690" s="626" t="s">
        <v>3375</v>
      </c>
      <c r="H690" s="626"/>
      <c r="I690" s="626" t="s">
        <v>3378</v>
      </c>
      <c r="J690" s="626" t="s">
        <v>3377</v>
      </c>
      <c r="K690" s="626" t="s">
        <v>3379</v>
      </c>
      <c r="L690" s="627">
        <v>447.44</v>
      </c>
      <c r="M690" s="627">
        <v>447.44</v>
      </c>
      <c r="N690" s="626">
        <v>1</v>
      </c>
      <c r="O690" s="690">
        <v>0.5</v>
      </c>
      <c r="P690" s="627">
        <v>447.44</v>
      </c>
      <c r="Q690" s="642">
        <v>1</v>
      </c>
      <c r="R690" s="626">
        <v>1</v>
      </c>
      <c r="S690" s="642">
        <v>1</v>
      </c>
      <c r="T690" s="690">
        <v>0.5</v>
      </c>
      <c r="U690" s="672">
        <v>1</v>
      </c>
    </row>
    <row r="691" spans="1:21" ht="14.4" customHeight="1" x14ac:dyDescent="0.3">
      <c r="A691" s="625">
        <v>31</v>
      </c>
      <c r="B691" s="626" t="s">
        <v>547</v>
      </c>
      <c r="C691" s="626">
        <v>89301312</v>
      </c>
      <c r="D691" s="688"/>
      <c r="E691" s="689" t="s">
        <v>2722</v>
      </c>
      <c r="F691" s="626" t="s">
        <v>2708</v>
      </c>
      <c r="G691" s="626" t="s">
        <v>3025</v>
      </c>
      <c r="H691" s="626"/>
      <c r="I691" s="626" t="s">
        <v>925</v>
      </c>
      <c r="J691" s="626" t="s">
        <v>926</v>
      </c>
      <c r="K691" s="626" t="s">
        <v>1356</v>
      </c>
      <c r="L691" s="627">
        <v>0</v>
      </c>
      <c r="M691" s="627">
        <v>0</v>
      </c>
      <c r="N691" s="626">
        <v>1</v>
      </c>
      <c r="O691" s="690">
        <v>0.5</v>
      </c>
      <c r="P691" s="627"/>
      <c r="Q691" s="642"/>
      <c r="R691" s="626"/>
      <c r="S691" s="642">
        <v>0</v>
      </c>
      <c r="T691" s="690"/>
      <c r="U691" s="672">
        <v>0</v>
      </c>
    </row>
    <row r="692" spans="1:21" ht="14.4" customHeight="1" x14ac:dyDescent="0.3">
      <c r="A692" s="625">
        <v>31</v>
      </c>
      <c r="B692" s="626" t="s">
        <v>547</v>
      </c>
      <c r="C692" s="626">
        <v>89301312</v>
      </c>
      <c r="D692" s="688"/>
      <c r="E692" s="689" t="s">
        <v>2722</v>
      </c>
      <c r="F692" s="626" t="s">
        <v>2708</v>
      </c>
      <c r="G692" s="626" t="s">
        <v>3380</v>
      </c>
      <c r="H692" s="626"/>
      <c r="I692" s="626" t="s">
        <v>3381</v>
      </c>
      <c r="J692" s="626" t="s">
        <v>3382</v>
      </c>
      <c r="K692" s="626" t="s">
        <v>3383</v>
      </c>
      <c r="L692" s="627">
        <v>242.93</v>
      </c>
      <c r="M692" s="627">
        <v>242.93</v>
      </c>
      <c r="N692" s="626">
        <v>1</v>
      </c>
      <c r="O692" s="690">
        <v>1</v>
      </c>
      <c r="P692" s="627">
        <v>242.93</v>
      </c>
      <c r="Q692" s="642">
        <v>1</v>
      </c>
      <c r="R692" s="626">
        <v>1</v>
      </c>
      <c r="S692" s="642">
        <v>1</v>
      </c>
      <c r="T692" s="690">
        <v>1</v>
      </c>
      <c r="U692" s="672">
        <v>1</v>
      </c>
    </row>
    <row r="693" spans="1:21" ht="14.4" customHeight="1" x14ac:dyDescent="0.3">
      <c r="A693" s="625">
        <v>31</v>
      </c>
      <c r="B693" s="626" t="s">
        <v>547</v>
      </c>
      <c r="C693" s="626">
        <v>89301312</v>
      </c>
      <c r="D693" s="688"/>
      <c r="E693" s="689" t="s">
        <v>2722</v>
      </c>
      <c r="F693" s="626" t="s">
        <v>2708</v>
      </c>
      <c r="G693" s="626" t="s">
        <v>3380</v>
      </c>
      <c r="H693" s="626"/>
      <c r="I693" s="626" t="s">
        <v>3381</v>
      </c>
      <c r="J693" s="626" t="s">
        <v>3382</v>
      </c>
      <c r="K693" s="626" t="s">
        <v>3384</v>
      </c>
      <c r="L693" s="627">
        <v>242.93</v>
      </c>
      <c r="M693" s="627">
        <v>242.93</v>
      </c>
      <c r="N693" s="626">
        <v>1</v>
      </c>
      <c r="O693" s="690">
        <v>1</v>
      </c>
      <c r="P693" s="627">
        <v>242.93</v>
      </c>
      <c r="Q693" s="642">
        <v>1</v>
      </c>
      <c r="R693" s="626">
        <v>1</v>
      </c>
      <c r="S693" s="642">
        <v>1</v>
      </c>
      <c r="T693" s="690">
        <v>1</v>
      </c>
      <c r="U693" s="672">
        <v>1</v>
      </c>
    </row>
    <row r="694" spans="1:21" ht="14.4" customHeight="1" x14ac:dyDescent="0.3">
      <c r="A694" s="625">
        <v>31</v>
      </c>
      <c r="B694" s="626" t="s">
        <v>547</v>
      </c>
      <c r="C694" s="626">
        <v>89301312</v>
      </c>
      <c r="D694" s="688"/>
      <c r="E694" s="689" t="s">
        <v>2722</v>
      </c>
      <c r="F694" s="626" t="s">
        <v>2708</v>
      </c>
      <c r="G694" s="626" t="s">
        <v>2827</v>
      </c>
      <c r="H694" s="626"/>
      <c r="I694" s="626" t="s">
        <v>1673</v>
      </c>
      <c r="J694" s="626" t="s">
        <v>1674</v>
      </c>
      <c r="K694" s="626" t="s">
        <v>1675</v>
      </c>
      <c r="L694" s="627">
        <v>193.26</v>
      </c>
      <c r="M694" s="627">
        <v>193.26</v>
      </c>
      <c r="N694" s="626">
        <v>1</v>
      </c>
      <c r="O694" s="690">
        <v>1</v>
      </c>
      <c r="P694" s="627"/>
      <c r="Q694" s="642">
        <v>0</v>
      </c>
      <c r="R694" s="626"/>
      <c r="S694" s="642">
        <v>0</v>
      </c>
      <c r="T694" s="690"/>
      <c r="U694" s="672">
        <v>0</v>
      </c>
    </row>
    <row r="695" spans="1:21" ht="14.4" customHeight="1" x14ac:dyDescent="0.3">
      <c r="A695" s="625">
        <v>31</v>
      </c>
      <c r="B695" s="626" t="s">
        <v>547</v>
      </c>
      <c r="C695" s="626">
        <v>89301312</v>
      </c>
      <c r="D695" s="688"/>
      <c r="E695" s="689" t="s">
        <v>2722</v>
      </c>
      <c r="F695" s="626" t="s">
        <v>2708</v>
      </c>
      <c r="G695" s="626" t="s">
        <v>2827</v>
      </c>
      <c r="H695" s="626"/>
      <c r="I695" s="626" t="s">
        <v>3385</v>
      </c>
      <c r="J695" s="626" t="s">
        <v>3386</v>
      </c>
      <c r="K695" s="626" t="s">
        <v>1675</v>
      </c>
      <c r="L695" s="627">
        <v>0</v>
      </c>
      <c r="M695" s="627">
        <v>0</v>
      </c>
      <c r="N695" s="626">
        <v>1</v>
      </c>
      <c r="O695" s="690">
        <v>0.5</v>
      </c>
      <c r="P695" s="627">
        <v>0</v>
      </c>
      <c r="Q695" s="642"/>
      <c r="R695" s="626">
        <v>1</v>
      </c>
      <c r="S695" s="642">
        <v>1</v>
      </c>
      <c r="T695" s="690">
        <v>0.5</v>
      </c>
      <c r="U695" s="672">
        <v>1</v>
      </c>
    </row>
    <row r="696" spans="1:21" ht="14.4" customHeight="1" x14ac:dyDescent="0.3">
      <c r="A696" s="625">
        <v>31</v>
      </c>
      <c r="B696" s="626" t="s">
        <v>547</v>
      </c>
      <c r="C696" s="626">
        <v>89301312</v>
      </c>
      <c r="D696" s="688"/>
      <c r="E696" s="689" t="s">
        <v>2722</v>
      </c>
      <c r="F696" s="626" t="s">
        <v>2708</v>
      </c>
      <c r="G696" s="626" t="s">
        <v>2935</v>
      </c>
      <c r="H696" s="626"/>
      <c r="I696" s="626" t="s">
        <v>3387</v>
      </c>
      <c r="J696" s="626" t="s">
        <v>2937</v>
      </c>
      <c r="K696" s="626" t="s">
        <v>3388</v>
      </c>
      <c r="L696" s="627">
        <v>0</v>
      </c>
      <c r="M696" s="627">
        <v>0</v>
      </c>
      <c r="N696" s="626">
        <v>2</v>
      </c>
      <c r="O696" s="690">
        <v>1</v>
      </c>
      <c r="P696" s="627">
        <v>0</v>
      </c>
      <c r="Q696" s="642"/>
      <c r="R696" s="626">
        <v>1</v>
      </c>
      <c r="S696" s="642">
        <v>0.5</v>
      </c>
      <c r="T696" s="690">
        <v>0.5</v>
      </c>
      <c r="U696" s="672">
        <v>0.5</v>
      </c>
    </row>
    <row r="697" spans="1:21" ht="14.4" customHeight="1" x14ac:dyDescent="0.3">
      <c r="A697" s="625">
        <v>31</v>
      </c>
      <c r="B697" s="626" t="s">
        <v>547</v>
      </c>
      <c r="C697" s="626">
        <v>89301312</v>
      </c>
      <c r="D697" s="688"/>
      <c r="E697" s="689" t="s">
        <v>2722</v>
      </c>
      <c r="F697" s="626" t="s">
        <v>2708</v>
      </c>
      <c r="G697" s="626" t="s">
        <v>2939</v>
      </c>
      <c r="H697" s="626"/>
      <c r="I697" s="626" t="s">
        <v>1712</v>
      </c>
      <c r="J697" s="626" t="s">
        <v>1713</v>
      </c>
      <c r="K697" s="626" t="s">
        <v>3389</v>
      </c>
      <c r="L697" s="627">
        <v>31.54</v>
      </c>
      <c r="M697" s="627">
        <v>31.54</v>
      </c>
      <c r="N697" s="626">
        <v>1</v>
      </c>
      <c r="O697" s="690">
        <v>1</v>
      </c>
      <c r="P697" s="627"/>
      <c r="Q697" s="642">
        <v>0</v>
      </c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31</v>
      </c>
      <c r="B698" s="626" t="s">
        <v>547</v>
      </c>
      <c r="C698" s="626">
        <v>89301312</v>
      </c>
      <c r="D698" s="688"/>
      <c r="E698" s="689" t="s">
        <v>2722</v>
      </c>
      <c r="F698" s="626" t="s">
        <v>2708</v>
      </c>
      <c r="G698" s="626" t="s">
        <v>3390</v>
      </c>
      <c r="H698" s="626"/>
      <c r="I698" s="626" t="s">
        <v>3391</v>
      </c>
      <c r="J698" s="626" t="s">
        <v>1282</v>
      </c>
      <c r="K698" s="626" t="s">
        <v>3392</v>
      </c>
      <c r="L698" s="627">
        <v>136.58000000000001</v>
      </c>
      <c r="M698" s="627">
        <v>273.16000000000003</v>
      </c>
      <c r="N698" s="626">
        <v>2</v>
      </c>
      <c r="O698" s="690">
        <v>1</v>
      </c>
      <c r="P698" s="627">
        <v>273.16000000000003</v>
      </c>
      <c r="Q698" s="642">
        <v>1</v>
      </c>
      <c r="R698" s="626">
        <v>2</v>
      </c>
      <c r="S698" s="642">
        <v>1</v>
      </c>
      <c r="T698" s="690">
        <v>1</v>
      </c>
      <c r="U698" s="672">
        <v>1</v>
      </c>
    </row>
    <row r="699" spans="1:21" ht="14.4" customHeight="1" x14ac:dyDescent="0.3">
      <c r="A699" s="625">
        <v>31</v>
      </c>
      <c r="B699" s="626" t="s">
        <v>547</v>
      </c>
      <c r="C699" s="626">
        <v>89301312</v>
      </c>
      <c r="D699" s="688"/>
      <c r="E699" s="689" t="s">
        <v>2722</v>
      </c>
      <c r="F699" s="626" t="s">
        <v>2708</v>
      </c>
      <c r="G699" s="626" t="s">
        <v>3390</v>
      </c>
      <c r="H699" s="626"/>
      <c r="I699" s="626" t="s">
        <v>3393</v>
      </c>
      <c r="J699" s="626" t="s">
        <v>1282</v>
      </c>
      <c r="K699" s="626" t="s">
        <v>3392</v>
      </c>
      <c r="L699" s="627">
        <v>136.58000000000001</v>
      </c>
      <c r="M699" s="627">
        <v>273.16000000000003</v>
      </c>
      <c r="N699" s="626">
        <v>2</v>
      </c>
      <c r="O699" s="690">
        <v>0.5</v>
      </c>
      <c r="P699" s="627">
        <v>273.16000000000003</v>
      </c>
      <c r="Q699" s="642">
        <v>1</v>
      </c>
      <c r="R699" s="626">
        <v>2</v>
      </c>
      <c r="S699" s="642">
        <v>1</v>
      </c>
      <c r="T699" s="690">
        <v>0.5</v>
      </c>
      <c r="U699" s="672">
        <v>1</v>
      </c>
    </row>
    <row r="700" spans="1:21" ht="14.4" customHeight="1" x14ac:dyDescent="0.3">
      <c r="A700" s="625">
        <v>31</v>
      </c>
      <c r="B700" s="626" t="s">
        <v>547</v>
      </c>
      <c r="C700" s="626">
        <v>89301312</v>
      </c>
      <c r="D700" s="688"/>
      <c r="E700" s="689" t="s">
        <v>2722</v>
      </c>
      <c r="F700" s="626" t="s">
        <v>2708</v>
      </c>
      <c r="G700" s="626" t="s">
        <v>3390</v>
      </c>
      <c r="H700" s="626"/>
      <c r="I700" s="626" t="s">
        <v>3394</v>
      </c>
      <c r="J700" s="626" t="s">
        <v>1282</v>
      </c>
      <c r="K700" s="626" t="s">
        <v>3395</v>
      </c>
      <c r="L700" s="627">
        <v>0</v>
      </c>
      <c r="M700" s="627">
        <v>0</v>
      </c>
      <c r="N700" s="626">
        <v>2</v>
      </c>
      <c r="O700" s="690">
        <v>0.5</v>
      </c>
      <c r="P700" s="627">
        <v>0</v>
      </c>
      <c r="Q700" s="642"/>
      <c r="R700" s="626">
        <v>2</v>
      </c>
      <c r="S700" s="642">
        <v>1</v>
      </c>
      <c r="T700" s="690">
        <v>0.5</v>
      </c>
      <c r="U700" s="672">
        <v>1</v>
      </c>
    </row>
    <row r="701" spans="1:21" ht="14.4" customHeight="1" x14ac:dyDescent="0.3">
      <c r="A701" s="625">
        <v>31</v>
      </c>
      <c r="B701" s="626" t="s">
        <v>547</v>
      </c>
      <c r="C701" s="626">
        <v>89301312</v>
      </c>
      <c r="D701" s="688"/>
      <c r="E701" s="689" t="s">
        <v>2722</v>
      </c>
      <c r="F701" s="626" t="s">
        <v>2708</v>
      </c>
      <c r="G701" s="626" t="s">
        <v>3396</v>
      </c>
      <c r="H701" s="626"/>
      <c r="I701" s="626" t="s">
        <v>1731</v>
      </c>
      <c r="J701" s="626" t="s">
        <v>1732</v>
      </c>
      <c r="K701" s="626" t="s">
        <v>1733</v>
      </c>
      <c r="L701" s="627">
        <v>72.94</v>
      </c>
      <c r="M701" s="627">
        <v>145.88</v>
      </c>
      <c r="N701" s="626">
        <v>2</v>
      </c>
      <c r="O701" s="690">
        <v>0.5</v>
      </c>
      <c r="P701" s="627">
        <v>145.88</v>
      </c>
      <c r="Q701" s="642">
        <v>1</v>
      </c>
      <c r="R701" s="626">
        <v>2</v>
      </c>
      <c r="S701" s="642">
        <v>1</v>
      </c>
      <c r="T701" s="690">
        <v>0.5</v>
      </c>
      <c r="U701" s="672">
        <v>1</v>
      </c>
    </row>
    <row r="702" spans="1:21" ht="14.4" customHeight="1" x14ac:dyDescent="0.3">
      <c r="A702" s="625">
        <v>31</v>
      </c>
      <c r="B702" s="626" t="s">
        <v>547</v>
      </c>
      <c r="C702" s="626">
        <v>89301312</v>
      </c>
      <c r="D702" s="688"/>
      <c r="E702" s="689" t="s">
        <v>2722</v>
      </c>
      <c r="F702" s="626" t="s">
        <v>2708</v>
      </c>
      <c r="G702" s="626" t="s">
        <v>3396</v>
      </c>
      <c r="H702" s="626"/>
      <c r="I702" s="626" t="s">
        <v>1731</v>
      </c>
      <c r="J702" s="626" t="s">
        <v>1732</v>
      </c>
      <c r="K702" s="626" t="s">
        <v>1733</v>
      </c>
      <c r="L702" s="627">
        <v>120.37</v>
      </c>
      <c r="M702" s="627">
        <v>240.74</v>
      </c>
      <c r="N702" s="626">
        <v>2</v>
      </c>
      <c r="O702" s="690">
        <v>0.5</v>
      </c>
      <c r="P702" s="627">
        <v>240.74</v>
      </c>
      <c r="Q702" s="642">
        <v>1</v>
      </c>
      <c r="R702" s="626">
        <v>2</v>
      </c>
      <c r="S702" s="642">
        <v>1</v>
      </c>
      <c r="T702" s="690">
        <v>0.5</v>
      </c>
      <c r="U702" s="672">
        <v>1</v>
      </c>
    </row>
    <row r="703" spans="1:21" ht="14.4" customHeight="1" x14ac:dyDescent="0.3">
      <c r="A703" s="625">
        <v>31</v>
      </c>
      <c r="B703" s="626" t="s">
        <v>547</v>
      </c>
      <c r="C703" s="626">
        <v>89301312</v>
      </c>
      <c r="D703" s="688"/>
      <c r="E703" s="689" t="s">
        <v>2722</v>
      </c>
      <c r="F703" s="626" t="s">
        <v>2708</v>
      </c>
      <c r="G703" s="626" t="s">
        <v>2744</v>
      </c>
      <c r="H703" s="626"/>
      <c r="I703" s="626" t="s">
        <v>1643</v>
      </c>
      <c r="J703" s="626" t="s">
        <v>1491</v>
      </c>
      <c r="K703" s="626" t="s">
        <v>1644</v>
      </c>
      <c r="L703" s="627">
        <v>625.29</v>
      </c>
      <c r="M703" s="627">
        <v>36892.11</v>
      </c>
      <c r="N703" s="626">
        <v>59</v>
      </c>
      <c r="O703" s="690">
        <v>30</v>
      </c>
      <c r="P703" s="627">
        <v>33140.370000000003</v>
      </c>
      <c r="Q703" s="642">
        <v>0.89830508474576276</v>
      </c>
      <c r="R703" s="626">
        <v>53</v>
      </c>
      <c r="S703" s="642">
        <v>0.89830508474576276</v>
      </c>
      <c r="T703" s="690">
        <v>27</v>
      </c>
      <c r="U703" s="672">
        <v>0.9</v>
      </c>
    </row>
    <row r="704" spans="1:21" ht="14.4" customHeight="1" x14ac:dyDescent="0.3">
      <c r="A704" s="625">
        <v>31</v>
      </c>
      <c r="B704" s="626" t="s">
        <v>547</v>
      </c>
      <c r="C704" s="626">
        <v>89301312</v>
      </c>
      <c r="D704" s="688"/>
      <c r="E704" s="689" t="s">
        <v>2722</v>
      </c>
      <c r="F704" s="626" t="s">
        <v>2708</v>
      </c>
      <c r="G704" s="626" t="s">
        <v>2744</v>
      </c>
      <c r="H704" s="626"/>
      <c r="I704" s="626" t="s">
        <v>1490</v>
      </c>
      <c r="J704" s="626" t="s">
        <v>1491</v>
      </c>
      <c r="K704" s="626" t="s">
        <v>1492</v>
      </c>
      <c r="L704" s="627">
        <v>937.93</v>
      </c>
      <c r="M704" s="627">
        <v>3751.72</v>
      </c>
      <c r="N704" s="626">
        <v>4</v>
      </c>
      <c r="O704" s="690">
        <v>1</v>
      </c>
      <c r="P704" s="627">
        <v>3751.72</v>
      </c>
      <c r="Q704" s="642">
        <v>1</v>
      </c>
      <c r="R704" s="626">
        <v>4</v>
      </c>
      <c r="S704" s="642">
        <v>1</v>
      </c>
      <c r="T704" s="690">
        <v>1</v>
      </c>
      <c r="U704" s="672">
        <v>1</v>
      </c>
    </row>
    <row r="705" spans="1:21" ht="14.4" customHeight="1" x14ac:dyDescent="0.3">
      <c r="A705" s="625">
        <v>31</v>
      </c>
      <c r="B705" s="626" t="s">
        <v>547</v>
      </c>
      <c r="C705" s="626">
        <v>89301312</v>
      </c>
      <c r="D705" s="688"/>
      <c r="E705" s="689" t="s">
        <v>2722</v>
      </c>
      <c r="F705" s="626" t="s">
        <v>2708</v>
      </c>
      <c r="G705" s="626" t="s">
        <v>2744</v>
      </c>
      <c r="H705" s="626"/>
      <c r="I705" s="626" t="s">
        <v>3397</v>
      </c>
      <c r="J705" s="626" t="s">
        <v>3398</v>
      </c>
      <c r="K705" s="626" t="s">
        <v>2831</v>
      </c>
      <c r="L705" s="627">
        <v>2332.92</v>
      </c>
      <c r="M705" s="627">
        <v>4665.84</v>
      </c>
      <c r="N705" s="626">
        <v>2</v>
      </c>
      <c r="O705" s="690">
        <v>1</v>
      </c>
      <c r="P705" s="627">
        <v>4665.84</v>
      </c>
      <c r="Q705" s="642">
        <v>1</v>
      </c>
      <c r="R705" s="626">
        <v>2</v>
      </c>
      <c r="S705" s="642">
        <v>1</v>
      </c>
      <c r="T705" s="690">
        <v>1</v>
      </c>
      <c r="U705" s="672">
        <v>1</v>
      </c>
    </row>
    <row r="706" spans="1:21" ht="14.4" customHeight="1" x14ac:dyDescent="0.3">
      <c r="A706" s="625">
        <v>31</v>
      </c>
      <c r="B706" s="626" t="s">
        <v>547</v>
      </c>
      <c r="C706" s="626">
        <v>89301312</v>
      </c>
      <c r="D706" s="688"/>
      <c r="E706" s="689" t="s">
        <v>2722</v>
      </c>
      <c r="F706" s="626" t="s">
        <v>2708</v>
      </c>
      <c r="G706" s="626" t="s">
        <v>2745</v>
      </c>
      <c r="H706" s="626"/>
      <c r="I706" s="626" t="s">
        <v>1479</v>
      </c>
      <c r="J706" s="626" t="s">
        <v>1480</v>
      </c>
      <c r="K706" s="626" t="s">
        <v>2639</v>
      </c>
      <c r="L706" s="627">
        <v>96.63</v>
      </c>
      <c r="M706" s="627">
        <v>579.78</v>
      </c>
      <c r="N706" s="626">
        <v>6</v>
      </c>
      <c r="O706" s="690">
        <v>4</v>
      </c>
      <c r="P706" s="627">
        <v>483.15</v>
      </c>
      <c r="Q706" s="642">
        <v>0.83333333333333337</v>
      </c>
      <c r="R706" s="626">
        <v>5</v>
      </c>
      <c r="S706" s="642">
        <v>0.83333333333333337</v>
      </c>
      <c r="T706" s="690">
        <v>3</v>
      </c>
      <c r="U706" s="672">
        <v>0.75</v>
      </c>
    </row>
    <row r="707" spans="1:21" ht="14.4" customHeight="1" x14ac:dyDescent="0.3">
      <c r="A707" s="625">
        <v>31</v>
      </c>
      <c r="B707" s="626" t="s">
        <v>547</v>
      </c>
      <c r="C707" s="626">
        <v>89301312</v>
      </c>
      <c r="D707" s="688"/>
      <c r="E707" s="689" t="s">
        <v>2722</v>
      </c>
      <c r="F707" s="626" t="s">
        <v>2708</v>
      </c>
      <c r="G707" s="626" t="s">
        <v>2745</v>
      </c>
      <c r="H707" s="626"/>
      <c r="I707" s="626" t="s">
        <v>2746</v>
      </c>
      <c r="J707" s="626" t="s">
        <v>1480</v>
      </c>
      <c r="K707" s="626" t="s">
        <v>2747</v>
      </c>
      <c r="L707" s="627">
        <v>96.63</v>
      </c>
      <c r="M707" s="627">
        <v>579.78</v>
      </c>
      <c r="N707" s="626">
        <v>6</v>
      </c>
      <c r="O707" s="690">
        <v>4</v>
      </c>
      <c r="P707" s="627">
        <v>193.26</v>
      </c>
      <c r="Q707" s="642">
        <v>0.33333333333333331</v>
      </c>
      <c r="R707" s="626">
        <v>2</v>
      </c>
      <c r="S707" s="642">
        <v>0.33333333333333331</v>
      </c>
      <c r="T707" s="690">
        <v>2</v>
      </c>
      <c r="U707" s="672">
        <v>0.5</v>
      </c>
    </row>
    <row r="708" spans="1:21" ht="14.4" customHeight="1" x14ac:dyDescent="0.3">
      <c r="A708" s="625">
        <v>31</v>
      </c>
      <c r="B708" s="626" t="s">
        <v>547</v>
      </c>
      <c r="C708" s="626">
        <v>89301312</v>
      </c>
      <c r="D708" s="688"/>
      <c r="E708" s="689" t="s">
        <v>2722</v>
      </c>
      <c r="F708" s="626" t="s">
        <v>2708</v>
      </c>
      <c r="G708" s="626" t="s">
        <v>2745</v>
      </c>
      <c r="H708" s="626"/>
      <c r="I708" s="626" t="s">
        <v>576</v>
      </c>
      <c r="J708" s="626" t="s">
        <v>577</v>
      </c>
      <c r="K708" s="626" t="s">
        <v>2640</v>
      </c>
      <c r="L708" s="627">
        <v>96.63</v>
      </c>
      <c r="M708" s="627">
        <v>3382.0499999999997</v>
      </c>
      <c r="N708" s="626">
        <v>35</v>
      </c>
      <c r="O708" s="690">
        <v>19</v>
      </c>
      <c r="P708" s="627">
        <v>1062.9299999999998</v>
      </c>
      <c r="Q708" s="642">
        <v>0.31428571428571428</v>
      </c>
      <c r="R708" s="626">
        <v>11</v>
      </c>
      <c r="S708" s="642">
        <v>0.31428571428571428</v>
      </c>
      <c r="T708" s="690">
        <v>6.5</v>
      </c>
      <c r="U708" s="672">
        <v>0.34210526315789475</v>
      </c>
    </row>
    <row r="709" spans="1:21" ht="14.4" customHeight="1" x14ac:dyDescent="0.3">
      <c r="A709" s="625">
        <v>31</v>
      </c>
      <c r="B709" s="626" t="s">
        <v>547</v>
      </c>
      <c r="C709" s="626">
        <v>89301312</v>
      </c>
      <c r="D709" s="688"/>
      <c r="E709" s="689" t="s">
        <v>2722</v>
      </c>
      <c r="F709" s="626" t="s">
        <v>2708</v>
      </c>
      <c r="G709" s="626" t="s">
        <v>2836</v>
      </c>
      <c r="H709" s="626"/>
      <c r="I709" s="626" t="s">
        <v>2947</v>
      </c>
      <c r="J709" s="626" t="s">
        <v>2948</v>
      </c>
      <c r="K709" s="626" t="s">
        <v>755</v>
      </c>
      <c r="L709" s="627">
        <v>190.48</v>
      </c>
      <c r="M709" s="627">
        <v>571.43999999999994</v>
      </c>
      <c r="N709" s="626">
        <v>3</v>
      </c>
      <c r="O709" s="690">
        <v>1</v>
      </c>
      <c r="P709" s="627"/>
      <c r="Q709" s="642">
        <v>0</v>
      </c>
      <c r="R709" s="626"/>
      <c r="S709" s="642">
        <v>0</v>
      </c>
      <c r="T709" s="690"/>
      <c r="U709" s="672">
        <v>0</v>
      </c>
    </row>
    <row r="710" spans="1:21" ht="14.4" customHeight="1" x14ac:dyDescent="0.3">
      <c r="A710" s="625">
        <v>31</v>
      </c>
      <c r="B710" s="626" t="s">
        <v>547</v>
      </c>
      <c r="C710" s="626">
        <v>89301312</v>
      </c>
      <c r="D710" s="688"/>
      <c r="E710" s="689" t="s">
        <v>2722</v>
      </c>
      <c r="F710" s="626" t="s">
        <v>2708</v>
      </c>
      <c r="G710" s="626" t="s">
        <v>2836</v>
      </c>
      <c r="H710" s="626"/>
      <c r="I710" s="626" t="s">
        <v>753</v>
      </c>
      <c r="J710" s="626" t="s">
        <v>754</v>
      </c>
      <c r="K710" s="626" t="s">
        <v>755</v>
      </c>
      <c r="L710" s="627">
        <v>190.48</v>
      </c>
      <c r="M710" s="627">
        <v>380.96</v>
      </c>
      <c r="N710" s="626">
        <v>2</v>
      </c>
      <c r="O710" s="690">
        <v>0.5</v>
      </c>
      <c r="P710" s="627"/>
      <c r="Q710" s="642">
        <v>0</v>
      </c>
      <c r="R710" s="626"/>
      <c r="S710" s="642">
        <v>0</v>
      </c>
      <c r="T710" s="690"/>
      <c r="U710" s="672">
        <v>0</v>
      </c>
    </row>
    <row r="711" spans="1:21" ht="14.4" customHeight="1" x14ac:dyDescent="0.3">
      <c r="A711" s="625">
        <v>31</v>
      </c>
      <c r="B711" s="626" t="s">
        <v>547</v>
      </c>
      <c r="C711" s="626">
        <v>89301312</v>
      </c>
      <c r="D711" s="688"/>
      <c r="E711" s="689" t="s">
        <v>2722</v>
      </c>
      <c r="F711" s="626" t="s">
        <v>2708</v>
      </c>
      <c r="G711" s="626" t="s">
        <v>3198</v>
      </c>
      <c r="H711" s="626"/>
      <c r="I711" s="626" t="s">
        <v>1516</v>
      </c>
      <c r="J711" s="626" t="s">
        <v>1517</v>
      </c>
      <c r="K711" s="626" t="s">
        <v>2539</v>
      </c>
      <c r="L711" s="627">
        <v>123.72</v>
      </c>
      <c r="M711" s="627">
        <v>247.44</v>
      </c>
      <c r="N711" s="626">
        <v>2</v>
      </c>
      <c r="O711" s="690">
        <v>1</v>
      </c>
      <c r="P711" s="627">
        <v>247.44</v>
      </c>
      <c r="Q711" s="642">
        <v>1</v>
      </c>
      <c r="R711" s="626">
        <v>2</v>
      </c>
      <c r="S711" s="642">
        <v>1</v>
      </c>
      <c r="T711" s="690">
        <v>1</v>
      </c>
      <c r="U711" s="672">
        <v>1</v>
      </c>
    </row>
    <row r="712" spans="1:21" ht="14.4" customHeight="1" x14ac:dyDescent="0.3">
      <c r="A712" s="625">
        <v>31</v>
      </c>
      <c r="B712" s="626" t="s">
        <v>547</v>
      </c>
      <c r="C712" s="626">
        <v>89301312</v>
      </c>
      <c r="D712" s="688"/>
      <c r="E712" s="689" t="s">
        <v>2722</v>
      </c>
      <c r="F712" s="626" t="s">
        <v>2708</v>
      </c>
      <c r="G712" s="626" t="s">
        <v>3399</v>
      </c>
      <c r="H712" s="626"/>
      <c r="I712" s="626" t="s">
        <v>3400</v>
      </c>
      <c r="J712" s="626" t="s">
        <v>3401</v>
      </c>
      <c r="K712" s="626" t="s">
        <v>3402</v>
      </c>
      <c r="L712" s="627">
        <v>134.85</v>
      </c>
      <c r="M712" s="627">
        <v>943.94999999999993</v>
      </c>
      <c r="N712" s="626">
        <v>7</v>
      </c>
      <c r="O712" s="690">
        <v>3</v>
      </c>
      <c r="P712" s="627"/>
      <c r="Q712" s="642">
        <v>0</v>
      </c>
      <c r="R712" s="626"/>
      <c r="S712" s="642">
        <v>0</v>
      </c>
      <c r="T712" s="690"/>
      <c r="U712" s="672">
        <v>0</v>
      </c>
    </row>
    <row r="713" spans="1:21" ht="14.4" customHeight="1" x14ac:dyDescent="0.3">
      <c r="A713" s="625">
        <v>31</v>
      </c>
      <c r="B713" s="626" t="s">
        <v>547</v>
      </c>
      <c r="C713" s="626">
        <v>89301312</v>
      </c>
      <c r="D713" s="688"/>
      <c r="E713" s="689" t="s">
        <v>2722</v>
      </c>
      <c r="F713" s="626" t="s">
        <v>2708</v>
      </c>
      <c r="G713" s="626" t="s">
        <v>3403</v>
      </c>
      <c r="H713" s="626"/>
      <c r="I713" s="626" t="s">
        <v>3404</v>
      </c>
      <c r="J713" s="626" t="s">
        <v>1112</v>
      </c>
      <c r="K713" s="626" t="s">
        <v>763</v>
      </c>
      <c r="L713" s="627">
        <v>0</v>
      </c>
      <c r="M713" s="627">
        <v>0</v>
      </c>
      <c r="N713" s="626">
        <v>1</v>
      </c>
      <c r="O713" s="690">
        <v>0.5</v>
      </c>
      <c r="P713" s="627"/>
      <c r="Q713" s="642"/>
      <c r="R713" s="626"/>
      <c r="S713" s="642">
        <v>0</v>
      </c>
      <c r="T713" s="690"/>
      <c r="U713" s="672">
        <v>0</v>
      </c>
    </row>
    <row r="714" spans="1:21" ht="14.4" customHeight="1" x14ac:dyDescent="0.3">
      <c r="A714" s="625">
        <v>31</v>
      </c>
      <c r="B714" s="626" t="s">
        <v>547</v>
      </c>
      <c r="C714" s="626">
        <v>89301312</v>
      </c>
      <c r="D714" s="688"/>
      <c r="E714" s="689" t="s">
        <v>2722</v>
      </c>
      <c r="F714" s="626" t="s">
        <v>2708</v>
      </c>
      <c r="G714" s="626" t="s">
        <v>3405</v>
      </c>
      <c r="H714" s="626"/>
      <c r="I714" s="626" t="s">
        <v>799</v>
      </c>
      <c r="J714" s="626" t="s">
        <v>800</v>
      </c>
      <c r="K714" s="626" t="s">
        <v>801</v>
      </c>
      <c r="L714" s="627">
        <v>56.69</v>
      </c>
      <c r="M714" s="627">
        <v>340.14</v>
      </c>
      <c r="N714" s="626">
        <v>6</v>
      </c>
      <c r="O714" s="690">
        <v>3</v>
      </c>
      <c r="P714" s="627">
        <v>340.14</v>
      </c>
      <c r="Q714" s="642">
        <v>1</v>
      </c>
      <c r="R714" s="626">
        <v>6</v>
      </c>
      <c r="S714" s="642">
        <v>1</v>
      </c>
      <c r="T714" s="690">
        <v>3</v>
      </c>
      <c r="U714" s="672">
        <v>1</v>
      </c>
    </row>
    <row r="715" spans="1:21" ht="14.4" customHeight="1" x14ac:dyDescent="0.3">
      <c r="A715" s="625">
        <v>31</v>
      </c>
      <c r="B715" s="626" t="s">
        <v>547</v>
      </c>
      <c r="C715" s="626">
        <v>89301312</v>
      </c>
      <c r="D715" s="688"/>
      <c r="E715" s="689" t="s">
        <v>2722</v>
      </c>
      <c r="F715" s="626" t="s">
        <v>2708</v>
      </c>
      <c r="G715" s="626" t="s">
        <v>3406</v>
      </c>
      <c r="H715" s="626"/>
      <c r="I715" s="626" t="s">
        <v>3407</v>
      </c>
      <c r="J715" s="626" t="s">
        <v>3408</v>
      </c>
      <c r="K715" s="626" t="s">
        <v>3167</v>
      </c>
      <c r="L715" s="627">
        <v>0</v>
      </c>
      <c r="M715" s="627">
        <v>0</v>
      </c>
      <c r="N715" s="626">
        <v>4</v>
      </c>
      <c r="O715" s="690">
        <v>3.5</v>
      </c>
      <c r="P715" s="627">
        <v>0</v>
      </c>
      <c r="Q715" s="642"/>
      <c r="R715" s="626">
        <v>2</v>
      </c>
      <c r="S715" s="642">
        <v>0.5</v>
      </c>
      <c r="T715" s="690">
        <v>1.5</v>
      </c>
      <c r="U715" s="672">
        <v>0.42857142857142855</v>
      </c>
    </row>
    <row r="716" spans="1:21" ht="14.4" customHeight="1" x14ac:dyDescent="0.3">
      <c r="A716" s="625">
        <v>31</v>
      </c>
      <c r="B716" s="626" t="s">
        <v>547</v>
      </c>
      <c r="C716" s="626">
        <v>89301312</v>
      </c>
      <c r="D716" s="688"/>
      <c r="E716" s="689" t="s">
        <v>2722</v>
      </c>
      <c r="F716" s="626" t="s">
        <v>2708</v>
      </c>
      <c r="G716" s="626" t="s">
        <v>3409</v>
      </c>
      <c r="H716" s="626"/>
      <c r="I716" s="626" t="s">
        <v>3410</v>
      </c>
      <c r="J716" s="626" t="s">
        <v>3411</v>
      </c>
      <c r="K716" s="626" t="s">
        <v>3412</v>
      </c>
      <c r="L716" s="627">
        <v>0</v>
      </c>
      <c r="M716" s="627">
        <v>0</v>
      </c>
      <c r="N716" s="626">
        <v>1</v>
      </c>
      <c r="O716" s="690">
        <v>1</v>
      </c>
      <c r="P716" s="627"/>
      <c r="Q716" s="642"/>
      <c r="R716" s="626"/>
      <c r="S716" s="642">
        <v>0</v>
      </c>
      <c r="T716" s="690"/>
      <c r="U716" s="672">
        <v>0</v>
      </c>
    </row>
    <row r="717" spans="1:21" ht="14.4" customHeight="1" x14ac:dyDescent="0.3">
      <c r="A717" s="625">
        <v>31</v>
      </c>
      <c r="B717" s="626" t="s">
        <v>547</v>
      </c>
      <c r="C717" s="626">
        <v>89301312</v>
      </c>
      <c r="D717" s="688"/>
      <c r="E717" s="689" t="s">
        <v>2722</v>
      </c>
      <c r="F717" s="626" t="s">
        <v>2708</v>
      </c>
      <c r="G717" s="626" t="s">
        <v>3413</v>
      </c>
      <c r="H717" s="626"/>
      <c r="I717" s="626" t="s">
        <v>3414</v>
      </c>
      <c r="J717" s="626" t="s">
        <v>3415</v>
      </c>
      <c r="K717" s="626" t="s">
        <v>3416</v>
      </c>
      <c r="L717" s="627">
        <v>0</v>
      </c>
      <c r="M717" s="627">
        <v>0</v>
      </c>
      <c r="N717" s="626">
        <v>1</v>
      </c>
      <c r="O717" s="690">
        <v>1</v>
      </c>
      <c r="P717" s="627">
        <v>0</v>
      </c>
      <c r="Q717" s="642"/>
      <c r="R717" s="626">
        <v>1</v>
      </c>
      <c r="S717" s="642">
        <v>1</v>
      </c>
      <c r="T717" s="690">
        <v>1</v>
      </c>
      <c r="U717" s="672">
        <v>1</v>
      </c>
    </row>
    <row r="718" spans="1:21" ht="14.4" customHeight="1" x14ac:dyDescent="0.3">
      <c r="A718" s="625">
        <v>31</v>
      </c>
      <c r="B718" s="626" t="s">
        <v>547</v>
      </c>
      <c r="C718" s="626">
        <v>89301312</v>
      </c>
      <c r="D718" s="688"/>
      <c r="E718" s="689" t="s">
        <v>2722</v>
      </c>
      <c r="F718" s="626" t="s">
        <v>2708</v>
      </c>
      <c r="G718" s="626" t="s">
        <v>3417</v>
      </c>
      <c r="H718" s="626"/>
      <c r="I718" s="626" t="s">
        <v>3418</v>
      </c>
      <c r="J718" s="626" t="s">
        <v>3419</v>
      </c>
      <c r="K718" s="626" t="s">
        <v>3420</v>
      </c>
      <c r="L718" s="627">
        <v>0</v>
      </c>
      <c r="M718" s="627">
        <v>0</v>
      </c>
      <c r="N718" s="626">
        <v>1</v>
      </c>
      <c r="O718" s="690">
        <v>0.5</v>
      </c>
      <c r="P718" s="627">
        <v>0</v>
      </c>
      <c r="Q718" s="642"/>
      <c r="R718" s="626">
        <v>1</v>
      </c>
      <c r="S718" s="642">
        <v>1</v>
      </c>
      <c r="T718" s="690">
        <v>0.5</v>
      </c>
      <c r="U718" s="672">
        <v>1</v>
      </c>
    </row>
    <row r="719" spans="1:21" ht="14.4" customHeight="1" x14ac:dyDescent="0.3">
      <c r="A719" s="625">
        <v>31</v>
      </c>
      <c r="B719" s="626" t="s">
        <v>547</v>
      </c>
      <c r="C719" s="626">
        <v>89301312</v>
      </c>
      <c r="D719" s="688"/>
      <c r="E719" s="689" t="s">
        <v>2722</v>
      </c>
      <c r="F719" s="626" t="s">
        <v>2708</v>
      </c>
      <c r="G719" s="626" t="s">
        <v>3421</v>
      </c>
      <c r="H719" s="626"/>
      <c r="I719" s="626" t="s">
        <v>639</v>
      </c>
      <c r="J719" s="626" t="s">
        <v>3422</v>
      </c>
      <c r="K719" s="626" t="s">
        <v>3423</v>
      </c>
      <c r="L719" s="627">
        <v>91.19</v>
      </c>
      <c r="M719" s="627">
        <v>182.38</v>
      </c>
      <c r="N719" s="626">
        <v>2</v>
      </c>
      <c r="O719" s="690">
        <v>0.5</v>
      </c>
      <c r="P719" s="627">
        <v>182.38</v>
      </c>
      <c r="Q719" s="642">
        <v>1</v>
      </c>
      <c r="R719" s="626">
        <v>2</v>
      </c>
      <c r="S719" s="642">
        <v>1</v>
      </c>
      <c r="T719" s="690">
        <v>0.5</v>
      </c>
      <c r="U719" s="672">
        <v>1</v>
      </c>
    </row>
    <row r="720" spans="1:21" ht="14.4" customHeight="1" x14ac:dyDescent="0.3">
      <c r="A720" s="625">
        <v>31</v>
      </c>
      <c r="B720" s="626" t="s">
        <v>547</v>
      </c>
      <c r="C720" s="626">
        <v>89301312</v>
      </c>
      <c r="D720" s="688"/>
      <c r="E720" s="689" t="s">
        <v>2722</v>
      </c>
      <c r="F720" s="626" t="s">
        <v>2708</v>
      </c>
      <c r="G720" s="626" t="s">
        <v>2750</v>
      </c>
      <c r="H720" s="626"/>
      <c r="I720" s="626" t="s">
        <v>807</v>
      </c>
      <c r="J720" s="626" t="s">
        <v>2751</v>
      </c>
      <c r="K720" s="626" t="s">
        <v>2752</v>
      </c>
      <c r="L720" s="627">
        <v>0</v>
      </c>
      <c r="M720" s="627">
        <v>0</v>
      </c>
      <c r="N720" s="626">
        <v>4</v>
      </c>
      <c r="O720" s="690">
        <v>2</v>
      </c>
      <c r="P720" s="627">
        <v>0</v>
      </c>
      <c r="Q720" s="642"/>
      <c r="R720" s="626">
        <v>4</v>
      </c>
      <c r="S720" s="642">
        <v>1</v>
      </c>
      <c r="T720" s="690">
        <v>2</v>
      </c>
      <c r="U720" s="672">
        <v>1</v>
      </c>
    </row>
    <row r="721" spans="1:21" ht="14.4" customHeight="1" x14ac:dyDescent="0.3">
      <c r="A721" s="625">
        <v>31</v>
      </c>
      <c r="B721" s="626" t="s">
        <v>547</v>
      </c>
      <c r="C721" s="626">
        <v>89301312</v>
      </c>
      <c r="D721" s="688"/>
      <c r="E721" s="689" t="s">
        <v>2722</v>
      </c>
      <c r="F721" s="626" t="s">
        <v>2708</v>
      </c>
      <c r="G721" s="626" t="s">
        <v>2843</v>
      </c>
      <c r="H721" s="626"/>
      <c r="I721" s="626" t="s">
        <v>2844</v>
      </c>
      <c r="J721" s="626" t="s">
        <v>1759</v>
      </c>
      <c r="K721" s="626" t="s">
        <v>2845</v>
      </c>
      <c r="L721" s="627">
        <v>38.99</v>
      </c>
      <c r="M721" s="627">
        <v>77.98</v>
      </c>
      <c r="N721" s="626">
        <v>2</v>
      </c>
      <c r="O721" s="690">
        <v>1</v>
      </c>
      <c r="P721" s="627"/>
      <c r="Q721" s="642">
        <v>0</v>
      </c>
      <c r="R721" s="626"/>
      <c r="S721" s="642">
        <v>0</v>
      </c>
      <c r="T721" s="690"/>
      <c r="U721" s="672">
        <v>0</v>
      </c>
    </row>
    <row r="722" spans="1:21" ht="14.4" customHeight="1" x14ac:dyDescent="0.3">
      <c r="A722" s="625">
        <v>31</v>
      </c>
      <c r="B722" s="626" t="s">
        <v>547</v>
      </c>
      <c r="C722" s="626">
        <v>89301312</v>
      </c>
      <c r="D722" s="688"/>
      <c r="E722" s="689" t="s">
        <v>2722</v>
      </c>
      <c r="F722" s="626" t="s">
        <v>2708</v>
      </c>
      <c r="G722" s="626" t="s">
        <v>2843</v>
      </c>
      <c r="H722" s="626"/>
      <c r="I722" s="626" t="s">
        <v>3424</v>
      </c>
      <c r="J722" s="626" t="s">
        <v>1721</v>
      </c>
      <c r="K722" s="626" t="s">
        <v>3425</v>
      </c>
      <c r="L722" s="627">
        <v>13</v>
      </c>
      <c r="M722" s="627">
        <v>13</v>
      </c>
      <c r="N722" s="626">
        <v>1</v>
      </c>
      <c r="O722" s="690">
        <v>1</v>
      </c>
      <c r="P722" s="627"/>
      <c r="Q722" s="642">
        <v>0</v>
      </c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31</v>
      </c>
      <c r="B723" s="626" t="s">
        <v>547</v>
      </c>
      <c r="C723" s="626">
        <v>89301312</v>
      </c>
      <c r="D723" s="688"/>
      <c r="E723" s="689" t="s">
        <v>2722</v>
      </c>
      <c r="F723" s="626" t="s">
        <v>2708</v>
      </c>
      <c r="G723" s="626" t="s">
        <v>2753</v>
      </c>
      <c r="H723" s="626"/>
      <c r="I723" s="626" t="s">
        <v>2754</v>
      </c>
      <c r="J723" s="626" t="s">
        <v>2755</v>
      </c>
      <c r="K723" s="626" t="s">
        <v>2756</v>
      </c>
      <c r="L723" s="627">
        <v>472.71</v>
      </c>
      <c r="M723" s="627">
        <v>3308.97</v>
      </c>
      <c r="N723" s="626">
        <v>7</v>
      </c>
      <c r="O723" s="690">
        <v>5</v>
      </c>
      <c r="P723" s="627">
        <v>2836.2599999999998</v>
      </c>
      <c r="Q723" s="642">
        <v>0.8571428571428571</v>
      </c>
      <c r="R723" s="626">
        <v>6</v>
      </c>
      <c r="S723" s="642">
        <v>0.8571428571428571</v>
      </c>
      <c r="T723" s="690">
        <v>4</v>
      </c>
      <c r="U723" s="672">
        <v>0.8</v>
      </c>
    </row>
    <row r="724" spans="1:21" ht="14.4" customHeight="1" x14ac:dyDescent="0.3">
      <c r="A724" s="625">
        <v>31</v>
      </c>
      <c r="B724" s="626" t="s">
        <v>547</v>
      </c>
      <c r="C724" s="626">
        <v>89301312</v>
      </c>
      <c r="D724" s="688"/>
      <c r="E724" s="689" t="s">
        <v>2722</v>
      </c>
      <c r="F724" s="626" t="s">
        <v>2708</v>
      </c>
      <c r="G724" s="626" t="s">
        <v>2757</v>
      </c>
      <c r="H724" s="626"/>
      <c r="I724" s="626" t="s">
        <v>1724</v>
      </c>
      <c r="J724" s="626" t="s">
        <v>1725</v>
      </c>
      <c r="K724" s="626" t="s">
        <v>2758</v>
      </c>
      <c r="L724" s="627">
        <v>210.11</v>
      </c>
      <c r="M724" s="627">
        <v>210.11</v>
      </c>
      <c r="N724" s="626">
        <v>1</v>
      </c>
      <c r="O724" s="690">
        <v>0.5</v>
      </c>
      <c r="P724" s="627">
        <v>210.11</v>
      </c>
      <c r="Q724" s="642">
        <v>1</v>
      </c>
      <c r="R724" s="626">
        <v>1</v>
      </c>
      <c r="S724" s="642">
        <v>1</v>
      </c>
      <c r="T724" s="690">
        <v>0.5</v>
      </c>
      <c r="U724" s="672">
        <v>1</v>
      </c>
    </row>
    <row r="725" spans="1:21" ht="14.4" customHeight="1" x14ac:dyDescent="0.3">
      <c r="A725" s="625">
        <v>31</v>
      </c>
      <c r="B725" s="626" t="s">
        <v>547</v>
      </c>
      <c r="C725" s="626">
        <v>89301312</v>
      </c>
      <c r="D725" s="688"/>
      <c r="E725" s="689" t="s">
        <v>2722</v>
      </c>
      <c r="F725" s="626" t="s">
        <v>2708</v>
      </c>
      <c r="G725" s="626" t="s">
        <v>3426</v>
      </c>
      <c r="H725" s="626"/>
      <c r="I725" s="626" t="s">
        <v>818</v>
      </c>
      <c r="J725" s="626" t="s">
        <v>3427</v>
      </c>
      <c r="K725" s="626" t="s">
        <v>3428</v>
      </c>
      <c r="L725" s="627">
        <v>85.49</v>
      </c>
      <c r="M725" s="627">
        <v>170.98</v>
      </c>
      <c r="N725" s="626">
        <v>2</v>
      </c>
      <c r="O725" s="690">
        <v>1.5</v>
      </c>
      <c r="P725" s="627"/>
      <c r="Q725" s="642">
        <v>0</v>
      </c>
      <c r="R725" s="626"/>
      <c r="S725" s="642">
        <v>0</v>
      </c>
      <c r="T725" s="690"/>
      <c r="U725" s="672">
        <v>0</v>
      </c>
    </row>
    <row r="726" spans="1:21" ht="14.4" customHeight="1" x14ac:dyDescent="0.3">
      <c r="A726" s="625">
        <v>31</v>
      </c>
      <c r="B726" s="626" t="s">
        <v>547</v>
      </c>
      <c r="C726" s="626">
        <v>89301312</v>
      </c>
      <c r="D726" s="688"/>
      <c r="E726" s="689" t="s">
        <v>2722</v>
      </c>
      <c r="F726" s="626" t="s">
        <v>2708</v>
      </c>
      <c r="G726" s="626" t="s">
        <v>2846</v>
      </c>
      <c r="H726" s="626"/>
      <c r="I726" s="626" t="s">
        <v>2881</v>
      </c>
      <c r="J726" s="626" t="s">
        <v>2848</v>
      </c>
      <c r="K726" s="626" t="s">
        <v>2693</v>
      </c>
      <c r="L726" s="627">
        <v>124.51</v>
      </c>
      <c r="M726" s="627">
        <v>249.02</v>
      </c>
      <c r="N726" s="626">
        <v>2</v>
      </c>
      <c r="O726" s="690">
        <v>1</v>
      </c>
      <c r="P726" s="627">
        <v>249.02</v>
      </c>
      <c r="Q726" s="642">
        <v>1</v>
      </c>
      <c r="R726" s="626">
        <v>2</v>
      </c>
      <c r="S726" s="642">
        <v>1</v>
      </c>
      <c r="T726" s="690">
        <v>1</v>
      </c>
      <c r="U726" s="672">
        <v>1</v>
      </c>
    </row>
    <row r="727" spans="1:21" ht="14.4" customHeight="1" x14ac:dyDescent="0.3">
      <c r="A727" s="625">
        <v>31</v>
      </c>
      <c r="B727" s="626" t="s">
        <v>547</v>
      </c>
      <c r="C727" s="626">
        <v>89301312</v>
      </c>
      <c r="D727" s="688"/>
      <c r="E727" s="689" t="s">
        <v>2722</v>
      </c>
      <c r="F727" s="626" t="s">
        <v>2708</v>
      </c>
      <c r="G727" s="626" t="s">
        <v>2846</v>
      </c>
      <c r="H727" s="626"/>
      <c r="I727" s="626" t="s">
        <v>2881</v>
      </c>
      <c r="J727" s="626" t="s">
        <v>2848</v>
      </c>
      <c r="K727" s="626" t="s">
        <v>2693</v>
      </c>
      <c r="L727" s="627">
        <v>98.23</v>
      </c>
      <c r="M727" s="627">
        <v>98.23</v>
      </c>
      <c r="N727" s="626">
        <v>1</v>
      </c>
      <c r="O727" s="690">
        <v>0.5</v>
      </c>
      <c r="P727" s="627"/>
      <c r="Q727" s="642">
        <v>0</v>
      </c>
      <c r="R727" s="626"/>
      <c r="S727" s="642">
        <v>0</v>
      </c>
      <c r="T727" s="690"/>
      <c r="U727" s="672">
        <v>0</v>
      </c>
    </row>
    <row r="728" spans="1:21" ht="14.4" customHeight="1" x14ac:dyDescent="0.3">
      <c r="A728" s="625">
        <v>31</v>
      </c>
      <c r="B728" s="626" t="s">
        <v>547</v>
      </c>
      <c r="C728" s="626">
        <v>89301312</v>
      </c>
      <c r="D728" s="688"/>
      <c r="E728" s="689" t="s">
        <v>2722</v>
      </c>
      <c r="F728" s="626" t="s">
        <v>2708</v>
      </c>
      <c r="G728" s="626" t="s">
        <v>2846</v>
      </c>
      <c r="H728" s="626"/>
      <c r="I728" s="626" t="s">
        <v>3123</v>
      </c>
      <c r="J728" s="626" t="s">
        <v>2848</v>
      </c>
      <c r="K728" s="626" t="s">
        <v>2694</v>
      </c>
      <c r="L728" s="627">
        <v>0</v>
      </c>
      <c r="M728" s="627">
        <v>0</v>
      </c>
      <c r="N728" s="626">
        <v>1</v>
      </c>
      <c r="O728" s="690">
        <v>1</v>
      </c>
      <c r="P728" s="627">
        <v>0</v>
      </c>
      <c r="Q728" s="642"/>
      <c r="R728" s="626">
        <v>1</v>
      </c>
      <c r="S728" s="642">
        <v>1</v>
      </c>
      <c r="T728" s="690">
        <v>1</v>
      </c>
      <c r="U728" s="672">
        <v>1</v>
      </c>
    </row>
    <row r="729" spans="1:21" ht="14.4" customHeight="1" x14ac:dyDescent="0.3">
      <c r="A729" s="625">
        <v>31</v>
      </c>
      <c r="B729" s="626" t="s">
        <v>547</v>
      </c>
      <c r="C729" s="626">
        <v>89301312</v>
      </c>
      <c r="D729" s="688"/>
      <c r="E729" s="689" t="s">
        <v>2722</v>
      </c>
      <c r="F729" s="626" t="s">
        <v>2708</v>
      </c>
      <c r="G729" s="626" t="s">
        <v>2846</v>
      </c>
      <c r="H729" s="626"/>
      <c r="I729" s="626" t="s">
        <v>1494</v>
      </c>
      <c r="J729" s="626" t="s">
        <v>1495</v>
      </c>
      <c r="K729" s="626" t="s">
        <v>1496</v>
      </c>
      <c r="L729" s="627">
        <v>32.74</v>
      </c>
      <c r="M729" s="627">
        <v>130.96</v>
      </c>
      <c r="N729" s="626">
        <v>4</v>
      </c>
      <c r="O729" s="690">
        <v>3</v>
      </c>
      <c r="P729" s="627">
        <v>32.74</v>
      </c>
      <c r="Q729" s="642">
        <v>0.25</v>
      </c>
      <c r="R729" s="626">
        <v>1</v>
      </c>
      <c r="S729" s="642">
        <v>0.25</v>
      </c>
      <c r="T729" s="690">
        <v>1</v>
      </c>
      <c r="U729" s="672">
        <v>0.33333333333333331</v>
      </c>
    </row>
    <row r="730" spans="1:21" ht="14.4" customHeight="1" x14ac:dyDescent="0.3">
      <c r="A730" s="625">
        <v>31</v>
      </c>
      <c r="B730" s="626" t="s">
        <v>547</v>
      </c>
      <c r="C730" s="626">
        <v>89301312</v>
      </c>
      <c r="D730" s="688"/>
      <c r="E730" s="689" t="s">
        <v>2722</v>
      </c>
      <c r="F730" s="626" t="s">
        <v>2708</v>
      </c>
      <c r="G730" s="626" t="s">
        <v>2846</v>
      </c>
      <c r="H730" s="626"/>
      <c r="I730" s="626" t="s">
        <v>1494</v>
      </c>
      <c r="J730" s="626" t="s">
        <v>1495</v>
      </c>
      <c r="K730" s="626" t="s">
        <v>1496</v>
      </c>
      <c r="L730" s="627">
        <v>49.12</v>
      </c>
      <c r="M730" s="627">
        <v>294.71999999999997</v>
      </c>
      <c r="N730" s="626">
        <v>6</v>
      </c>
      <c r="O730" s="690">
        <v>5</v>
      </c>
      <c r="P730" s="627">
        <v>294.71999999999997</v>
      </c>
      <c r="Q730" s="642">
        <v>1</v>
      </c>
      <c r="R730" s="626">
        <v>6</v>
      </c>
      <c r="S730" s="642">
        <v>1</v>
      </c>
      <c r="T730" s="690">
        <v>5</v>
      </c>
      <c r="U730" s="672">
        <v>1</v>
      </c>
    </row>
    <row r="731" spans="1:21" ht="14.4" customHeight="1" x14ac:dyDescent="0.3">
      <c r="A731" s="625">
        <v>31</v>
      </c>
      <c r="B731" s="626" t="s">
        <v>547</v>
      </c>
      <c r="C731" s="626">
        <v>89301312</v>
      </c>
      <c r="D731" s="688"/>
      <c r="E731" s="689" t="s">
        <v>2722</v>
      </c>
      <c r="F731" s="626" t="s">
        <v>2708</v>
      </c>
      <c r="G731" s="626" t="s">
        <v>2846</v>
      </c>
      <c r="H731" s="626"/>
      <c r="I731" s="626" t="s">
        <v>2885</v>
      </c>
      <c r="J731" s="626" t="s">
        <v>2883</v>
      </c>
      <c r="K731" s="626" t="s">
        <v>2886</v>
      </c>
      <c r="L731" s="627">
        <v>32.74</v>
      </c>
      <c r="M731" s="627">
        <v>65.48</v>
      </c>
      <c r="N731" s="626">
        <v>2</v>
      </c>
      <c r="O731" s="690">
        <v>1</v>
      </c>
      <c r="P731" s="627">
        <v>65.48</v>
      </c>
      <c r="Q731" s="642">
        <v>1</v>
      </c>
      <c r="R731" s="626">
        <v>2</v>
      </c>
      <c r="S731" s="642">
        <v>1</v>
      </c>
      <c r="T731" s="690">
        <v>1</v>
      </c>
      <c r="U731" s="672">
        <v>1</v>
      </c>
    </row>
    <row r="732" spans="1:21" ht="14.4" customHeight="1" x14ac:dyDescent="0.3">
      <c r="A732" s="625">
        <v>31</v>
      </c>
      <c r="B732" s="626" t="s">
        <v>547</v>
      </c>
      <c r="C732" s="626">
        <v>89301312</v>
      </c>
      <c r="D732" s="688"/>
      <c r="E732" s="689" t="s">
        <v>2722</v>
      </c>
      <c r="F732" s="626" t="s">
        <v>2708</v>
      </c>
      <c r="G732" s="626" t="s">
        <v>2846</v>
      </c>
      <c r="H732" s="626"/>
      <c r="I732" s="626" t="s">
        <v>2885</v>
      </c>
      <c r="J732" s="626" t="s">
        <v>2883</v>
      </c>
      <c r="K732" s="626" t="s">
        <v>2886</v>
      </c>
      <c r="L732" s="627">
        <v>49.12</v>
      </c>
      <c r="M732" s="627">
        <v>49.12</v>
      </c>
      <c r="N732" s="626">
        <v>1</v>
      </c>
      <c r="O732" s="690">
        <v>1</v>
      </c>
      <c r="P732" s="627"/>
      <c r="Q732" s="642">
        <v>0</v>
      </c>
      <c r="R732" s="626"/>
      <c r="S732" s="642">
        <v>0</v>
      </c>
      <c r="T732" s="690"/>
      <c r="U732" s="672">
        <v>0</v>
      </c>
    </row>
    <row r="733" spans="1:21" ht="14.4" customHeight="1" x14ac:dyDescent="0.3">
      <c r="A733" s="625">
        <v>31</v>
      </c>
      <c r="B733" s="626" t="s">
        <v>547</v>
      </c>
      <c r="C733" s="626">
        <v>89301312</v>
      </c>
      <c r="D733" s="688"/>
      <c r="E733" s="689" t="s">
        <v>2722</v>
      </c>
      <c r="F733" s="626" t="s">
        <v>2708</v>
      </c>
      <c r="G733" s="626" t="s">
        <v>2846</v>
      </c>
      <c r="H733" s="626"/>
      <c r="I733" s="626" t="s">
        <v>3429</v>
      </c>
      <c r="J733" s="626" t="s">
        <v>3430</v>
      </c>
      <c r="K733" s="626" t="s">
        <v>3032</v>
      </c>
      <c r="L733" s="627">
        <v>32.74</v>
      </c>
      <c r="M733" s="627">
        <v>32.74</v>
      </c>
      <c r="N733" s="626">
        <v>1</v>
      </c>
      <c r="O733" s="690">
        <v>1</v>
      </c>
      <c r="P733" s="627"/>
      <c r="Q733" s="642">
        <v>0</v>
      </c>
      <c r="R733" s="626"/>
      <c r="S733" s="642">
        <v>0</v>
      </c>
      <c r="T733" s="690"/>
      <c r="U733" s="672">
        <v>0</v>
      </c>
    </row>
    <row r="734" spans="1:21" ht="14.4" customHeight="1" x14ac:dyDescent="0.3">
      <c r="A734" s="625">
        <v>31</v>
      </c>
      <c r="B734" s="626" t="s">
        <v>547</v>
      </c>
      <c r="C734" s="626">
        <v>89301312</v>
      </c>
      <c r="D734" s="688"/>
      <c r="E734" s="689" t="s">
        <v>2722</v>
      </c>
      <c r="F734" s="626" t="s">
        <v>2708</v>
      </c>
      <c r="G734" s="626" t="s">
        <v>2902</v>
      </c>
      <c r="H734" s="626"/>
      <c r="I734" s="626" t="s">
        <v>3205</v>
      </c>
      <c r="J734" s="626" t="s">
        <v>1430</v>
      </c>
      <c r="K734" s="626" t="s">
        <v>1126</v>
      </c>
      <c r="L734" s="627">
        <v>102.89</v>
      </c>
      <c r="M734" s="627">
        <v>102.89</v>
      </c>
      <c r="N734" s="626">
        <v>1</v>
      </c>
      <c r="O734" s="690">
        <v>1</v>
      </c>
      <c r="P734" s="627">
        <v>102.89</v>
      </c>
      <c r="Q734" s="642">
        <v>1</v>
      </c>
      <c r="R734" s="626">
        <v>1</v>
      </c>
      <c r="S734" s="642">
        <v>1</v>
      </c>
      <c r="T734" s="690">
        <v>1</v>
      </c>
      <c r="U734" s="672">
        <v>1</v>
      </c>
    </row>
    <row r="735" spans="1:21" ht="14.4" customHeight="1" x14ac:dyDescent="0.3">
      <c r="A735" s="625">
        <v>31</v>
      </c>
      <c r="B735" s="626" t="s">
        <v>547</v>
      </c>
      <c r="C735" s="626">
        <v>89301312</v>
      </c>
      <c r="D735" s="688"/>
      <c r="E735" s="689" t="s">
        <v>2722</v>
      </c>
      <c r="F735" s="626" t="s">
        <v>2708</v>
      </c>
      <c r="G735" s="626" t="s">
        <v>2902</v>
      </c>
      <c r="H735" s="626"/>
      <c r="I735" s="626" t="s">
        <v>3431</v>
      </c>
      <c r="J735" s="626" t="s">
        <v>3432</v>
      </c>
      <c r="K735" s="626" t="s">
        <v>1126</v>
      </c>
      <c r="L735" s="627">
        <v>40.65</v>
      </c>
      <c r="M735" s="627">
        <v>81.3</v>
      </c>
      <c r="N735" s="626">
        <v>2</v>
      </c>
      <c r="O735" s="690">
        <v>2</v>
      </c>
      <c r="P735" s="627">
        <v>81.3</v>
      </c>
      <c r="Q735" s="642">
        <v>1</v>
      </c>
      <c r="R735" s="626">
        <v>2</v>
      </c>
      <c r="S735" s="642">
        <v>1</v>
      </c>
      <c r="T735" s="690">
        <v>2</v>
      </c>
      <c r="U735" s="672">
        <v>1</v>
      </c>
    </row>
    <row r="736" spans="1:21" ht="14.4" customHeight="1" x14ac:dyDescent="0.3">
      <c r="A736" s="625">
        <v>31</v>
      </c>
      <c r="B736" s="626" t="s">
        <v>547</v>
      </c>
      <c r="C736" s="626">
        <v>89301312</v>
      </c>
      <c r="D736" s="688"/>
      <c r="E736" s="689" t="s">
        <v>2722</v>
      </c>
      <c r="F736" s="626" t="s">
        <v>2708</v>
      </c>
      <c r="G736" s="626" t="s">
        <v>3433</v>
      </c>
      <c r="H736" s="626"/>
      <c r="I736" s="626" t="s">
        <v>3434</v>
      </c>
      <c r="J736" s="626" t="s">
        <v>3435</v>
      </c>
      <c r="K736" s="626" t="s">
        <v>3436</v>
      </c>
      <c r="L736" s="627">
        <v>82.67</v>
      </c>
      <c r="M736" s="627">
        <v>165.34</v>
      </c>
      <c r="N736" s="626">
        <v>2</v>
      </c>
      <c r="O736" s="690">
        <v>1</v>
      </c>
      <c r="P736" s="627">
        <v>165.34</v>
      </c>
      <c r="Q736" s="642">
        <v>1</v>
      </c>
      <c r="R736" s="626">
        <v>2</v>
      </c>
      <c r="S736" s="642">
        <v>1</v>
      </c>
      <c r="T736" s="690">
        <v>1</v>
      </c>
      <c r="U736" s="672">
        <v>1</v>
      </c>
    </row>
    <row r="737" spans="1:21" ht="14.4" customHeight="1" x14ac:dyDescent="0.3">
      <c r="A737" s="625">
        <v>31</v>
      </c>
      <c r="B737" s="626" t="s">
        <v>547</v>
      </c>
      <c r="C737" s="626">
        <v>89301312</v>
      </c>
      <c r="D737" s="688"/>
      <c r="E737" s="689" t="s">
        <v>2722</v>
      </c>
      <c r="F737" s="626" t="s">
        <v>2708</v>
      </c>
      <c r="G737" s="626" t="s">
        <v>3437</v>
      </c>
      <c r="H737" s="626"/>
      <c r="I737" s="626" t="s">
        <v>3438</v>
      </c>
      <c r="J737" s="626" t="s">
        <v>3439</v>
      </c>
      <c r="K737" s="626" t="s">
        <v>3440</v>
      </c>
      <c r="L737" s="627">
        <v>129.94999999999999</v>
      </c>
      <c r="M737" s="627">
        <v>259.89999999999998</v>
      </c>
      <c r="N737" s="626">
        <v>2</v>
      </c>
      <c r="O737" s="690">
        <v>1</v>
      </c>
      <c r="P737" s="627"/>
      <c r="Q737" s="642">
        <v>0</v>
      </c>
      <c r="R737" s="626"/>
      <c r="S737" s="642">
        <v>0</v>
      </c>
      <c r="T737" s="690"/>
      <c r="U737" s="672">
        <v>0</v>
      </c>
    </row>
    <row r="738" spans="1:21" ht="14.4" customHeight="1" x14ac:dyDescent="0.3">
      <c r="A738" s="625">
        <v>31</v>
      </c>
      <c r="B738" s="626" t="s">
        <v>547</v>
      </c>
      <c r="C738" s="626">
        <v>89301312</v>
      </c>
      <c r="D738" s="688"/>
      <c r="E738" s="689" t="s">
        <v>2722</v>
      </c>
      <c r="F738" s="626" t="s">
        <v>2708</v>
      </c>
      <c r="G738" s="626" t="s">
        <v>3441</v>
      </c>
      <c r="H738" s="626"/>
      <c r="I738" s="626" t="s">
        <v>3442</v>
      </c>
      <c r="J738" s="626" t="s">
        <v>3443</v>
      </c>
      <c r="K738" s="626" t="s">
        <v>2664</v>
      </c>
      <c r="L738" s="627">
        <v>96.57</v>
      </c>
      <c r="M738" s="627">
        <v>96.57</v>
      </c>
      <c r="N738" s="626">
        <v>1</v>
      </c>
      <c r="O738" s="690">
        <v>0.5</v>
      </c>
      <c r="P738" s="627">
        <v>96.57</v>
      </c>
      <c r="Q738" s="642">
        <v>1</v>
      </c>
      <c r="R738" s="626">
        <v>1</v>
      </c>
      <c r="S738" s="642">
        <v>1</v>
      </c>
      <c r="T738" s="690">
        <v>0.5</v>
      </c>
      <c r="U738" s="672">
        <v>1</v>
      </c>
    </row>
    <row r="739" spans="1:21" ht="14.4" customHeight="1" x14ac:dyDescent="0.3">
      <c r="A739" s="625">
        <v>31</v>
      </c>
      <c r="B739" s="626" t="s">
        <v>547</v>
      </c>
      <c r="C739" s="626">
        <v>89301312</v>
      </c>
      <c r="D739" s="688"/>
      <c r="E739" s="689" t="s">
        <v>2722</v>
      </c>
      <c r="F739" s="626" t="s">
        <v>2708</v>
      </c>
      <c r="G739" s="626" t="s">
        <v>3067</v>
      </c>
      <c r="H739" s="626"/>
      <c r="I739" s="626" t="s">
        <v>3068</v>
      </c>
      <c r="J739" s="626" t="s">
        <v>3069</v>
      </c>
      <c r="K739" s="626" t="s">
        <v>923</v>
      </c>
      <c r="L739" s="627">
        <v>0</v>
      </c>
      <c r="M739" s="627">
        <v>0</v>
      </c>
      <c r="N739" s="626">
        <v>5</v>
      </c>
      <c r="O739" s="690">
        <v>4.5</v>
      </c>
      <c r="P739" s="627">
        <v>0</v>
      </c>
      <c r="Q739" s="642"/>
      <c r="R739" s="626">
        <v>1</v>
      </c>
      <c r="S739" s="642">
        <v>0.2</v>
      </c>
      <c r="T739" s="690">
        <v>0.5</v>
      </c>
      <c r="U739" s="672">
        <v>0.1111111111111111</v>
      </c>
    </row>
    <row r="740" spans="1:21" ht="14.4" customHeight="1" x14ac:dyDescent="0.3">
      <c r="A740" s="625">
        <v>31</v>
      </c>
      <c r="B740" s="626" t="s">
        <v>547</v>
      </c>
      <c r="C740" s="626">
        <v>89301312</v>
      </c>
      <c r="D740" s="688"/>
      <c r="E740" s="689" t="s">
        <v>2722</v>
      </c>
      <c r="F740" s="626" t="s">
        <v>2708</v>
      </c>
      <c r="G740" s="626" t="s">
        <v>3067</v>
      </c>
      <c r="H740" s="626"/>
      <c r="I740" s="626" t="s">
        <v>3206</v>
      </c>
      <c r="J740" s="626" t="s">
        <v>3069</v>
      </c>
      <c r="K740" s="626" t="s">
        <v>2037</v>
      </c>
      <c r="L740" s="627">
        <v>0</v>
      </c>
      <c r="M740" s="627">
        <v>0</v>
      </c>
      <c r="N740" s="626">
        <v>9</v>
      </c>
      <c r="O740" s="690">
        <v>5.5</v>
      </c>
      <c r="P740" s="627">
        <v>0</v>
      </c>
      <c r="Q740" s="642"/>
      <c r="R740" s="626">
        <v>1</v>
      </c>
      <c r="S740" s="642">
        <v>0.1111111111111111</v>
      </c>
      <c r="T740" s="690">
        <v>0.5</v>
      </c>
      <c r="U740" s="672">
        <v>9.0909090909090912E-2</v>
      </c>
    </row>
    <row r="741" spans="1:21" ht="14.4" customHeight="1" x14ac:dyDescent="0.3">
      <c r="A741" s="625">
        <v>31</v>
      </c>
      <c r="B741" s="626" t="s">
        <v>547</v>
      </c>
      <c r="C741" s="626">
        <v>89301312</v>
      </c>
      <c r="D741" s="688"/>
      <c r="E741" s="689" t="s">
        <v>2722</v>
      </c>
      <c r="F741" s="626" t="s">
        <v>2708</v>
      </c>
      <c r="G741" s="626" t="s">
        <v>3067</v>
      </c>
      <c r="H741" s="626"/>
      <c r="I741" s="626" t="s">
        <v>3444</v>
      </c>
      <c r="J741" s="626" t="s">
        <v>3445</v>
      </c>
      <c r="K741" s="626" t="s">
        <v>2037</v>
      </c>
      <c r="L741" s="627">
        <v>0</v>
      </c>
      <c r="M741" s="627">
        <v>0</v>
      </c>
      <c r="N741" s="626">
        <v>2</v>
      </c>
      <c r="O741" s="690">
        <v>0.5</v>
      </c>
      <c r="P741" s="627"/>
      <c r="Q741" s="642"/>
      <c r="R741" s="626"/>
      <c r="S741" s="642">
        <v>0</v>
      </c>
      <c r="T741" s="690"/>
      <c r="U741" s="672">
        <v>0</v>
      </c>
    </row>
    <row r="742" spans="1:21" ht="14.4" customHeight="1" x14ac:dyDescent="0.3">
      <c r="A742" s="625">
        <v>31</v>
      </c>
      <c r="B742" s="626" t="s">
        <v>547</v>
      </c>
      <c r="C742" s="626">
        <v>89301312</v>
      </c>
      <c r="D742" s="688"/>
      <c r="E742" s="689" t="s">
        <v>2722</v>
      </c>
      <c r="F742" s="626" t="s">
        <v>2708</v>
      </c>
      <c r="G742" s="626" t="s">
        <v>3067</v>
      </c>
      <c r="H742" s="626"/>
      <c r="I742" s="626" t="s">
        <v>3446</v>
      </c>
      <c r="J742" s="626" t="s">
        <v>3069</v>
      </c>
      <c r="K742" s="626" t="s">
        <v>923</v>
      </c>
      <c r="L742" s="627">
        <v>0</v>
      </c>
      <c r="M742" s="627">
        <v>0</v>
      </c>
      <c r="N742" s="626">
        <v>2</v>
      </c>
      <c r="O742" s="690">
        <v>2</v>
      </c>
      <c r="P742" s="627"/>
      <c r="Q742" s="642"/>
      <c r="R742" s="626"/>
      <c r="S742" s="642">
        <v>0</v>
      </c>
      <c r="T742" s="690"/>
      <c r="U742" s="672">
        <v>0</v>
      </c>
    </row>
    <row r="743" spans="1:21" ht="14.4" customHeight="1" x14ac:dyDescent="0.3">
      <c r="A743" s="625">
        <v>31</v>
      </c>
      <c r="B743" s="626" t="s">
        <v>547</v>
      </c>
      <c r="C743" s="626">
        <v>89301312</v>
      </c>
      <c r="D743" s="688"/>
      <c r="E743" s="689" t="s">
        <v>2722</v>
      </c>
      <c r="F743" s="626" t="s">
        <v>2709</v>
      </c>
      <c r="G743" s="626" t="s">
        <v>2823</v>
      </c>
      <c r="H743" s="626"/>
      <c r="I743" s="626" t="s">
        <v>3447</v>
      </c>
      <c r="J743" s="626" t="s">
        <v>2724</v>
      </c>
      <c r="K743" s="626"/>
      <c r="L743" s="627">
        <v>0</v>
      </c>
      <c r="M743" s="627">
        <v>0</v>
      </c>
      <c r="N743" s="626">
        <v>2</v>
      </c>
      <c r="O743" s="690">
        <v>2</v>
      </c>
      <c r="P743" s="627">
        <v>0</v>
      </c>
      <c r="Q743" s="642"/>
      <c r="R743" s="626">
        <v>2</v>
      </c>
      <c r="S743" s="642">
        <v>1</v>
      </c>
      <c r="T743" s="690">
        <v>2</v>
      </c>
      <c r="U743" s="672">
        <v>1</v>
      </c>
    </row>
    <row r="744" spans="1:21" ht="14.4" customHeight="1" x14ac:dyDescent="0.3">
      <c r="A744" s="625">
        <v>31</v>
      </c>
      <c r="B744" s="626" t="s">
        <v>547</v>
      </c>
      <c r="C744" s="626">
        <v>89301312</v>
      </c>
      <c r="D744" s="688"/>
      <c r="E744" s="689" t="s">
        <v>2722</v>
      </c>
      <c r="F744" s="626" t="s">
        <v>2710</v>
      </c>
      <c r="G744" s="626" t="s">
        <v>2763</v>
      </c>
      <c r="H744" s="626"/>
      <c r="I744" s="626" t="s">
        <v>3448</v>
      </c>
      <c r="J744" s="626" t="s">
        <v>3449</v>
      </c>
      <c r="K744" s="626" t="s">
        <v>3450</v>
      </c>
      <c r="L744" s="627">
        <v>144.05000000000001</v>
      </c>
      <c r="M744" s="627">
        <v>11524</v>
      </c>
      <c r="N744" s="626">
        <v>80</v>
      </c>
      <c r="O744" s="690">
        <v>3</v>
      </c>
      <c r="P744" s="627"/>
      <c r="Q744" s="642">
        <v>0</v>
      </c>
      <c r="R744" s="626"/>
      <c r="S744" s="642">
        <v>0</v>
      </c>
      <c r="T744" s="690"/>
      <c r="U744" s="672">
        <v>0</v>
      </c>
    </row>
    <row r="745" spans="1:21" ht="14.4" customHeight="1" x14ac:dyDescent="0.3">
      <c r="A745" s="625">
        <v>31</v>
      </c>
      <c r="B745" s="626" t="s">
        <v>547</v>
      </c>
      <c r="C745" s="626">
        <v>89301312</v>
      </c>
      <c r="D745" s="688"/>
      <c r="E745" s="689" t="s">
        <v>2722</v>
      </c>
      <c r="F745" s="626" t="s">
        <v>2710</v>
      </c>
      <c r="G745" s="626" t="s">
        <v>2763</v>
      </c>
      <c r="H745" s="626"/>
      <c r="I745" s="626" t="s">
        <v>3451</v>
      </c>
      <c r="J745" s="626" t="s">
        <v>3452</v>
      </c>
      <c r="K745" s="626" t="s">
        <v>3453</v>
      </c>
      <c r="L745" s="627">
        <v>28.3</v>
      </c>
      <c r="M745" s="627">
        <v>28.3</v>
      </c>
      <c r="N745" s="626">
        <v>1</v>
      </c>
      <c r="O745" s="690">
        <v>1</v>
      </c>
      <c r="P745" s="627">
        <v>28.3</v>
      </c>
      <c r="Q745" s="642">
        <v>1</v>
      </c>
      <c r="R745" s="626">
        <v>1</v>
      </c>
      <c r="S745" s="642">
        <v>1</v>
      </c>
      <c r="T745" s="690">
        <v>1</v>
      </c>
      <c r="U745" s="672">
        <v>1</v>
      </c>
    </row>
    <row r="746" spans="1:21" ht="14.4" customHeight="1" x14ac:dyDescent="0.3">
      <c r="A746" s="625">
        <v>31</v>
      </c>
      <c r="B746" s="626" t="s">
        <v>547</v>
      </c>
      <c r="C746" s="626">
        <v>89301312</v>
      </c>
      <c r="D746" s="688"/>
      <c r="E746" s="689" t="s">
        <v>2722</v>
      </c>
      <c r="F746" s="626" t="s">
        <v>2710</v>
      </c>
      <c r="G746" s="626" t="s">
        <v>2763</v>
      </c>
      <c r="H746" s="626"/>
      <c r="I746" s="626" t="s">
        <v>2764</v>
      </c>
      <c r="J746" s="626" t="s">
        <v>2765</v>
      </c>
      <c r="K746" s="626" t="s">
        <v>2766</v>
      </c>
      <c r="L746" s="627">
        <v>35.75</v>
      </c>
      <c r="M746" s="627">
        <v>214.5</v>
      </c>
      <c r="N746" s="626">
        <v>6</v>
      </c>
      <c r="O746" s="690">
        <v>4</v>
      </c>
      <c r="P746" s="627">
        <v>214.5</v>
      </c>
      <c r="Q746" s="642">
        <v>1</v>
      </c>
      <c r="R746" s="626">
        <v>6</v>
      </c>
      <c r="S746" s="642">
        <v>1</v>
      </c>
      <c r="T746" s="690">
        <v>4</v>
      </c>
      <c r="U746" s="672">
        <v>1</v>
      </c>
    </row>
    <row r="747" spans="1:21" ht="14.4" customHeight="1" x14ac:dyDescent="0.3">
      <c r="A747" s="625">
        <v>31</v>
      </c>
      <c r="B747" s="626" t="s">
        <v>547</v>
      </c>
      <c r="C747" s="626">
        <v>89301312</v>
      </c>
      <c r="D747" s="688"/>
      <c r="E747" s="689" t="s">
        <v>2722</v>
      </c>
      <c r="F747" s="626" t="s">
        <v>2710</v>
      </c>
      <c r="G747" s="626" t="s">
        <v>2763</v>
      </c>
      <c r="H747" s="626"/>
      <c r="I747" s="626" t="s">
        <v>3087</v>
      </c>
      <c r="J747" s="626" t="s">
        <v>2765</v>
      </c>
      <c r="K747" s="626" t="s">
        <v>3088</v>
      </c>
      <c r="L747" s="627">
        <v>47.57</v>
      </c>
      <c r="M747" s="627">
        <v>332.99</v>
      </c>
      <c r="N747" s="626">
        <v>7</v>
      </c>
      <c r="O747" s="690">
        <v>6</v>
      </c>
      <c r="P747" s="627">
        <v>332.99</v>
      </c>
      <c r="Q747" s="642">
        <v>1</v>
      </c>
      <c r="R747" s="626">
        <v>7</v>
      </c>
      <c r="S747" s="642">
        <v>1</v>
      </c>
      <c r="T747" s="690">
        <v>6</v>
      </c>
      <c r="U747" s="672">
        <v>1</v>
      </c>
    </row>
    <row r="748" spans="1:21" ht="14.4" customHeight="1" x14ac:dyDescent="0.3">
      <c r="A748" s="625">
        <v>31</v>
      </c>
      <c r="B748" s="626" t="s">
        <v>547</v>
      </c>
      <c r="C748" s="626">
        <v>89301312</v>
      </c>
      <c r="D748" s="688"/>
      <c r="E748" s="689" t="s">
        <v>2722</v>
      </c>
      <c r="F748" s="626" t="s">
        <v>2710</v>
      </c>
      <c r="G748" s="626" t="s">
        <v>2763</v>
      </c>
      <c r="H748" s="626"/>
      <c r="I748" s="626" t="s">
        <v>3219</v>
      </c>
      <c r="J748" s="626" t="s">
        <v>3217</v>
      </c>
      <c r="K748" s="626" t="s">
        <v>3220</v>
      </c>
      <c r="L748" s="627">
        <v>24.77</v>
      </c>
      <c r="M748" s="627">
        <v>49.54</v>
      </c>
      <c r="N748" s="626">
        <v>2</v>
      </c>
      <c r="O748" s="690">
        <v>2</v>
      </c>
      <c r="P748" s="627">
        <v>49.54</v>
      </c>
      <c r="Q748" s="642">
        <v>1</v>
      </c>
      <c r="R748" s="626">
        <v>2</v>
      </c>
      <c r="S748" s="642">
        <v>1</v>
      </c>
      <c r="T748" s="690">
        <v>2</v>
      </c>
      <c r="U748" s="672">
        <v>1</v>
      </c>
    </row>
    <row r="749" spans="1:21" ht="14.4" customHeight="1" x14ac:dyDescent="0.3">
      <c r="A749" s="625">
        <v>31</v>
      </c>
      <c r="B749" s="626" t="s">
        <v>547</v>
      </c>
      <c r="C749" s="626">
        <v>89301312</v>
      </c>
      <c r="D749" s="688"/>
      <c r="E749" s="689" t="s">
        <v>2722</v>
      </c>
      <c r="F749" s="626" t="s">
        <v>2710</v>
      </c>
      <c r="G749" s="626" t="s">
        <v>2767</v>
      </c>
      <c r="H749" s="626"/>
      <c r="I749" s="626" t="s">
        <v>2852</v>
      </c>
      <c r="J749" s="626" t="s">
        <v>2853</v>
      </c>
      <c r="K749" s="626" t="s">
        <v>2854</v>
      </c>
      <c r="L749" s="627">
        <v>260</v>
      </c>
      <c r="M749" s="627">
        <v>1560</v>
      </c>
      <c r="N749" s="626">
        <v>6</v>
      </c>
      <c r="O749" s="690">
        <v>3</v>
      </c>
      <c r="P749" s="627">
        <v>1560</v>
      </c>
      <c r="Q749" s="642">
        <v>1</v>
      </c>
      <c r="R749" s="626">
        <v>6</v>
      </c>
      <c r="S749" s="642">
        <v>1</v>
      </c>
      <c r="T749" s="690">
        <v>3</v>
      </c>
      <c r="U749" s="672">
        <v>1</v>
      </c>
    </row>
    <row r="750" spans="1:21" ht="14.4" customHeight="1" x14ac:dyDescent="0.3">
      <c r="A750" s="625">
        <v>31</v>
      </c>
      <c r="B750" s="626" t="s">
        <v>547</v>
      </c>
      <c r="C750" s="626">
        <v>89301312</v>
      </c>
      <c r="D750" s="688"/>
      <c r="E750" s="689" t="s">
        <v>2722</v>
      </c>
      <c r="F750" s="626" t="s">
        <v>2710</v>
      </c>
      <c r="G750" s="626" t="s">
        <v>2767</v>
      </c>
      <c r="H750" s="626"/>
      <c r="I750" s="626" t="s">
        <v>2771</v>
      </c>
      <c r="J750" s="626" t="s">
        <v>2772</v>
      </c>
      <c r="K750" s="626" t="s">
        <v>2773</v>
      </c>
      <c r="L750" s="627">
        <v>200</v>
      </c>
      <c r="M750" s="627">
        <v>400</v>
      </c>
      <c r="N750" s="626">
        <v>2</v>
      </c>
      <c r="O750" s="690">
        <v>1</v>
      </c>
      <c r="P750" s="627">
        <v>400</v>
      </c>
      <c r="Q750" s="642">
        <v>1</v>
      </c>
      <c r="R750" s="626">
        <v>2</v>
      </c>
      <c r="S750" s="642">
        <v>1</v>
      </c>
      <c r="T750" s="690">
        <v>1</v>
      </c>
      <c r="U750" s="672">
        <v>1</v>
      </c>
    </row>
    <row r="751" spans="1:21" ht="14.4" customHeight="1" x14ac:dyDescent="0.3">
      <c r="A751" s="625">
        <v>31</v>
      </c>
      <c r="B751" s="626" t="s">
        <v>547</v>
      </c>
      <c r="C751" s="626">
        <v>89301312</v>
      </c>
      <c r="D751" s="688"/>
      <c r="E751" s="689" t="s">
        <v>2722</v>
      </c>
      <c r="F751" s="626" t="s">
        <v>2710</v>
      </c>
      <c r="G751" s="626" t="s">
        <v>3089</v>
      </c>
      <c r="H751" s="626"/>
      <c r="I751" s="626" t="s">
        <v>3090</v>
      </c>
      <c r="J751" s="626" t="s">
        <v>3091</v>
      </c>
      <c r="K751" s="626" t="s">
        <v>3092</v>
      </c>
      <c r="L751" s="627">
        <v>553.15</v>
      </c>
      <c r="M751" s="627">
        <v>9956.7000000000007</v>
      </c>
      <c r="N751" s="626">
        <v>18</v>
      </c>
      <c r="O751" s="690">
        <v>4</v>
      </c>
      <c r="P751" s="627">
        <v>9956.7000000000007</v>
      </c>
      <c r="Q751" s="642">
        <v>1</v>
      </c>
      <c r="R751" s="626">
        <v>18</v>
      </c>
      <c r="S751" s="642">
        <v>1</v>
      </c>
      <c r="T751" s="690">
        <v>4</v>
      </c>
      <c r="U751" s="672">
        <v>1</v>
      </c>
    </row>
    <row r="752" spans="1:21" ht="14.4" customHeight="1" x14ac:dyDescent="0.3">
      <c r="A752" s="625">
        <v>31</v>
      </c>
      <c r="B752" s="626" t="s">
        <v>547</v>
      </c>
      <c r="C752" s="626">
        <v>89301312</v>
      </c>
      <c r="D752" s="688"/>
      <c r="E752" s="689" t="s">
        <v>2722</v>
      </c>
      <c r="F752" s="626" t="s">
        <v>2710</v>
      </c>
      <c r="G752" s="626" t="s">
        <v>2738</v>
      </c>
      <c r="H752" s="626"/>
      <c r="I752" s="626" t="s">
        <v>2774</v>
      </c>
      <c r="J752" s="626" t="s">
        <v>2775</v>
      </c>
      <c r="K752" s="626" t="s">
        <v>2776</v>
      </c>
      <c r="L752" s="627">
        <v>199.5</v>
      </c>
      <c r="M752" s="627">
        <v>199.5</v>
      </c>
      <c r="N752" s="626">
        <v>1</v>
      </c>
      <c r="O752" s="690">
        <v>1</v>
      </c>
      <c r="P752" s="627">
        <v>199.5</v>
      </c>
      <c r="Q752" s="642">
        <v>1</v>
      </c>
      <c r="R752" s="626">
        <v>1</v>
      </c>
      <c r="S752" s="642">
        <v>1</v>
      </c>
      <c r="T752" s="690">
        <v>1</v>
      </c>
      <c r="U752" s="672">
        <v>1</v>
      </c>
    </row>
    <row r="753" spans="1:21" ht="14.4" customHeight="1" x14ac:dyDescent="0.3">
      <c r="A753" s="625">
        <v>31</v>
      </c>
      <c r="B753" s="626" t="s">
        <v>547</v>
      </c>
      <c r="C753" s="626">
        <v>89301312</v>
      </c>
      <c r="D753" s="688"/>
      <c r="E753" s="689" t="s">
        <v>2722</v>
      </c>
      <c r="F753" s="626" t="s">
        <v>2710</v>
      </c>
      <c r="G753" s="626" t="s">
        <v>2738</v>
      </c>
      <c r="H753" s="626"/>
      <c r="I753" s="626" t="s">
        <v>2777</v>
      </c>
      <c r="J753" s="626" t="s">
        <v>2778</v>
      </c>
      <c r="K753" s="626" t="s">
        <v>2779</v>
      </c>
      <c r="L753" s="627">
        <v>492.18</v>
      </c>
      <c r="M753" s="627">
        <v>2460.9</v>
      </c>
      <c r="N753" s="626">
        <v>5</v>
      </c>
      <c r="O753" s="690">
        <v>5</v>
      </c>
      <c r="P753" s="627">
        <v>2460.9</v>
      </c>
      <c r="Q753" s="642">
        <v>1</v>
      </c>
      <c r="R753" s="626">
        <v>5</v>
      </c>
      <c r="S753" s="642">
        <v>1</v>
      </c>
      <c r="T753" s="690">
        <v>5</v>
      </c>
      <c r="U753" s="672">
        <v>1</v>
      </c>
    </row>
    <row r="754" spans="1:21" ht="14.4" customHeight="1" x14ac:dyDescent="0.3">
      <c r="A754" s="625">
        <v>31</v>
      </c>
      <c r="B754" s="626" t="s">
        <v>547</v>
      </c>
      <c r="C754" s="626">
        <v>89301312</v>
      </c>
      <c r="D754" s="688"/>
      <c r="E754" s="689" t="s">
        <v>2722</v>
      </c>
      <c r="F754" s="626" t="s">
        <v>2710</v>
      </c>
      <c r="G754" s="626" t="s">
        <v>2738</v>
      </c>
      <c r="H754" s="626"/>
      <c r="I754" s="626" t="s">
        <v>2889</v>
      </c>
      <c r="J754" s="626" t="s">
        <v>2890</v>
      </c>
      <c r="K754" s="626" t="s">
        <v>2891</v>
      </c>
      <c r="L754" s="627">
        <v>320.25</v>
      </c>
      <c r="M754" s="627">
        <v>1281</v>
      </c>
      <c r="N754" s="626">
        <v>4</v>
      </c>
      <c r="O754" s="690">
        <v>4</v>
      </c>
      <c r="P754" s="627">
        <v>1281</v>
      </c>
      <c r="Q754" s="642">
        <v>1</v>
      </c>
      <c r="R754" s="626">
        <v>4</v>
      </c>
      <c r="S754" s="642">
        <v>1</v>
      </c>
      <c r="T754" s="690">
        <v>4</v>
      </c>
      <c r="U754" s="672">
        <v>1</v>
      </c>
    </row>
    <row r="755" spans="1:21" ht="14.4" customHeight="1" x14ac:dyDescent="0.3">
      <c r="A755" s="625">
        <v>31</v>
      </c>
      <c r="B755" s="626" t="s">
        <v>547</v>
      </c>
      <c r="C755" s="626">
        <v>89301312</v>
      </c>
      <c r="D755" s="688"/>
      <c r="E755" s="689" t="s">
        <v>2722</v>
      </c>
      <c r="F755" s="626" t="s">
        <v>2710</v>
      </c>
      <c r="G755" s="626" t="s">
        <v>2738</v>
      </c>
      <c r="H755" s="626"/>
      <c r="I755" s="626" t="s">
        <v>2964</v>
      </c>
      <c r="J755" s="626" t="s">
        <v>2965</v>
      </c>
      <c r="K755" s="626" t="s">
        <v>2966</v>
      </c>
      <c r="L755" s="627">
        <v>245.43</v>
      </c>
      <c r="M755" s="627">
        <v>490.86</v>
      </c>
      <c r="N755" s="626">
        <v>2</v>
      </c>
      <c r="O755" s="690">
        <v>2</v>
      </c>
      <c r="P755" s="627">
        <v>490.86</v>
      </c>
      <c r="Q755" s="642">
        <v>1</v>
      </c>
      <c r="R755" s="626">
        <v>2</v>
      </c>
      <c r="S755" s="642">
        <v>1</v>
      </c>
      <c r="T755" s="690">
        <v>2</v>
      </c>
      <c r="U755" s="672">
        <v>1</v>
      </c>
    </row>
    <row r="756" spans="1:21" ht="14.4" customHeight="1" x14ac:dyDescent="0.3">
      <c r="A756" s="625">
        <v>31</v>
      </c>
      <c r="B756" s="626" t="s">
        <v>547</v>
      </c>
      <c r="C756" s="626">
        <v>89301312</v>
      </c>
      <c r="D756" s="688"/>
      <c r="E756" s="689" t="s">
        <v>2722</v>
      </c>
      <c r="F756" s="626" t="s">
        <v>2710</v>
      </c>
      <c r="G756" s="626" t="s">
        <v>2738</v>
      </c>
      <c r="H756" s="626"/>
      <c r="I756" s="626" t="s">
        <v>3126</v>
      </c>
      <c r="J756" s="626" t="s">
        <v>3127</v>
      </c>
      <c r="K756" s="626" t="s">
        <v>3128</v>
      </c>
      <c r="L756" s="627">
        <v>1575</v>
      </c>
      <c r="M756" s="627">
        <v>1575</v>
      </c>
      <c r="N756" s="626">
        <v>1</v>
      </c>
      <c r="O756" s="690">
        <v>1</v>
      </c>
      <c r="P756" s="627">
        <v>1575</v>
      </c>
      <c r="Q756" s="642">
        <v>1</v>
      </c>
      <c r="R756" s="626">
        <v>1</v>
      </c>
      <c r="S756" s="642">
        <v>1</v>
      </c>
      <c r="T756" s="690">
        <v>1</v>
      </c>
      <c r="U756" s="672">
        <v>1</v>
      </c>
    </row>
    <row r="757" spans="1:21" ht="14.4" customHeight="1" x14ac:dyDescent="0.3">
      <c r="A757" s="625">
        <v>31</v>
      </c>
      <c r="B757" s="626" t="s">
        <v>547</v>
      </c>
      <c r="C757" s="626">
        <v>89301312</v>
      </c>
      <c r="D757" s="688"/>
      <c r="E757" s="689" t="s">
        <v>2722</v>
      </c>
      <c r="F757" s="626" t="s">
        <v>2710</v>
      </c>
      <c r="G757" s="626" t="s">
        <v>2738</v>
      </c>
      <c r="H757" s="626"/>
      <c r="I757" s="626" t="s">
        <v>2783</v>
      </c>
      <c r="J757" s="626" t="s">
        <v>2784</v>
      </c>
      <c r="K757" s="626" t="s">
        <v>2785</v>
      </c>
      <c r="L757" s="627">
        <v>971.25</v>
      </c>
      <c r="M757" s="627">
        <v>4856.25</v>
      </c>
      <c r="N757" s="626">
        <v>5</v>
      </c>
      <c r="O757" s="690">
        <v>5</v>
      </c>
      <c r="P757" s="627">
        <v>4856.25</v>
      </c>
      <c r="Q757" s="642">
        <v>1</v>
      </c>
      <c r="R757" s="626">
        <v>5</v>
      </c>
      <c r="S757" s="642">
        <v>1</v>
      </c>
      <c r="T757" s="690">
        <v>5</v>
      </c>
      <c r="U757" s="672">
        <v>1</v>
      </c>
    </row>
    <row r="758" spans="1:21" ht="14.4" customHeight="1" x14ac:dyDescent="0.3">
      <c r="A758" s="625">
        <v>31</v>
      </c>
      <c r="B758" s="626" t="s">
        <v>547</v>
      </c>
      <c r="C758" s="626">
        <v>89301312</v>
      </c>
      <c r="D758" s="688"/>
      <c r="E758" s="689" t="s">
        <v>2722</v>
      </c>
      <c r="F758" s="626" t="s">
        <v>2710</v>
      </c>
      <c r="G758" s="626" t="s">
        <v>2738</v>
      </c>
      <c r="H758" s="626"/>
      <c r="I758" s="626" t="s">
        <v>3454</v>
      </c>
      <c r="J758" s="626" t="s">
        <v>3455</v>
      </c>
      <c r="K758" s="626" t="s">
        <v>3242</v>
      </c>
      <c r="L758" s="627">
        <v>1000</v>
      </c>
      <c r="M758" s="627">
        <v>1000</v>
      </c>
      <c r="N758" s="626">
        <v>1</v>
      </c>
      <c r="O758" s="690">
        <v>1</v>
      </c>
      <c r="P758" s="627"/>
      <c r="Q758" s="642">
        <v>0</v>
      </c>
      <c r="R758" s="626"/>
      <c r="S758" s="642">
        <v>0</v>
      </c>
      <c r="T758" s="690"/>
      <c r="U758" s="672">
        <v>0</v>
      </c>
    </row>
    <row r="759" spans="1:21" ht="14.4" customHeight="1" x14ac:dyDescent="0.3">
      <c r="A759" s="625">
        <v>31</v>
      </c>
      <c r="B759" s="626" t="s">
        <v>547</v>
      </c>
      <c r="C759" s="626">
        <v>89301312</v>
      </c>
      <c r="D759" s="688"/>
      <c r="E759" s="689" t="s">
        <v>2722</v>
      </c>
      <c r="F759" s="626" t="s">
        <v>2710</v>
      </c>
      <c r="G759" s="626" t="s">
        <v>2738</v>
      </c>
      <c r="H759" s="626"/>
      <c r="I759" s="626" t="s">
        <v>3095</v>
      </c>
      <c r="J759" s="626" t="s">
        <v>3096</v>
      </c>
      <c r="K759" s="626" t="s">
        <v>3097</v>
      </c>
      <c r="L759" s="627">
        <v>250</v>
      </c>
      <c r="M759" s="627">
        <v>250</v>
      </c>
      <c r="N759" s="626">
        <v>1</v>
      </c>
      <c r="O759" s="690">
        <v>1</v>
      </c>
      <c r="P759" s="627">
        <v>250</v>
      </c>
      <c r="Q759" s="642">
        <v>1</v>
      </c>
      <c r="R759" s="626">
        <v>1</v>
      </c>
      <c r="S759" s="642">
        <v>1</v>
      </c>
      <c r="T759" s="690">
        <v>1</v>
      </c>
      <c r="U759" s="672">
        <v>1</v>
      </c>
    </row>
    <row r="760" spans="1:21" ht="14.4" customHeight="1" x14ac:dyDescent="0.3">
      <c r="A760" s="625">
        <v>31</v>
      </c>
      <c r="B760" s="626" t="s">
        <v>547</v>
      </c>
      <c r="C760" s="626">
        <v>89301312</v>
      </c>
      <c r="D760" s="688"/>
      <c r="E760" s="689" t="s">
        <v>2722</v>
      </c>
      <c r="F760" s="626" t="s">
        <v>2710</v>
      </c>
      <c r="G760" s="626" t="s">
        <v>2738</v>
      </c>
      <c r="H760" s="626"/>
      <c r="I760" s="626" t="s">
        <v>2866</v>
      </c>
      <c r="J760" s="626" t="s">
        <v>2867</v>
      </c>
      <c r="K760" s="626" t="s">
        <v>2868</v>
      </c>
      <c r="L760" s="627">
        <v>349.12</v>
      </c>
      <c r="M760" s="627">
        <v>1745.6</v>
      </c>
      <c r="N760" s="626">
        <v>5</v>
      </c>
      <c r="O760" s="690">
        <v>5</v>
      </c>
      <c r="P760" s="627">
        <v>1396.48</v>
      </c>
      <c r="Q760" s="642">
        <v>0.8</v>
      </c>
      <c r="R760" s="626">
        <v>4</v>
      </c>
      <c r="S760" s="642">
        <v>0.8</v>
      </c>
      <c r="T760" s="690">
        <v>4</v>
      </c>
      <c r="U760" s="672">
        <v>0.8</v>
      </c>
    </row>
    <row r="761" spans="1:21" ht="14.4" customHeight="1" x14ac:dyDescent="0.3">
      <c r="A761" s="625">
        <v>31</v>
      </c>
      <c r="B761" s="626" t="s">
        <v>547</v>
      </c>
      <c r="C761" s="626">
        <v>89301312</v>
      </c>
      <c r="D761" s="688"/>
      <c r="E761" s="689" t="s">
        <v>2722</v>
      </c>
      <c r="F761" s="626" t="s">
        <v>2710</v>
      </c>
      <c r="G761" s="626" t="s">
        <v>2738</v>
      </c>
      <c r="H761" s="626"/>
      <c r="I761" s="626" t="s">
        <v>3002</v>
      </c>
      <c r="J761" s="626" t="s">
        <v>3003</v>
      </c>
      <c r="K761" s="626" t="s">
        <v>3004</v>
      </c>
      <c r="L761" s="627">
        <v>350</v>
      </c>
      <c r="M761" s="627">
        <v>2450</v>
      </c>
      <c r="N761" s="626">
        <v>7</v>
      </c>
      <c r="O761" s="690">
        <v>7</v>
      </c>
      <c r="P761" s="627">
        <v>1750</v>
      </c>
      <c r="Q761" s="642">
        <v>0.7142857142857143</v>
      </c>
      <c r="R761" s="626">
        <v>5</v>
      </c>
      <c r="S761" s="642">
        <v>0.7142857142857143</v>
      </c>
      <c r="T761" s="690">
        <v>5</v>
      </c>
      <c r="U761" s="672">
        <v>0.7142857142857143</v>
      </c>
    </row>
    <row r="762" spans="1:21" ht="14.4" customHeight="1" x14ac:dyDescent="0.3">
      <c r="A762" s="625">
        <v>31</v>
      </c>
      <c r="B762" s="626" t="s">
        <v>547</v>
      </c>
      <c r="C762" s="626">
        <v>89301312</v>
      </c>
      <c r="D762" s="688"/>
      <c r="E762" s="689" t="s">
        <v>2723</v>
      </c>
      <c r="F762" s="626" t="s">
        <v>2708</v>
      </c>
      <c r="G762" s="626" t="s">
        <v>2808</v>
      </c>
      <c r="H762" s="626"/>
      <c r="I762" s="626" t="s">
        <v>1827</v>
      </c>
      <c r="J762" s="626" t="s">
        <v>2604</v>
      </c>
      <c r="K762" s="626" t="s">
        <v>2605</v>
      </c>
      <c r="L762" s="627">
        <v>333.31</v>
      </c>
      <c r="M762" s="627">
        <v>333.31</v>
      </c>
      <c r="N762" s="626">
        <v>1</v>
      </c>
      <c r="O762" s="690">
        <v>1</v>
      </c>
      <c r="P762" s="627">
        <v>333.31</v>
      </c>
      <c r="Q762" s="642">
        <v>1</v>
      </c>
      <c r="R762" s="626">
        <v>1</v>
      </c>
      <c r="S762" s="642">
        <v>1</v>
      </c>
      <c r="T762" s="690">
        <v>1</v>
      </c>
      <c r="U762" s="672">
        <v>1</v>
      </c>
    </row>
    <row r="763" spans="1:21" ht="14.4" customHeight="1" x14ac:dyDescent="0.3">
      <c r="A763" s="625">
        <v>31</v>
      </c>
      <c r="B763" s="626" t="s">
        <v>547</v>
      </c>
      <c r="C763" s="626">
        <v>89301312</v>
      </c>
      <c r="D763" s="688"/>
      <c r="E763" s="689" t="s">
        <v>2723</v>
      </c>
      <c r="F763" s="626" t="s">
        <v>2708</v>
      </c>
      <c r="G763" s="626" t="s">
        <v>2979</v>
      </c>
      <c r="H763" s="626"/>
      <c r="I763" s="626" t="s">
        <v>885</v>
      </c>
      <c r="J763" s="626" t="s">
        <v>2981</v>
      </c>
      <c r="K763" s="626" t="s">
        <v>2982</v>
      </c>
      <c r="L763" s="627">
        <v>0</v>
      </c>
      <c r="M763" s="627">
        <v>0</v>
      </c>
      <c r="N763" s="626">
        <v>1</v>
      </c>
      <c r="O763" s="690">
        <v>0.5</v>
      </c>
      <c r="P763" s="627">
        <v>0</v>
      </c>
      <c r="Q763" s="642"/>
      <c r="R763" s="626">
        <v>1</v>
      </c>
      <c r="S763" s="642">
        <v>1</v>
      </c>
      <c r="T763" s="690">
        <v>0.5</v>
      </c>
      <c r="U763" s="672">
        <v>1</v>
      </c>
    </row>
    <row r="764" spans="1:21" ht="14.4" customHeight="1" x14ac:dyDescent="0.3">
      <c r="A764" s="625">
        <v>31</v>
      </c>
      <c r="B764" s="626" t="s">
        <v>547</v>
      </c>
      <c r="C764" s="626">
        <v>89301312</v>
      </c>
      <c r="D764" s="688"/>
      <c r="E764" s="689" t="s">
        <v>2723</v>
      </c>
      <c r="F764" s="626" t="s">
        <v>2708</v>
      </c>
      <c r="G764" s="626" t="s">
        <v>2741</v>
      </c>
      <c r="H764" s="626"/>
      <c r="I764" s="626" t="s">
        <v>1809</v>
      </c>
      <c r="J764" s="626" t="s">
        <v>1810</v>
      </c>
      <c r="K764" s="626" t="s">
        <v>2614</v>
      </c>
      <c r="L764" s="627">
        <v>69.86</v>
      </c>
      <c r="M764" s="627">
        <v>489.02</v>
      </c>
      <c r="N764" s="626">
        <v>7</v>
      </c>
      <c r="O764" s="690">
        <v>2</v>
      </c>
      <c r="P764" s="627">
        <v>279.44</v>
      </c>
      <c r="Q764" s="642">
        <v>0.5714285714285714</v>
      </c>
      <c r="R764" s="626">
        <v>4</v>
      </c>
      <c r="S764" s="642">
        <v>0.5714285714285714</v>
      </c>
      <c r="T764" s="690">
        <v>1.5</v>
      </c>
      <c r="U764" s="672">
        <v>0.75</v>
      </c>
    </row>
    <row r="765" spans="1:21" ht="14.4" customHeight="1" x14ac:dyDescent="0.3">
      <c r="A765" s="625">
        <v>31</v>
      </c>
      <c r="B765" s="626" t="s">
        <v>547</v>
      </c>
      <c r="C765" s="626">
        <v>89301312</v>
      </c>
      <c r="D765" s="688"/>
      <c r="E765" s="689" t="s">
        <v>2723</v>
      </c>
      <c r="F765" s="626" t="s">
        <v>2708</v>
      </c>
      <c r="G765" s="626" t="s">
        <v>2897</v>
      </c>
      <c r="H765" s="626"/>
      <c r="I765" s="626" t="s">
        <v>3456</v>
      </c>
      <c r="J765" s="626" t="s">
        <v>3457</v>
      </c>
      <c r="K765" s="626" t="s">
        <v>3458</v>
      </c>
      <c r="L765" s="627">
        <v>0</v>
      </c>
      <c r="M765" s="627">
        <v>0</v>
      </c>
      <c r="N765" s="626">
        <v>11</v>
      </c>
      <c r="O765" s="690">
        <v>0.5</v>
      </c>
      <c r="P765" s="627"/>
      <c r="Q765" s="642"/>
      <c r="R765" s="626"/>
      <c r="S765" s="642">
        <v>0</v>
      </c>
      <c r="T765" s="690"/>
      <c r="U765" s="672">
        <v>0</v>
      </c>
    </row>
    <row r="766" spans="1:21" ht="14.4" customHeight="1" x14ac:dyDescent="0.3">
      <c r="A766" s="625">
        <v>31</v>
      </c>
      <c r="B766" s="626" t="s">
        <v>547</v>
      </c>
      <c r="C766" s="626">
        <v>89301312</v>
      </c>
      <c r="D766" s="688"/>
      <c r="E766" s="689" t="s">
        <v>2723</v>
      </c>
      <c r="F766" s="626" t="s">
        <v>2708</v>
      </c>
      <c r="G766" s="626" t="s">
        <v>2916</v>
      </c>
      <c r="H766" s="626"/>
      <c r="I766" s="626" t="s">
        <v>1285</v>
      </c>
      <c r="J766" s="626" t="s">
        <v>2917</v>
      </c>
      <c r="K766" s="626" t="s">
        <v>801</v>
      </c>
      <c r="L766" s="627">
        <v>33.36</v>
      </c>
      <c r="M766" s="627">
        <v>66.72</v>
      </c>
      <c r="N766" s="626">
        <v>2</v>
      </c>
      <c r="O766" s="690">
        <v>0.5</v>
      </c>
      <c r="P766" s="627">
        <v>66.72</v>
      </c>
      <c r="Q766" s="642">
        <v>1</v>
      </c>
      <c r="R766" s="626">
        <v>2</v>
      </c>
      <c r="S766" s="642">
        <v>1</v>
      </c>
      <c r="T766" s="690">
        <v>0.5</v>
      </c>
      <c r="U766" s="672">
        <v>1</v>
      </c>
    </row>
    <row r="767" spans="1:21" ht="14.4" customHeight="1" x14ac:dyDescent="0.3">
      <c r="A767" s="625">
        <v>31</v>
      </c>
      <c r="B767" s="626" t="s">
        <v>547</v>
      </c>
      <c r="C767" s="626">
        <v>89301312</v>
      </c>
      <c r="D767" s="688"/>
      <c r="E767" s="689" t="s">
        <v>2723</v>
      </c>
      <c r="F767" s="626" t="s">
        <v>2708</v>
      </c>
      <c r="G767" s="626" t="s">
        <v>3459</v>
      </c>
      <c r="H767" s="626"/>
      <c r="I767" s="626" t="s">
        <v>2238</v>
      </c>
      <c r="J767" s="626" t="s">
        <v>3460</v>
      </c>
      <c r="K767" s="626" t="s">
        <v>3461</v>
      </c>
      <c r="L767" s="627">
        <v>0</v>
      </c>
      <c r="M767" s="627">
        <v>0</v>
      </c>
      <c r="N767" s="626">
        <v>1</v>
      </c>
      <c r="O767" s="690">
        <v>1</v>
      </c>
      <c r="P767" s="627"/>
      <c r="Q767" s="642"/>
      <c r="R767" s="626"/>
      <c r="S767" s="642">
        <v>0</v>
      </c>
      <c r="T767" s="690"/>
      <c r="U767" s="672">
        <v>0</v>
      </c>
    </row>
    <row r="768" spans="1:21" ht="14.4" customHeight="1" x14ac:dyDescent="0.3">
      <c r="A768" s="625">
        <v>31</v>
      </c>
      <c r="B768" s="626" t="s">
        <v>547</v>
      </c>
      <c r="C768" s="626">
        <v>89301312</v>
      </c>
      <c r="D768" s="688"/>
      <c r="E768" s="689" t="s">
        <v>2723</v>
      </c>
      <c r="F768" s="626" t="s">
        <v>2708</v>
      </c>
      <c r="G768" s="626" t="s">
        <v>3172</v>
      </c>
      <c r="H768" s="626"/>
      <c r="I768" s="626" t="s">
        <v>3462</v>
      </c>
      <c r="J768" s="626" t="s">
        <v>3463</v>
      </c>
      <c r="K768" s="626" t="s">
        <v>993</v>
      </c>
      <c r="L768" s="627">
        <v>0</v>
      </c>
      <c r="M768" s="627">
        <v>0</v>
      </c>
      <c r="N768" s="626">
        <v>1</v>
      </c>
      <c r="O768" s="690">
        <v>1</v>
      </c>
      <c r="P768" s="627"/>
      <c r="Q768" s="642"/>
      <c r="R768" s="626"/>
      <c r="S768" s="642">
        <v>0</v>
      </c>
      <c r="T768" s="690"/>
      <c r="U768" s="672">
        <v>0</v>
      </c>
    </row>
    <row r="769" spans="1:21" ht="14.4" customHeight="1" x14ac:dyDescent="0.3">
      <c r="A769" s="625">
        <v>31</v>
      </c>
      <c r="B769" s="626" t="s">
        <v>547</v>
      </c>
      <c r="C769" s="626">
        <v>89301312</v>
      </c>
      <c r="D769" s="688"/>
      <c r="E769" s="689" t="s">
        <v>2723</v>
      </c>
      <c r="F769" s="626" t="s">
        <v>2708</v>
      </c>
      <c r="G769" s="626" t="s">
        <v>2742</v>
      </c>
      <c r="H769" s="626"/>
      <c r="I769" s="626" t="s">
        <v>975</v>
      </c>
      <c r="J769" s="626" t="s">
        <v>976</v>
      </c>
      <c r="K769" s="626" t="s">
        <v>2991</v>
      </c>
      <c r="L769" s="627">
        <v>0</v>
      </c>
      <c r="M769" s="627">
        <v>0</v>
      </c>
      <c r="N769" s="626">
        <v>2</v>
      </c>
      <c r="O769" s="690">
        <v>1</v>
      </c>
      <c r="P769" s="627">
        <v>0</v>
      </c>
      <c r="Q769" s="642"/>
      <c r="R769" s="626">
        <v>2</v>
      </c>
      <c r="S769" s="642">
        <v>1</v>
      </c>
      <c r="T769" s="690">
        <v>1</v>
      </c>
      <c r="U769" s="672">
        <v>1</v>
      </c>
    </row>
    <row r="770" spans="1:21" ht="14.4" customHeight="1" x14ac:dyDescent="0.3">
      <c r="A770" s="625">
        <v>31</v>
      </c>
      <c r="B770" s="626" t="s">
        <v>547</v>
      </c>
      <c r="C770" s="626">
        <v>89301312</v>
      </c>
      <c r="D770" s="688"/>
      <c r="E770" s="689" t="s">
        <v>2723</v>
      </c>
      <c r="F770" s="626" t="s">
        <v>2708</v>
      </c>
      <c r="G770" s="626" t="s">
        <v>2742</v>
      </c>
      <c r="H770" s="626"/>
      <c r="I770" s="626" t="s">
        <v>975</v>
      </c>
      <c r="J770" s="626" t="s">
        <v>976</v>
      </c>
      <c r="K770" s="626" t="s">
        <v>977</v>
      </c>
      <c r="L770" s="627">
        <v>0</v>
      </c>
      <c r="M770" s="627">
        <v>0</v>
      </c>
      <c r="N770" s="626">
        <v>1</v>
      </c>
      <c r="O770" s="690">
        <v>0.5</v>
      </c>
      <c r="P770" s="627">
        <v>0</v>
      </c>
      <c r="Q770" s="642"/>
      <c r="R770" s="626">
        <v>1</v>
      </c>
      <c r="S770" s="642">
        <v>1</v>
      </c>
      <c r="T770" s="690">
        <v>0.5</v>
      </c>
      <c r="U770" s="672">
        <v>1</v>
      </c>
    </row>
    <row r="771" spans="1:21" ht="14.4" customHeight="1" x14ac:dyDescent="0.3">
      <c r="A771" s="625">
        <v>31</v>
      </c>
      <c r="B771" s="626" t="s">
        <v>547</v>
      </c>
      <c r="C771" s="626">
        <v>89301312</v>
      </c>
      <c r="D771" s="688"/>
      <c r="E771" s="689" t="s">
        <v>2723</v>
      </c>
      <c r="F771" s="626" t="s">
        <v>2708</v>
      </c>
      <c r="G771" s="626" t="s">
        <v>2825</v>
      </c>
      <c r="H771" s="626"/>
      <c r="I771" s="626" t="s">
        <v>3464</v>
      </c>
      <c r="J771" s="626" t="s">
        <v>3465</v>
      </c>
      <c r="K771" s="626" t="s">
        <v>3466</v>
      </c>
      <c r="L771" s="627">
        <v>0</v>
      </c>
      <c r="M771" s="627">
        <v>0</v>
      </c>
      <c r="N771" s="626">
        <v>1</v>
      </c>
      <c r="O771" s="690">
        <v>1</v>
      </c>
      <c r="P771" s="627"/>
      <c r="Q771" s="642"/>
      <c r="R771" s="626"/>
      <c r="S771" s="642">
        <v>0</v>
      </c>
      <c r="T771" s="690"/>
      <c r="U771" s="672">
        <v>0</v>
      </c>
    </row>
    <row r="772" spans="1:21" ht="14.4" customHeight="1" x14ac:dyDescent="0.3">
      <c r="A772" s="625">
        <v>31</v>
      </c>
      <c r="B772" s="626" t="s">
        <v>547</v>
      </c>
      <c r="C772" s="626">
        <v>89301312</v>
      </c>
      <c r="D772" s="688"/>
      <c r="E772" s="689" t="s">
        <v>2723</v>
      </c>
      <c r="F772" s="626" t="s">
        <v>2708</v>
      </c>
      <c r="G772" s="626" t="s">
        <v>2825</v>
      </c>
      <c r="H772" s="626"/>
      <c r="I772" s="626" t="s">
        <v>3467</v>
      </c>
      <c r="J772" s="626" t="s">
        <v>842</v>
      </c>
      <c r="K772" s="626" t="s">
        <v>3468</v>
      </c>
      <c r="L772" s="627">
        <v>0</v>
      </c>
      <c r="M772" s="627">
        <v>0</v>
      </c>
      <c r="N772" s="626">
        <v>1</v>
      </c>
      <c r="O772" s="690">
        <v>1</v>
      </c>
      <c r="P772" s="627">
        <v>0</v>
      </c>
      <c r="Q772" s="642"/>
      <c r="R772" s="626">
        <v>1</v>
      </c>
      <c r="S772" s="642">
        <v>1</v>
      </c>
      <c r="T772" s="690">
        <v>1</v>
      </c>
      <c r="U772" s="672">
        <v>1</v>
      </c>
    </row>
    <row r="773" spans="1:21" ht="14.4" customHeight="1" x14ac:dyDescent="0.3">
      <c r="A773" s="625">
        <v>31</v>
      </c>
      <c r="B773" s="626" t="s">
        <v>547</v>
      </c>
      <c r="C773" s="626">
        <v>89301312</v>
      </c>
      <c r="D773" s="688"/>
      <c r="E773" s="689" t="s">
        <v>2723</v>
      </c>
      <c r="F773" s="626" t="s">
        <v>2708</v>
      </c>
      <c r="G773" s="626" t="s">
        <v>2825</v>
      </c>
      <c r="H773" s="626"/>
      <c r="I773" s="626" t="s">
        <v>3469</v>
      </c>
      <c r="J773" s="626" t="s">
        <v>842</v>
      </c>
      <c r="K773" s="626" t="s">
        <v>3470</v>
      </c>
      <c r="L773" s="627">
        <v>0</v>
      </c>
      <c r="M773" s="627">
        <v>0</v>
      </c>
      <c r="N773" s="626">
        <v>1</v>
      </c>
      <c r="O773" s="690">
        <v>0.5</v>
      </c>
      <c r="P773" s="627">
        <v>0</v>
      </c>
      <c r="Q773" s="642"/>
      <c r="R773" s="626">
        <v>1</v>
      </c>
      <c r="S773" s="642">
        <v>1</v>
      </c>
      <c r="T773" s="690">
        <v>0.5</v>
      </c>
      <c r="U773" s="672">
        <v>1</v>
      </c>
    </row>
    <row r="774" spans="1:21" ht="14.4" customHeight="1" x14ac:dyDescent="0.3">
      <c r="A774" s="625">
        <v>31</v>
      </c>
      <c r="B774" s="626" t="s">
        <v>547</v>
      </c>
      <c r="C774" s="626">
        <v>89301312</v>
      </c>
      <c r="D774" s="688"/>
      <c r="E774" s="689" t="s">
        <v>2723</v>
      </c>
      <c r="F774" s="626" t="s">
        <v>2708</v>
      </c>
      <c r="G774" s="626" t="s">
        <v>2825</v>
      </c>
      <c r="H774" s="626"/>
      <c r="I774" s="626" t="s">
        <v>3471</v>
      </c>
      <c r="J774" s="626" t="s">
        <v>842</v>
      </c>
      <c r="K774" s="626" t="s">
        <v>3472</v>
      </c>
      <c r="L774" s="627">
        <v>0</v>
      </c>
      <c r="M774" s="627">
        <v>0</v>
      </c>
      <c r="N774" s="626">
        <v>2</v>
      </c>
      <c r="O774" s="690">
        <v>1.5</v>
      </c>
      <c r="P774" s="627">
        <v>0</v>
      </c>
      <c r="Q774" s="642"/>
      <c r="R774" s="626">
        <v>1</v>
      </c>
      <c r="S774" s="642">
        <v>0.5</v>
      </c>
      <c r="T774" s="690">
        <v>0.5</v>
      </c>
      <c r="U774" s="672">
        <v>0.33333333333333331</v>
      </c>
    </row>
    <row r="775" spans="1:21" ht="14.4" customHeight="1" x14ac:dyDescent="0.3">
      <c r="A775" s="625">
        <v>31</v>
      </c>
      <c r="B775" s="626" t="s">
        <v>547</v>
      </c>
      <c r="C775" s="626">
        <v>89301312</v>
      </c>
      <c r="D775" s="688"/>
      <c r="E775" s="689" t="s">
        <v>2723</v>
      </c>
      <c r="F775" s="626" t="s">
        <v>2708</v>
      </c>
      <c r="G775" s="626" t="s">
        <v>2825</v>
      </c>
      <c r="H775" s="626"/>
      <c r="I775" s="626" t="s">
        <v>841</v>
      </c>
      <c r="J775" s="626" t="s">
        <v>842</v>
      </c>
      <c r="K775" s="626" t="s">
        <v>2826</v>
      </c>
      <c r="L775" s="627">
        <v>0</v>
      </c>
      <c r="M775" s="627">
        <v>0</v>
      </c>
      <c r="N775" s="626">
        <v>8</v>
      </c>
      <c r="O775" s="690">
        <v>7</v>
      </c>
      <c r="P775" s="627">
        <v>0</v>
      </c>
      <c r="Q775" s="642"/>
      <c r="R775" s="626">
        <v>5</v>
      </c>
      <c r="S775" s="642">
        <v>0.625</v>
      </c>
      <c r="T775" s="690">
        <v>4</v>
      </c>
      <c r="U775" s="672">
        <v>0.5714285714285714</v>
      </c>
    </row>
    <row r="776" spans="1:21" ht="14.4" customHeight="1" x14ac:dyDescent="0.3">
      <c r="A776" s="625">
        <v>31</v>
      </c>
      <c r="B776" s="626" t="s">
        <v>547</v>
      </c>
      <c r="C776" s="626">
        <v>89301312</v>
      </c>
      <c r="D776" s="688"/>
      <c r="E776" s="689" t="s">
        <v>2723</v>
      </c>
      <c r="F776" s="626" t="s">
        <v>2708</v>
      </c>
      <c r="G776" s="626" t="s">
        <v>3351</v>
      </c>
      <c r="H776" s="626"/>
      <c r="I776" s="626" t="s">
        <v>3473</v>
      </c>
      <c r="J776" s="626" t="s">
        <v>3353</v>
      </c>
      <c r="K776" s="626" t="s">
        <v>3474</v>
      </c>
      <c r="L776" s="627">
        <v>0</v>
      </c>
      <c r="M776" s="627">
        <v>0</v>
      </c>
      <c r="N776" s="626">
        <v>1</v>
      </c>
      <c r="O776" s="690">
        <v>0.5</v>
      </c>
      <c r="P776" s="627">
        <v>0</v>
      </c>
      <c r="Q776" s="642"/>
      <c r="R776" s="626">
        <v>1</v>
      </c>
      <c r="S776" s="642">
        <v>1</v>
      </c>
      <c r="T776" s="690">
        <v>0.5</v>
      </c>
      <c r="U776" s="672">
        <v>1</v>
      </c>
    </row>
    <row r="777" spans="1:21" ht="14.4" customHeight="1" x14ac:dyDescent="0.3">
      <c r="A777" s="625">
        <v>31</v>
      </c>
      <c r="B777" s="626" t="s">
        <v>547</v>
      </c>
      <c r="C777" s="626">
        <v>89301312</v>
      </c>
      <c r="D777" s="688"/>
      <c r="E777" s="689" t="s">
        <v>2723</v>
      </c>
      <c r="F777" s="626" t="s">
        <v>2708</v>
      </c>
      <c r="G777" s="626" t="s">
        <v>3270</v>
      </c>
      <c r="H777" s="626"/>
      <c r="I777" s="626" t="s">
        <v>3271</v>
      </c>
      <c r="J777" s="626" t="s">
        <v>1424</v>
      </c>
      <c r="K777" s="626" t="s">
        <v>3272</v>
      </c>
      <c r="L777" s="627">
        <v>56.41</v>
      </c>
      <c r="M777" s="627">
        <v>56.41</v>
      </c>
      <c r="N777" s="626">
        <v>1</v>
      </c>
      <c r="O777" s="690">
        <v>0.5</v>
      </c>
      <c r="P777" s="627">
        <v>56.41</v>
      </c>
      <c r="Q777" s="642">
        <v>1</v>
      </c>
      <c r="R777" s="626">
        <v>1</v>
      </c>
      <c r="S777" s="642">
        <v>1</v>
      </c>
      <c r="T777" s="690">
        <v>0.5</v>
      </c>
      <c r="U777" s="672">
        <v>1</v>
      </c>
    </row>
    <row r="778" spans="1:21" ht="14.4" customHeight="1" x14ac:dyDescent="0.3">
      <c r="A778" s="625">
        <v>31</v>
      </c>
      <c r="B778" s="626" t="s">
        <v>547</v>
      </c>
      <c r="C778" s="626">
        <v>89301312</v>
      </c>
      <c r="D778" s="688"/>
      <c r="E778" s="689" t="s">
        <v>2723</v>
      </c>
      <c r="F778" s="626" t="s">
        <v>2708</v>
      </c>
      <c r="G778" s="626" t="s">
        <v>3270</v>
      </c>
      <c r="H778" s="626"/>
      <c r="I778" s="626" t="s">
        <v>3271</v>
      </c>
      <c r="J778" s="626" t="s">
        <v>1424</v>
      </c>
      <c r="K778" s="626" t="s">
        <v>3272</v>
      </c>
      <c r="L778" s="627">
        <v>77.08</v>
      </c>
      <c r="M778" s="627">
        <v>231.24</v>
      </c>
      <c r="N778" s="626">
        <v>3</v>
      </c>
      <c r="O778" s="690">
        <v>2</v>
      </c>
      <c r="P778" s="627">
        <v>77.08</v>
      </c>
      <c r="Q778" s="642">
        <v>0.33333333333333331</v>
      </c>
      <c r="R778" s="626">
        <v>1</v>
      </c>
      <c r="S778" s="642">
        <v>0.33333333333333331</v>
      </c>
      <c r="T778" s="690">
        <v>0.5</v>
      </c>
      <c r="U778" s="672">
        <v>0.25</v>
      </c>
    </row>
    <row r="779" spans="1:21" ht="14.4" customHeight="1" x14ac:dyDescent="0.3">
      <c r="A779" s="625">
        <v>31</v>
      </c>
      <c r="B779" s="626" t="s">
        <v>547</v>
      </c>
      <c r="C779" s="626">
        <v>89301312</v>
      </c>
      <c r="D779" s="688"/>
      <c r="E779" s="689" t="s">
        <v>2723</v>
      </c>
      <c r="F779" s="626" t="s">
        <v>2708</v>
      </c>
      <c r="G779" s="626" t="s">
        <v>2743</v>
      </c>
      <c r="H779" s="626"/>
      <c r="I779" s="626" t="s">
        <v>1831</v>
      </c>
      <c r="J779" s="626" t="s">
        <v>1832</v>
      </c>
      <c r="K779" s="626" t="s">
        <v>1833</v>
      </c>
      <c r="L779" s="627">
        <v>154.01</v>
      </c>
      <c r="M779" s="627">
        <v>924.06</v>
      </c>
      <c r="N779" s="626">
        <v>6</v>
      </c>
      <c r="O779" s="690">
        <v>1</v>
      </c>
      <c r="P779" s="627">
        <v>462.03</v>
      </c>
      <c r="Q779" s="642">
        <v>0.5</v>
      </c>
      <c r="R779" s="626">
        <v>3</v>
      </c>
      <c r="S779" s="642">
        <v>0.5</v>
      </c>
      <c r="T779" s="690">
        <v>0.5</v>
      </c>
      <c r="U779" s="672">
        <v>0.5</v>
      </c>
    </row>
    <row r="780" spans="1:21" ht="14.4" customHeight="1" x14ac:dyDescent="0.3">
      <c r="A780" s="625">
        <v>31</v>
      </c>
      <c r="B780" s="626" t="s">
        <v>547</v>
      </c>
      <c r="C780" s="626">
        <v>89301312</v>
      </c>
      <c r="D780" s="688"/>
      <c r="E780" s="689" t="s">
        <v>2723</v>
      </c>
      <c r="F780" s="626" t="s">
        <v>2708</v>
      </c>
      <c r="G780" s="626" t="s">
        <v>2743</v>
      </c>
      <c r="H780" s="626"/>
      <c r="I780" s="626" t="s">
        <v>2875</v>
      </c>
      <c r="J780" s="626" t="s">
        <v>1832</v>
      </c>
      <c r="K780" s="626" t="s">
        <v>1833</v>
      </c>
      <c r="L780" s="627">
        <v>143.18</v>
      </c>
      <c r="M780" s="627">
        <v>715.90000000000009</v>
      </c>
      <c r="N780" s="626">
        <v>5</v>
      </c>
      <c r="O780" s="690">
        <v>1.5</v>
      </c>
      <c r="P780" s="627">
        <v>429.54</v>
      </c>
      <c r="Q780" s="642">
        <v>0.6</v>
      </c>
      <c r="R780" s="626">
        <v>3</v>
      </c>
      <c r="S780" s="642">
        <v>0.6</v>
      </c>
      <c r="T780" s="690">
        <v>0.5</v>
      </c>
      <c r="U780" s="672">
        <v>0.33333333333333331</v>
      </c>
    </row>
    <row r="781" spans="1:21" ht="14.4" customHeight="1" x14ac:dyDescent="0.3">
      <c r="A781" s="625">
        <v>31</v>
      </c>
      <c r="B781" s="626" t="s">
        <v>547</v>
      </c>
      <c r="C781" s="626">
        <v>89301312</v>
      </c>
      <c r="D781" s="688"/>
      <c r="E781" s="689" t="s">
        <v>2723</v>
      </c>
      <c r="F781" s="626" t="s">
        <v>2708</v>
      </c>
      <c r="G781" s="626" t="s">
        <v>3273</v>
      </c>
      <c r="H781" s="626"/>
      <c r="I781" s="626" t="s">
        <v>1850</v>
      </c>
      <c r="J781" s="626" t="s">
        <v>1851</v>
      </c>
      <c r="K781" s="626" t="s">
        <v>3475</v>
      </c>
      <c r="L781" s="627">
        <v>0</v>
      </c>
      <c r="M781" s="627">
        <v>0</v>
      </c>
      <c r="N781" s="626">
        <v>1</v>
      </c>
      <c r="O781" s="690">
        <v>1</v>
      </c>
      <c r="P781" s="627">
        <v>0</v>
      </c>
      <c r="Q781" s="642"/>
      <c r="R781" s="626">
        <v>1</v>
      </c>
      <c r="S781" s="642">
        <v>1</v>
      </c>
      <c r="T781" s="690">
        <v>1</v>
      </c>
      <c r="U781" s="672">
        <v>1</v>
      </c>
    </row>
    <row r="782" spans="1:21" ht="14.4" customHeight="1" x14ac:dyDescent="0.3">
      <c r="A782" s="625">
        <v>31</v>
      </c>
      <c r="B782" s="626" t="s">
        <v>547</v>
      </c>
      <c r="C782" s="626">
        <v>89301312</v>
      </c>
      <c r="D782" s="688"/>
      <c r="E782" s="689" t="s">
        <v>2723</v>
      </c>
      <c r="F782" s="626" t="s">
        <v>2708</v>
      </c>
      <c r="G782" s="626" t="s">
        <v>3476</v>
      </c>
      <c r="H782" s="626"/>
      <c r="I782" s="626" t="s">
        <v>702</v>
      </c>
      <c r="J782" s="626" t="s">
        <v>703</v>
      </c>
      <c r="K782" s="626" t="s">
        <v>704</v>
      </c>
      <c r="L782" s="627">
        <v>378.97</v>
      </c>
      <c r="M782" s="627">
        <v>1136.9100000000001</v>
      </c>
      <c r="N782" s="626">
        <v>3</v>
      </c>
      <c r="O782" s="690">
        <v>2</v>
      </c>
      <c r="P782" s="627">
        <v>757.94</v>
      </c>
      <c r="Q782" s="642">
        <v>0.66666666666666663</v>
      </c>
      <c r="R782" s="626">
        <v>2</v>
      </c>
      <c r="S782" s="642">
        <v>0.66666666666666663</v>
      </c>
      <c r="T782" s="690">
        <v>1</v>
      </c>
      <c r="U782" s="672">
        <v>0.5</v>
      </c>
    </row>
    <row r="783" spans="1:21" ht="14.4" customHeight="1" x14ac:dyDescent="0.3">
      <c r="A783" s="625">
        <v>31</v>
      </c>
      <c r="B783" s="626" t="s">
        <v>547</v>
      </c>
      <c r="C783" s="626">
        <v>89301312</v>
      </c>
      <c r="D783" s="688"/>
      <c r="E783" s="689" t="s">
        <v>2723</v>
      </c>
      <c r="F783" s="626" t="s">
        <v>2708</v>
      </c>
      <c r="G783" s="626" t="s">
        <v>3477</v>
      </c>
      <c r="H783" s="626"/>
      <c r="I783" s="626" t="s">
        <v>3478</v>
      </c>
      <c r="J783" s="626" t="s">
        <v>3479</v>
      </c>
      <c r="K783" s="626" t="s">
        <v>3480</v>
      </c>
      <c r="L783" s="627">
        <v>200.07</v>
      </c>
      <c r="M783" s="627">
        <v>200.07</v>
      </c>
      <c r="N783" s="626">
        <v>1</v>
      </c>
      <c r="O783" s="690">
        <v>1</v>
      </c>
      <c r="P783" s="627">
        <v>200.07</v>
      </c>
      <c r="Q783" s="642">
        <v>1</v>
      </c>
      <c r="R783" s="626">
        <v>1</v>
      </c>
      <c r="S783" s="642">
        <v>1</v>
      </c>
      <c r="T783" s="690">
        <v>1</v>
      </c>
      <c r="U783" s="672">
        <v>1</v>
      </c>
    </row>
    <row r="784" spans="1:21" ht="14.4" customHeight="1" x14ac:dyDescent="0.3">
      <c r="A784" s="625">
        <v>31</v>
      </c>
      <c r="B784" s="626" t="s">
        <v>547</v>
      </c>
      <c r="C784" s="626">
        <v>89301312</v>
      </c>
      <c r="D784" s="688"/>
      <c r="E784" s="689" t="s">
        <v>2723</v>
      </c>
      <c r="F784" s="626" t="s">
        <v>2708</v>
      </c>
      <c r="G784" s="626" t="s">
        <v>3481</v>
      </c>
      <c r="H784" s="626"/>
      <c r="I784" s="626" t="s">
        <v>3482</v>
      </c>
      <c r="J784" s="626" t="s">
        <v>3483</v>
      </c>
      <c r="K784" s="626" t="s">
        <v>3484</v>
      </c>
      <c r="L784" s="627">
        <v>0</v>
      </c>
      <c r="M784" s="627">
        <v>0</v>
      </c>
      <c r="N784" s="626">
        <v>1</v>
      </c>
      <c r="O784" s="690">
        <v>1</v>
      </c>
      <c r="P784" s="627">
        <v>0</v>
      </c>
      <c r="Q784" s="642"/>
      <c r="R784" s="626">
        <v>1</v>
      </c>
      <c r="S784" s="642">
        <v>1</v>
      </c>
      <c r="T784" s="690">
        <v>1</v>
      </c>
      <c r="U784" s="672">
        <v>1</v>
      </c>
    </row>
    <row r="785" spans="1:21" ht="14.4" customHeight="1" x14ac:dyDescent="0.3">
      <c r="A785" s="625">
        <v>31</v>
      </c>
      <c r="B785" s="626" t="s">
        <v>547</v>
      </c>
      <c r="C785" s="626">
        <v>89301312</v>
      </c>
      <c r="D785" s="688"/>
      <c r="E785" s="689" t="s">
        <v>2723</v>
      </c>
      <c r="F785" s="626" t="s">
        <v>2708</v>
      </c>
      <c r="G785" s="626" t="s">
        <v>2744</v>
      </c>
      <c r="H785" s="626"/>
      <c r="I785" s="626" t="s">
        <v>1643</v>
      </c>
      <c r="J785" s="626" t="s">
        <v>1491</v>
      </c>
      <c r="K785" s="626" t="s">
        <v>1644</v>
      </c>
      <c r="L785" s="627">
        <v>625.29</v>
      </c>
      <c r="M785" s="627">
        <v>56901.390000000014</v>
      </c>
      <c r="N785" s="626">
        <v>91</v>
      </c>
      <c r="O785" s="690">
        <v>43</v>
      </c>
      <c r="P785" s="627">
        <v>47522.040000000015</v>
      </c>
      <c r="Q785" s="642">
        <v>0.8351648351648352</v>
      </c>
      <c r="R785" s="626">
        <v>76</v>
      </c>
      <c r="S785" s="642">
        <v>0.8351648351648352</v>
      </c>
      <c r="T785" s="690">
        <v>36.5</v>
      </c>
      <c r="U785" s="672">
        <v>0.84883720930232553</v>
      </c>
    </row>
    <row r="786" spans="1:21" ht="14.4" customHeight="1" x14ac:dyDescent="0.3">
      <c r="A786" s="625">
        <v>31</v>
      </c>
      <c r="B786" s="626" t="s">
        <v>547</v>
      </c>
      <c r="C786" s="626">
        <v>89301312</v>
      </c>
      <c r="D786" s="688"/>
      <c r="E786" s="689" t="s">
        <v>2723</v>
      </c>
      <c r="F786" s="626" t="s">
        <v>2708</v>
      </c>
      <c r="G786" s="626" t="s">
        <v>2744</v>
      </c>
      <c r="H786" s="626"/>
      <c r="I786" s="626" t="s">
        <v>1490</v>
      </c>
      <c r="J786" s="626" t="s">
        <v>1491</v>
      </c>
      <c r="K786" s="626" t="s">
        <v>1492</v>
      </c>
      <c r="L786" s="627">
        <v>937.93</v>
      </c>
      <c r="M786" s="627">
        <v>9379.2999999999993</v>
      </c>
      <c r="N786" s="626">
        <v>10</v>
      </c>
      <c r="O786" s="690">
        <v>3.5</v>
      </c>
      <c r="P786" s="627">
        <v>6565.51</v>
      </c>
      <c r="Q786" s="642">
        <v>0.70000000000000007</v>
      </c>
      <c r="R786" s="626">
        <v>7</v>
      </c>
      <c r="S786" s="642">
        <v>0.7</v>
      </c>
      <c r="T786" s="690">
        <v>3</v>
      </c>
      <c r="U786" s="672">
        <v>0.8571428571428571</v>
      </c>
    </row>
    <row r="787" spans="1:21" ht="14.4" customHeight="1" x14ac:dyDescent="0.3">
      <c r="A787" s="625">
        <v>31</v>
      </c>
      <c r="B787" s="626" t="s">
        <v>547</v>
      </c>
      <c r="C787" s="626">
        <v>89301312</v>
      </c>
      <c r="D787" s="688"/>
      <c r="E787" s="689" t="s">
        <v>2723</v>
      </c>
      <c r="F787" s="626" t="s">
        <v>2708</v>
      </c>
      <c r="G787" s="626" t="s">
        <v>2744</v>
      </c>
      <c r="H787" s="626"/>
      <c r="I787" s="626" t="s">
        <v>3485</v>
      </c>
      <c r="J787" s="626" t="s">
        <v>1491</v>
      </c>
      <c r="K787" s="626" t="s">
        <v>3486</v>
      </c>
      <c r="L787" s="627">
        <v>1458.07</v>
      </c>
      <c r="M787" s="627">
        <v>8748.42</v>
      </c>
      <c r="N787" s="626">
        <v>6</v>
      </c>
      <c r="O787" s="690">
        <v>2</v>
      </c>
      <c r="P787" s="627">
        <v>8748.42</v>
      </c>
      <c r="Q787" s="642">
        <v>1</v>
      </c>
      <c r="R787" s="626">
        <v>6</v>
      </c>
      <c r="S787" s="642">
        <v>1</v>
      </c>
      <c r="T787" s="690">
        <v>2</v>
      </c>
      <c r="U787" s="672">
        <v>1</v>
      </c>
    </row>
    <row r="788" spans="1:21" ht="14.4" customHeight="1" x14ac:dyDescent="0.3">
      <c r="A788" s="625">
        <v>31</v>
      </c>
      <c r="B788" s="626" t="s">
        <v>547</v>
      </c>
      <c r="C788" s="626">
        <v>89301312</v>
      </c>
      <c r="D788" s="688"/>
      <c r="E788" s="689" t="s">
        <v>2723</v>
      </c>
      <c r="F788" s="626" t="s">
        <v>2708</v>
      </c>
      <c r="G788" s="626" t="s">
        <v>2744</v>
      </c>
      <c r="H788" s="626"/>
      <c r="I788" s="626" t="s">
        <v>3487</v>
      </c>
      <c r="J788" s="626" t="s">
        <v>3398</v>
      </c>
      <c r="K788" s="626" t="s">
        <v>1492</v>
      </c>
      <c r="L788" s="627">
        <v>1749.69</v>
      </c>
      <c r="M788" s="627">
        <v>3499.38</v>
      </c>
      <c r="N788" s="626">
        <v>2</v>
      </c>
      <c r="O788" s="690">
        <v>1</v>
      </c>
      <c r="P788" s="627">
        <v>3499.38</v>
      </c>
      <c r="Q788" s="642">
        <v>1</v>
      </c>
      <c r="R788" s="626">
        <v>2</v>
      </c>
      <c r="S788" s="642">
        <v>1</v>
      </c>
      <c r="T788" s="690">
        <v>1</v>
      </c>
      <c r="U788" s="672">
        <v>1</v>
      </c>
    </row>
    <row r="789" spans="1:21" ht="14.4" customHeight="1" x14ac:dyDescent="0.3">
      <c r="A789" s="625">
        <v>31</v>
      </c>
      <c r="B789" s="626" t="s">
        <v>547</v>
      </c>
      <c r="C789" s="626">
        <v>89301312</v>
      </c>
      <c r="D789" s="688"/>
      <c r="E789" s="689" t="s">
        <v>2723</v>
      </c>
      <c r="F789" s="626" t="s">
        <v>2708</v>
      </c>
      <c r="G789" s="626" t="s">
        <v>2745</v>
      </c>
      <c r="H789" s="626"/>
      <c r="I789" s="626" t="s">
        <v>1596</v>
      </c>
      <c r="J789" s="626" t="s">
        <v>1480</v>
      </c>
      <c r="K789" s="626" t="s">
        <v>2638</v>
      </c>
      <c r="L789" s="627">
        <v>48.31</v>
      </c>
      <c r="M789" s="627">
        <v>96.62</v>
      </c>
      <c r="N789" s="626">
        <v>2</v>
      </c>
      <c r="O789" s="690">
        <v>2</v>
      </c>
      <c r="P789" s="627"/>
      <c r="Q789" s="642">
        <v>0</v>
      </c>
      <c r="R789" s="626"/>
      <c r="S789" s="642">
        <v>0</v>
      </c>
      <c r="T789" s="690"/>
      <c r="U789" s="672">
        <v>0</v>
      </c>
    </row>
    <row r="790" spans="1:21" ht="14.4" customHeight="1" x14ac:dyDescent="0.3">
      <c r="A790" s="625">
        <v>31</v>
      </c>
      <c r="B790" s="626" t="s">
        <v>547</v>
      </c>
      <c r="C790" s="626">
        <v>89301312</v>
      </c>
      <c r="D790" s="688"/>
      <c r="E790" s="689" t="s">
        <v>2723</v>
      </c>
      <c r="F790" s="626" t="s">
        <v>2708</v>
      </c>
      <c r="G790" s="626" t="s">
        <v>2745</v>
      </c>
      <c r="H790" s="626"/>
      <c r="I790" s="626" t="s">
        <v>1479</v>
      </c>
      <c r="J790" s="626" t="s">
        <v>1480</v>
      </c>
      <c r="K790" s="626" t="s">
        <v>2639</v>
      </c>
      <c r="L790" s="627">
        <v>96.63</v>
      </c>
      <c r="M790" s="627">
        <v>193.26</v>
      </c>
      <c r="N790" s="626">
        <v>2</v>
      </c>
      <c r="O790" s="690">
        <v>1.5</v>
      </c>
      <c r="P790" s="627"/>
      <c r="Q790" s="642">
        <v>0</v>
      </c>
      <c r="R790" s="626"/>
      <c r="S790" s="642">
        <v>0</v>
      </c>
      <c r="T790" s="690"/>
      <c r="U790" s="672">
        <v>0</v>
      </c>
    </row>
    <row r="791" spans="1:21" ht="14.4" customHeight="1" x14ac:dyDescent="0.3">
      <c r="A791" s="625">
        <v>31</v>
      </c>
      <c r="B791" s="626" t="s">
        <v>547</v>
      </c>
      <c r="C791" s="626">
        <v>89301312</v>
      </c>
      <c r="D791" s="688"/>
      <c r="E791" s="689" t="s">
        <v>2723</v>
      </c>
      <c r="F791" s="626" t="s">
        <v>2708</v>
      </c>
      <c r="G791" s="626" t="s">
        <v>2745</v>
      </c>
      <c r="H791" s="626"/>
      <c r="I791" s="626" t="s">
        <v>2834</v>
      </c>
      <c r="J791" s="626" t="s">
        <v>577</v>
      </c>
      <c r="K791" s="626" t="s">
        <v>2835</v>
      </c>
      <c r="L791" s="627">
        <v>0</v>
      </c>
      <c r="M791" s="627">
        <v>0</v>
      </c>
      <c r="N791" s="626">
        <v>1</v>
      </c>
      <c r="O791" s="690">
        <v>0.5</v>
      </c>
      <c r="P791" s="627"/>
      <c r="Q791" s="642"/>
      <c r="R791" s="626"/>
      <c r="S791" s="642">
        <v>0</v>
      </c>
      <c r="T791" s="690"/>
      <c r="U791" s="672">
        <v>0</v>
      </c>
    </row>
    <row r="792" spans="1:21" ht="14.4" customHeight="1" x14ac:dyDescent="0.3">
      <c r="A792" s="625">
        <v>31</v>
      </c>
      <c r="B792" s="626" t="s">
        <v>547</v>
      </c>
      <c r="C792" s="626">
        <v>89301312</v>
      </c>
      <c r="D792" s="688"/>
      <c r="E792" s="689" t="s">
        <v>2723</v>
      </c>
      <c r="F792" s="626" t="s">
        <v>2708</v>
      </c>
      <c r="G792" s="626" t="s">
        <v>2745</v>
      </c>
      <c r="H792" s="626"/>
      <c r="I792" s="626" t="s">
        <v>576</v>
      </c>
      <c r="J792" s="626" t="s">
        <v>577</v>
      </c>
      <c r="K792" s="626" t="s">
        <v>2640</v>
      </c>
      <c r="L792" s="627">
        <v>96.63</v>
      </c>
      <c r="M792" s="627">
        <v>579.78</v>
      </c>
      <c r="N792" s="626">
        <v>6</v>
      </c>
      <c r="O792" s="690">
        <v>4</v>
      </c>
      <c r="P792" s="627">
        <v>96.63</v>
      </c>
      <c r="Q792" s="642">
        <v>0.16666666666666666</v>
      </c>
      <c r="R792" s="626">
        <v>1</v>
      </c>
      <c r="S792" s="642">
        <v>0.16666666666666666</v>
      </c>
      <c r="T792" s="690">
        <v>0.5</v>
      </c>
      <c r="U792" s="672">
        <v>0.125</v>
      </c>
    </row>
    <row r="793" spans="1:21" ht="14.4" customHeight="1" x14ac:dyDescent="0.3">
      <c r="A793" s="625">
        <v>31</v>
      </c>
      <c r="B793" s="626" t="s">
        <v>547</v>
      </c>
      <c r="C793" s="626">
        <v>89301312</v>
      </c>
      <c r="D793" s="688"/>
      <c r="E793" s="689" t="s">
        <v>2723</v>
      </c>
      <c r="F793" s="626" t="s">
        <v>2708</v>
      </c>
      <c r="G793" s="626" t="s">
        <v>3488</v>
      </c>
      <c r="H793" s="626"/>
      <c r="I793" s="626" t="s">
        <v>3489</v>
      </c>
      <c r="J793" s="626" t="s">
        <v>3490</v>
      </c>
      <c r="K793" s="626" t="s">
        <v>3491</v>
      </c>
      <c r="L793" s="627">
        <v>0</v>
      </c>
      <c r="M793" s="627">
        <v>0</v>
      </c>
      <c r="N793" s="626">
        <v>2</v>
      </c>
      <c r="O793" s="690">
        <v>1.5</v>
      </c>
      <c r="P793" s="627">
        <v>0</v>
      </c>
      <c r="Q793" s="642"/>
      <c r="R793" s="626">
        <v>2</v>
      </c>
      <c r="S793" s="642">
        <v>1</v>
      </c>
      <c r="T793" s="690">
        <v>1.5</v>
      </c>
      <c r="U793" s="672">
        <v>1</v>
      </c>
    </row>
    <row r="794" spans="1:21" ht="14.4" customHeight="1" x14ac:dyDescent="0.3">
      <c r="A794" s="625">
        <v>31</v>
      </c>
      <c r="B794" s="626" t="s">
        <v>547</v>
      </c>
      <c r="C794" s="626">
        <v>89301312</v>
      </c>
      <c r="D794" s="688"/>
      <c r="E794" s="689" t="s">
        <v>2723</v>
      </c>
      <c r="F794" s="626" t="s">
        <v>2708</v>
      </c>
      <c r="G794" s="626" t="s">
        <v>2836</v>
      </c>
      <c r="H794" s="626"/>
      <c r="I794" s="626" t="s">
        <v>1988</v>
      </c>
      <c r="J794" s="626" t="s">
        <v>754</v>
      </c>
      <c r="K794" s="626" t="s">
        <v>1989</v>
      </c>
      <c r="L794" s="627">
        <v>612.26</v>
      </c>
      <c r="M794" s="627">
        <v>612.26</v>
      </c>
      <c r="N794" s="626">
        <v>1</v>
      </c>
      <c r="O794" s="690">
        <v>1</v>
      </c>
      <c r="P794" s="627">
        <v>612.26</v>
      </c>
      <c r="Q794" s="642">
        <v>1</v>
      </c>
      <c r="R794" s="626">
        <v>1</v>
      </c>
      <c r="S794" s="642">
        <v>1</v>
      </c>
      <c r="T794" s="690">
        <v>1</v>
      </c>
      <c r="U794" s="672">
        <v>1</v>
      </c>
    </row>
    <row r="795" spans="1:21" ht="14.4" customHeight="1" x14ac:dyDescent="0.3">
      <c r="A795" s="625">
        <v>31</v>
      </c>
      <c r="B795" s="626" t="s">
        <v>547</v>
      </c>
      <c r="C795" s="626">
        <v>89301312</v>
      </c>
      <c r="D795" s="688"/>
      <c r="E795" s="689" t="s">
        <v>2723</v>
      </c>
      <c r="F795" s="626" t="s">
        <v>2708</v>
      </c>
      <c r="G795" s="626" t="s">
        <v>3492</v>
      </c>
      <c r="H795" s="626"/>
      <c r="I795" s="626" t="s">
        <v>1968</v>
      </c>
      <c r="J795" s="626" t="s">
        <v>1969</v>
      </c>
      <c r="K795" s="626" t="s">
        <v>3493</v>
      </c>
      <c r="L795" s="627">
        <v>0</v>
      </c>
      <c r="M795" s="627">
        <v>0</v>
      </c>
      <c r="N795" s="626">
        <v>2</v>
      </c>
      <c r="O795" s="690">
        <v>1.5</v>
      </c>
      <c r="P795" s="627"/>
      <c r="Q795" s="642"/>
      <c r="R795" s="626"/>
      <c r="S795" s="642">
        <v>0</v>
      </c>
      <c r="T795" s="690"/>
      <c r="U795" s="672">
        <v>0</v>
      </c>
    </row>
    <row r="796" spans="1:21" ht="14.4" customHeight="1" x14ac:dyDescent="0.3">
      <c r="A796" s="625">
        <v>31</v>
      </c>
      <c r="B796" s="626" t="s">
        <v>547</v>
      </c>
      <c r="C796" s="626">
        <v>89301312</v>
      </c>
      <c r="D796" s="688"/>
      <c r="E796" s="689" t="s">
        <v>2723</v>
      </c>
      <c r="F796" s="626" t="s">
        <v>2708</v>
      </c>
      <c r="G796" s="626" t="s">
        <v>2949</v>
      </c>
      <c r="H796" s="626"/>
      <c r="I796" s="626" t="s">
        <v>1215</v>
      </c>
      <c r="J796" s="626" t="s">
        <v>1216</v>
      </c>
      <c r="K796" s="626" t="s">
        <v>1217</v>
      </c>
      <c r="L796" s="627">
        <v>169</v>
      </c>
      <c r="M796" s="627">
        <v>169</v>
      </c>
      <c r="N796" s="626">
        <v>1</v>
      </c>
      <c r="O796" s="690">
        <v>0.5</v>
      </c>
      <c r="P796" s="627">
        <v>169</v>
      </c>
      <c r="Q796" s="642">
        <v>1</v>
      </c>
      <c r="R796" s="626">
        <v>1</v>
      </c>
      <c r="S796" s="642">
        <v>1</v>
      </c>
      <c r="T796" s="690">
        <v>0.5</v>
      </c>
      <c r="U796" s="672">
        <v>1</v>
      </c>
    </row>
    <row r="797" spans="1:21" ht="14.4" customHeight="1" x14ac:dyDescent="0.3">
      <c r="A797" s="625">
        <v>31</v>
      </c>
      <c r="B797" s="626" t="s">
        <v>547</v>
      </c>
      <c r="C797" s="626">
        <v>89301312</v>
      </c>
      <c r="D797" s="688"/>
      <c r="E797" s="689" t="s">
        <v>2723</v>
      </c>
      <c r="F797" s="626" t="s">
        <v>2708</v>
      </c>
      <c r="G797" s="626" t="s">
        <v>2949</v>
      </c>
      <c r="H797" s="626"/>
      <c r="I797" s="626" t="s">
        <v>2998</v>
      </c>
      <c r="J797" s="626" t="s">
        <v>1216</v>
      </c>
      <c r="K797" s="626" t="s">
        <v>2999</v>
      </c>
      <c r="L797" s="627">
        <v>28.74</v>
      </c>
      <c r="M797" s="627">
        <v>28.74</v>
      </c>
      <c r="N797" s="626">
        <v>1</v>
      </c>
      <c r="O797" s="690">
        <v>0.5</v>
      </c>
      <c r="P797" s="627">
        <v>28.74</v>
      </c>
      <c r="Q797" s="642">
        <v>1</v>
      </c>
      <c r="R797" s="626">
        <v>1</v>
      </c>
      <c r="S797" s="642">
        <v>1</v>
      </c>
      <c r="T797" s="690">
        <v>0.5</v>
      </c>
      <c r="U797" s="672">
        <v>1</v>
      </c>
    </row>
    <row r="798" spans="1:21" ht="14.4" customHeight="1" x14ac:dyDescent="0.3">
      <c r="A798" s="625">
        <v>31</v>
      </c>
      <c r="B798" s="626" t="s">
        <v>547</v>
      </c>
      <c r="C798" s="626">
        <v>89301312</v>
      </c>
      <c r="D798" s="688"/>
      <c r="E798" s="689" t="s">
        <v>2723</v>
      </c>
      <c r="F798" s="626" t="s">
        <v>2708</v>
      </c>
      <c r="G798" s="626" t="s">
        <v>2750</v>
      </c>
      <c r="H798" s="626"/>
      <c r="I798" s="626" t="s">
        <v>807</v>
      </c>
      <c r="J798" s="626" t="s">
        <v>2751</v>
      </c>
      <c r="K798" s="626" t="s">
        <v>2752</v>
      </c>
      <c r="L798" s="627">
        <v>0</v>
      </c>
      <c r="M798" s="627">
        <v>0</v>
      </c>
      <c r="N798" s="626">
        <v>1</v>
      </c>
      <c r="O798" s="690">
        <v>1</v>
      </c>
      <c r="P798" s="627">
        <v>0</v>
      </c>
      <c r="Q798" s="642"/>
      <c r="R798" s="626">
        <v>1</v>
      </c>
      <c r="S798" s="642">
        <v>1</v>
      </c>
      <c r="T798" s="690">
        <v>1</v>
      </c>
      <c r="U798" s="672">
        <v>1</v>
      </c>
    </row>
    <row r="799" spans="1:21" ht="14.4" customHeight="1" x14ac:dyDescent="0.3">
      <c r="A799" s="625">
        <v>31</v>
      </c>
      <c r="B799" s="626" t="s">
        <v>547</v>
      </c>
      <c r="C799" s="626">
        <v>89301312</v>
      </c>
      <c r="D799" s="688"/>
      <c r="E799" s="689" t="s">
        <v>2723</v>
      </c>
      <c r="F799" s="626" t="s">
        <v>2708</v>
      </c>
      <c r="G799" s="626" t="s">
        <v>3494</v>
      </c>
      <c r="H799" s="626"/>
      <c r="I799" s="626" t="s">
        <v>1770</v>
      </c>
      <c r="J799" s="626" t="s">
        <v>1771</v>
      </c>
      <c r="K799" s="626" t="s">
        <v>3495</v>
      </c>
      <c r="L799" s="627">
        <v>314.69</v>
      </c>
      <c r="M799" s="627">
        <v>314.69</v>
      </c>
      <c r="N799" s="626">
        <v>1</v>
      </c>
      <c r="O799" s="690">
        <v>1</v>
      </c>
      <c r="P799" s="627">
        <v>314.69</v>
      </c>
      <c r="Q799" s="642">
        <v>1</v>
      </c>
      <c r="R799" s="626">
        <v>1</v>
      </c>
      <c r="S799" s="642">
        <v>1</v>
      </c>
      <c r="T799" s="690">
        <v>1</v>
      </c>
      <c r="U799" s="672">
        <v>1</v>
      </c>
    </row>
    <row r="800" spans="1:21" ht="14.4" customHeight="1" x14ac:dyDescent="0.3">
      <c r="A800" s="625">
        <v>31</v>
      </c>
      <c r="B800" s="626" t="s">
        <v>547</v>
      </c>
      <c r="C800" s="626">
        <v>89301312</v>
      </c>
      <c r="D800" s="688"/>
      <c r="E800" s="689" t="s">
        <v>2723</v>
      </c>
      <c r="F800" s="626" t="s">
        <v>2708</v>
      </c>
      <c r="G800" s="626" t="s">
        <v>2753</v>
      </c>
      <c r="H800" s="626"/>
      <c r="I800" s="626" t="s">
        <v>2754</v>
      </c>
      <c r="J800" s="626" t="s">
        <v>2755</v>
      </c>
      <c r="K800" s="626" t="s">
        <v>2756</v>
      </c>
      <c r="L800" s="627">
        <v>472.71</v>
      </c>
      <c r="M800" s="627">
        <v>10872.33</v>
      </c>
      <c r="N800" s="626">
        <v>23</v>
      </c>
      <c r="O800" s="690">
        <v>17.5</v>
      </c>
      <c r="P800" s="627">
        <v>7563.36</v>
      </c>
      <c r="Q800" s="642">
        <v>0.69565217391304346</v>
      </c>
      <c r="R800" s="626">
        <v>16</v>
      </c>
      <c r="S800" s="642">
        <v>0.69565217391304346</v>
      </c>
      <c r="T800" s="690">
        <v>12.5</v>
      </c>
      <c r="U800" s="672">
        <v>0.7142857142857143</v>
      </c>
    </row>
    <row r="801" spans="1:21" ht="14.4" customHeight="1" x14ac:dyDescent="0.3">
      <c r="A801" s="625">
        <v>31</v>
      </c>
      <c r="B801" s="626" t="s">
        <v>547</v>
      </c>
      <c r="C801" s="626">
        <v>89301312</v>
      </c>
      <c r="D801" s="688"/>
      <c r="E801" s="689" t="s">
        <v>2723</v>
      </c>
      <c r="F801" s="626" t="s">
        <v>2708</v>
      </c>
      <c r="G801" s="626" t="s">
        <v>2757</v>
      </c>
      <c r="H801" s="626"/>
      <c r="I801" s="626" t="s">
        <v>1724</v>
      </c>
      <c r="J801" s="626" t="s">
        <v>1725</v>
      </c>
      <c r="K801" s="626" t="s">
        <v>2758</v>
      </c>
      <c r="L801" s="627">
        <v>210.11</v>
      </c>
      <c r="M801" s="627">
        <v>1680.88</v>
      </c>
      <c r="N801" s="626">
        <v>8</v>
      </c>
      <c r="O801" s="690">
        <v>3</v>
      </c>
      <c r="P801" s="627">
        <v>1260.6600000000001</v>
      </c>
      <c r="Q801" s="642">
        <v>0.75</v>
      </c>
      <c r="R801" s="626">
        <v>6</v>
      </c>
      <c r="S801" s="642">
        <v>0.75</v>
      </c>
      <c r="T801" s="690">
        <v>2</v>
      </c>
      <c r="U801" s="672">
        <v>0.66666666666666663</v>
      </c>
    </row>
    <row r="802" spans="1:21" ht="14.4" customHeight="1" x14ac:dyDescent="0.3">
      <c r="A802" s="625">
        <v>31</v>
      </c>
      <c r="B802" s="626" t="s">
        <v>547</v>
      </c>
      <c r="C802" s="626">
        <v>89301312</v>
      </c>
      <c r="D802" s="688"/>
      <c r="E802" s="689" t="s">
        <v>2723</v>
      </c>
      <c r="F802" s="626" t="s">
        <v>2708</v>
      </c>
      <c r="G802" s="626" t="s">
        <v>2846</v>
      </c>
      <c r="H802" s="626"/>
      <c r="I802" s="626" t="s">
        <v>1536</v>
      </c>
      <c r="J802" s="626" t="s">
        <v>1537</v>
      </c>
      <c r="K802" s="626" t="s">
        <v>2647</v>
      </c>
      <c r="L802" s="627">
        <v>41.5</v>
      </c>
      <c r="M802" s="627">
        <v>41.5</v>
      </c>
      <c r="N802" s="626">
        <v>1</v>
      </c>
      <c r="O802" s="690">
        <v>1</v>
      </c>
      <c r="P802" s="627"/>
      <c r="Q802" s="642">
        <v>0</v>
      </c>
      <c r="R802" s="626"/>
      <c r="S802" s="642">
        <v>0</v>
      </c>
      <c r="T802" s="690"/>
      <c r="U802" s="672">
        <v>0</v>
      </c>
    </row>
    <row r="803" spans="1:21" ht="14.4" customHeight="1" x14ac:dyDescent="0.3">
      <c r="A803" s="625">
        <v>31</v>
      </c>
      <c r="B803" s="626" t="s">
        <v>547</v>
      </c>
      <c r="C803" s="626">
        <v>89301312</v>
      </c>
      <c r="D803" s="688"/>
      <c r="E803" s="689" t="s">
        <v>2723</v>
      </c>
      <c r="F803" s="626" t="s">
        <v>2708</v>
      </c>
      <c r="G803" s="626" t="s">
        <v>3496</v>
      </c>
      <c r="H803" s="626"/>
      <c r="I803" s="626" t="s">
        <v>3497</v>
      </c>
      <c r="J803" s="626" t="s">
        <v>3498</v>
      </c>
      <c r="K803" s="626" t="s">
        <v>3499</v>
      </c>
      <c r="L803" s="627">
        <v>286.63</v>
      </c>
      <c r="M803" s="627">
        <v>286.63</v>
      </c>
      <c r="N803" s="626">
        <v>1</v>
      </c>
      <c r="O803" s="690">
        <v>0.5</v>
      </c>
      <c r="P803" s="627">
        <v>286.63</v>
      </c>
      <c r="Q803" s="642">
        <v>1</v>
      </c>
      <c r="R803" s="626">
        <v>1</v>
      </c>
      <c r="S803" s="642">
        <v>1</v>
      </c>
      <c r="T803" s="690">
        <v>0.5</v>
      </c>
      <c r="U803" s="672">
        <v>1</v>
      </c>
    </row>
    <row r="804" spans="1:21" ht="14.4" customHeight="1" x14ac:dyDescent="0.3">
      <c r="A804" s="625">
        <v>31</v>
      </c>
      <c r="B804" s="626" t="s">
        <v>547</v>
      </c>
      <c r="C804" s="626">
        <v>89301312</v>
      </c>
      <c r="D804" s="688"/>
      <c r="E804" s="689" t="s">
        <v>2723</v>
      </c>
      <c r="F804" s="626" t="s">
        <v>2708</v>
      </c>
      <c r="G804" s="626" t="s">
        <v>3496</v>
      </c>
      <c r="H804" s="626"/>
      <c r="I804" s="626" t="s">
        <v>3500</v>
      </c>
      <c r="J804" s="626" t="s">
        <v>1018</v>
      </c>
      <c r="K804" s="626" t="s">
        <v>728</v>
      </c>
      <c r="L804" s="627">
        <v>0</v>
      </c>
      <c r="M804" s="627">
        <v>0</v>
      </c>
      <c r="N804" s="626">
        <v>1</v>
      </c>
      <c r="O804" s="690">
        <v>0.5</v>
      </c>
      <c r="P804" s="627">
        <v>0</v>
      </c>
      <c r="Q804" s="642"/>
      <c r="R804" s="626">
        <v>1</v>
      </c>
      <c r="S804" s="642">
        <v>1</v>
      </c>
      <c r="T804" s="690">
        <v>0.5</v>
      </c>
      <c r="U804" s="672">
        <v>1</v>
      </c>
    </row>
    <row r="805" spans="1:21" ht="14.4" customHeight="1" x14ac:dyDescent="0.3">
      <c r="A805" s="625">
        <v>31</v>
      </c>
      <c r="B805" s="626" t="s">
        <v>547</v>
      </c>
      <c r="C805" s="626">
        <v>89301312</v>
      </c>
      <c r="D805" s="688"/>
      <c r="E805" s="689" t="s">
        <v>2723</v>
      </c>
      <c r="F805" s="626" t="s">
        <v>2708</v>
      </c>
      <c r="G805" s="626" t="s">
        <v>3496</v>
      </c>
      <c r="H805" s="626"/>
      <c r="I805" s="626" t="s">
        <v>3500</v>
      </c>
      <c r="J805" s="626" t="s">
        <v>1018</v>
      </c>
      <c r="K805" s="626" t="s">
        <v>728</v>
      </c>
      <c r="L805" s="627">
        <v>142.22999999999999</v>
      </c>
      <c r="M805" s="627">
        <v>426.68999999999994</v>
      </c>
      <c r="N805" s="626">
        <v>3</v>
      </c>
      <c r="O805" s="690">
        <v>2.5</v>
      </c>
      <c r="P805" s="627">
        <v>426.68999999999994</v>
      </c>
      <c r="Q805" s="642">
        <v>1</v>
      </c>
      <c r="R805" s="626">
        <v>3</v>
      </c>
      <c r="S805" s="642">
        <v>1</v>
      </c>
      <c r="T805" s="690">
        <v>2.5</v>
      </c>
      <c r="U805" s="672">
        <v>1</v>
      </c>
    </row>
    <row r="806" spans="1:21" ht="14.4" customHeight="1" x14ac:dyDescent="0.3">
      <c r="A806" s="625">
        <v>31</v>
      </c>
      <c r="B806" s="626" t="s">
        <v>547</v>
      </c>
      <c r="C806" s="626">
        <v>89301312</v>
      </c>
      <c r="D806" s="688"/>
      <c r="E806" s="689" t="s">
        <v>2723</v>
      </c>
      <c r="F806" s="626" t="s">
        <v>2710</v>
      </c>
      <c r="G806" s="626" t="s">
        <v>2763</v>
      </c>
      <c r="H806" s="626"/>
      <c r="I806" s="626" t="s">
        <v>3501</v>
      </c>
      <c r="J806" s="626" t="s">
        <v>3502</v>
      </c>
      <c r="K806" s="626" t="s">
        <v>3503</v>
      </c>
      <c r="L806" s="627">
        <v>800</v>
      </c>
      <c r="M806" s="627">
        <v>800</v>
      </c>
      <c r="N806" s="626">
        <v>1</v>
      </c>
      <c r="O806" s="690">
        <v>1</v>
      </c>
      <c r="P806" s="627">
        <v>800</v>
      </c>
      <c r="Q806" s="642">
        <v>1</v>
      </c>
      <c r="R806" s="626">
        <v>1</v>
      </c>
      <c r="S806" s="642">
        <v>1</v>
      </c>
      <c r="T806" s="690">
        <v>1</v>
      </c>
      <c r="U806" s="672">
        <v>1</v>
      </c>
    </row>
    <row r="807" spans="1:21" ht="14.4" customHeight="1" x14ac:dyDescent="0.3">
      <c r="A807" s="625">
        <v>31</v>
      </c>
      <c r="B807" s="626" t="s">
        <v>547</v>
      </c>
      <c r="C807" s="626">
        <v>89301312</v>
      </c>
      <c r="D807" s="688"/>
      <c r="E807" s="689" t="s">
        <v>2723</v>
      </c>
      <c r="F807" s="626" t="s">
        <v>2710</v>
      </c>
      <c r="G807" s="626" t="s">
        <v>2763</v>
      </c>
      <c r="H807" s="626"/>
      <c r="I807" s="626" t="s">
        <v>3504</v>
      </c>
      <c r="J807" s="626" t="s">
        <v>3505</v>
      </c>
      <c r="K807" s="626" t="s">
        <v>3506</v>
      </c>
      <c r="L807" s="627">
        <v>173.96</v>
      </c>
      <c r="M807" s="627">
        <v>173.96</v>
      </c>
      <c r="N807" s="626">
        <v>1</v>
      </c>
      <c r="O807" s="690">
        <v>1</v>
      </c>
      <c r="P807" s="627"/>
      <c r="Q807" s="642">
        <v>0</v>
      </c>
      <c r="R807" s="626"/>
      <c r="S807" s="642">
        <v>0</v>
      </c>
      <c r="T807" s="690"/>
      <c r="U807" s="672">
        <v>0</v>
      </c>
    </row>
    <row r="808" spans="1:21" ht="14.4" customHeight="1" x14ac:dyDescent="0.3">
      <c r="A808" s="625">
        <v>31</v>
      </c>
      <c r="B808" s="626" t="s">
        <v>547</v>
      </c>
      <c r="C808" s="626">
        <v>89301312</v>
      </c>
      <c r="D808" s="688"/>
      <c r="E808" s="689" t="s">
        <v>2723</v>
      </c>
      <c r="F808" s="626" t="s">
        <v>2710</v>
      </c>
      <c r="G808" s="626" t="s">
        <v>2763</v>
      </c>
      <c r="H808" s="626"/>
      <c r="I808" s="626" t="s">
        <v>2764</v>
      </c>
      <c r="J808" s="626" t="s">
        <v>2765</v>
      </c>
      <c r="K808" s="626" t="s">
        <v>2766</v>
      </c>
      <c r="L808" s="627">
        <v>35.75</v>
      </c>
      <c r="M808" s="627">
        <v>35.75</v>
      </c>
      <c r="N808" s="626">
        <v>1</v>
      </c>
      <c r="O808" s="690">
        <v>1</v>
      </c>
      <c r="P808" s="627">
        <v>35.75</v>
      </c>
      <c r="Q808" s="642">
        <v>1</v>
      </c>
      <c r="R808" s="626">
        <v>1</v>
      </c>
      <c r="S808" s="642">
        <v>1</v>
      </c>
      <c r="T808" s="690">
        <v>1</v>
      </c>
      <c r="U808" s="672">
        <v>1</v>
      </c>
    </row>
    <row r="809" spans="1:21" ht="14.4" customHeight="1" x14ac:dyDescent="0.3">
      <c r="A809" s="625">
        <v>31</v>
      </c>
      <c r="B809" s="626" t="s">
        <v>547</v>
      </c>
      <c r="C809" s="626">
        <v>89301312</v>
      </c>
      <c r="D809" s="688"/>
      <c r="E809" s="689" t="s">
        <v>2723</v>
      </c>
      <c r="F809" s="626" t="s">
        <v>2710</v>
      </c>
      <c r="G809" s="626" t="s">
        <v>2763</v>
      </c>
      <c r="H809" s="626"/>
      <c r="I809" s="626" t="s">
        <v>3087</v>
      </c>
      <c r="J809" s="626" t="s">
        <v>2765</v>
      </c>
      <c r="K809" s="626" t="s">
        <v>3088</v>
      </c>
      <c r="L809" s="627">
        <v>47.57</v>
      </c>
      <c r="M809" s="627">
        <v>1141.6800000000005</v>
      </c>
      <c r="N809" s="626">
        <v>24</v>
      </c>
      <c r="O809" s="690">
        <v>18</v>
      </c>
      <c r="P809" s="627">
        <v>1141.6800000000005</v>
      </c>
      <c r="Q809" s="642">
        <v>1</v>
      </c>
      <c r="R809" s="626">
        <v>24</v>
      </c>
      <c r="S809" s="642">
        <v>1</v>
      </c>
      <c r="T809" s="690">
        <v>18</v>
      </c>
      <c r="U809" s="672">
        <v>1</v>
      </c>
    </row>
    <row r="810" spans="1:21" ht="14.4" customHeight="1" x14ac:dyDescent="0.3">
      <c r="A810" s="625">
        <v>31</v>
      </c>
      <c r="B810" s="626" t="s">
        <v>547</v>
      </c>
      <c r="C810" s="626">
        <v>89301312</v>
      </c>
      <c r="D810" s="688"/>
      <c r="E810" s="689" t="s">
        <v>2723</v>
      </c>
      <c r="F810" s="626" t="s">
        <v>2710</v>
      </c>
      <c r="G810" s="626" t="s">
        <v>2763</v>
      </c>
      <c r="H810" s="626"/>
      <c r="I810" s="626" t="s">
        <v>3219</v>
      </c>
      <c r="J810" s="626" t="s">
        <v>3217</v>
      </c>
      <c r="K810" s="626" t="s">
        <v>3220</v>
      </c>
      <c r="L810" s="627">
        <v>24.77</v>
      </c>
      <c r="M810" s="627">
        <v>24.77</v>
      </c>
      <c r="N810" s="626">
        <v>1</v>
      </c>
      <c r="O810" s="690">
        <v>1</v>
      </c>
      <c r="P810" s="627">
        <v>24.77</v>
      </c>
      <c r="Q810" s="642">
        <v>1</v>
      </c>
      <c r="R810" s="626">
        <v>1</v>
      </c>
      <c r="S810" s="642">
        <v>1</v>
      </c>
      <c r="T810" s="690">
        <v>1</v>
      </c>
      <c r="U810" s="672">
        <v>1</v>
      </c>
    </row>
    <row r="811" spans="1:21" ht="14.4" customHeight="1" x14ac:dyDescent="0.3">
      <c r="A811" s="625">
        <v>31</v>
      </c>
      <c r="B811" s="626" t="s">
        <v>547</v>
      </c>
      <c r="C811" s="626">
        <v>89301312</v>
      </c>
      <c r="D811" s="688"/>
      <c r="E811" s="689" t="s">
        <v>2723</v>
      </c>
      <c r="F811" s="626" t="s">
        <v>2710</v>
      </c>
      <c r="G811" s="626" t="s">
        <v>2763</v>
      </c>
      <c r="H811" s="626"/>
      <c r="I811" s="626" t="s">
        <v>3507</v>
      </c>
      <c r="J811" s="626" t="s">
        <v>3508</v>
      </c>
      <c r="K811" s="626" t="s">
        <v>3509</v>
      </c>
      <c r="L811" s="627">
        <v>185.99</v>
      </c>
      <c r="M811" s="627">
        <v>371.98</v>
      </c>
      <c r="N811" s="626">
        <v>2</v>
      </c>
      <c r="O811" s="690">
        <v>1</v>
      </c>
      <c r="P811" s="627">
        <v>371.98</v>
      </c>
      <c r="Q811" s="642">
        <v>1</v>
      </c>
      <c r="R811" s="626">
        <v>2</v>
      </c>
      <c r="S811" s="642">
        <v>1</v>
      </c>
      <c r="T811" s="690">
        <v>1</v>
      </c>
      <c r="U811" s="672">
        <v>1</v>
      </c>
    </row>
    <row r="812" spans="1:21" ht="14.4" customHeight="1" x14ac:dyDescent="0.3">
      <c r="A812" s="625">
        <v>31</v>
      </c>
      <c r="B812" s="626" t="s">
        <v>547</v>
      </c>
      <c r="C812" s="626">
        <v>89301312</v>
      </c>
      <c r="D812" s="688"/>
      <c r="E812" s="689" t="s">
        <v>2723</v>
      </c>
      <c r="F812" s="626" t="s">
        <v>2710</v>
      </c>
      <c r="G812" s="626" t="s">
        <v>2767</v>
      </c>
      <c r="H812" s="626"/>
      <c r="I812" s="626" t="s">
        <v>2852</v>
      </c>
      <c r="J812" s="626" t="s">
        <v>2853</v>
      </c>
      <c r="K812" s="626" t="s">
        <v>2854</v>
      </c>
      <c r="L812" s="627">
        <v>260</v>
      </c>
      <c r="M812" s="627">
        <v>1560</v>
      </c>
      <c r="N812" s="626">
        <v>6</v>
      </c>
      <c r="O812" s="690">
        <v>3</v>
      </c>
      <c r="P812" s="627">
        <v>1040</v>
      </c>
      <c r="Q812" s="642">
        <v>0.66666666666666663</v>
      </c>
      <c r="R812" s="626">
        <v>4</v>
      </c>
      <c r="S812" s="642">
        <v>0.66666666666666663</v>
      </c>
      <c r="T812" s="690">
        <v>2</v>
      </c>
      <c r="U812" s="672">
        <v>0.66666666666666663</v>
      </c>
    </row>
    <row r="813" spans="1:21" ht="14.4" customHeight="1" x14ac:dyDescent="0.3">
      <c r="A813" s="625">
        <v>31</v>
      </c>
      <c r="B813" s="626" t="s">
        <v>547</v>
      </c>
      <c r="C813" s="626">
        <v>89301312</v>
      </c>
      <c r="D813" s="688"/>
      <c r="E813" s="689" t="s">
        <v>2723</v>
      </c>
      <c r="F813" s="626" t="s">
        <v>2710</v>
      </c>
      <c r="G813" s="626" t="s">
        <v>2767</v>
      </c>
      <c r="H813" s="626"/>
      <c r="I813" s="626" t="s">
        <v>2771</v>
      </c>
      <c r="J813" s="626" t="s">
        <v>2772</v>
      </c>
      <c r="K813" s="626" t="s">
        <v>2773</v>
      </c>
      <c r="L813" s="627">
        <v>200</v>
      </c>
      <c r="M813" s="627">
        <v>2400</v>
      </c>
      <c r="N813" s="626">
        <v>12</v>
      </c>
      <c r="O813" s="690">
        <v>6</v>
      </c>
      <c r="P813" s="627">
        <v>2400</v>
      </c>
      <c r="Q813" s="642">
        <v>1</v>
      </c>
      <c r="R813" s="626">
        <v>12</v>
      </c>
      <c r="S813" s="642">
        <v>1</v>
      </c>
      <c r="T813" s="690">
        <v>6</v>
      </c>
      <c r="U813" s="672">
        <v>1</v>
      </c>
    </row>
    <row r="814" spans="1:21" ht="14.4" customHeight="1" x14ac:dyDescent="0.3">
      <c r="A814" s="625">
        <v>31</v>
      </c>
      <c r="B814" s="626" t="s">
        <v>547</v>
      </c>
      <c r="C814" s="626">
        <v>89301312</v>
      </c>
      <c r="D814" s="688"/>
      <c r="E814" s="689" t="s">
        <v>2723</v>
      </c>
      <c r="F814" s="626" t="s">
        <v>2710</v>
      </c>
      <c r="G814" s="626" t="s">
        <v>3089</v>
      </c>
      <c r="H814" s="626"/>
      <c r="I814" s="626" t="s">
        <v>3090</v>
      </c>
      <c r="J814" s="626" t="s">
        <v>3091</v>
      </c>
      <c r="K814" s="626" t="s">
        <v>3092</v>
      </c>
      <c r="L814" s="627">
        <v>553.15</v>
      </c>
      <c r="M814" s="627">
        <v>553.15</v>
      </c>
      <c r="N814" s="626">
        <v>1</v>
      </c>
      <c r="O814" s="690">
        <v>1</v>
      </c>
      <c r="P814" s="627">
        <v>553.15</v>
      </c>
      <c r="Q814" s="642">
        <v>1</v>
      </c>
      <c r="R814" s="626">
        <v>1</v>
      </c>
      <c r="S814" s="642">
        <v>1</v>
      </c>
      <c r="T814" s="690">
        <v>1</v>
      </c>
      <c r="U814" s="672">
        <v>1</v>
      </c>
    </row>
    <row r="815" spans="1:21" ht="14.4" customHeight="1" x14ac:dyDescent="0.3">
      <c r="A815" s="625">
        <v>31</v>
      </c>
      <c r="B815" s="626" t="s">
        <v>547</v>
      </c>
      <c r="C815" s="626">
        <v>89301312</v>
      </c>
      <c r="D815" s="688"/>
      <c r="E815" s="689" t="s">
        <v>2723</v>
      </c>
      <c r="F815" s="626" t="s">
        <v>2710</v>
      </c>
      <c r="G815" s="626" t="s">
        <v>2738</v>
      </c>
      <c r="H815" s="626"/>
      <c r="I815" s="626" t="s">
        <v>2858</v>
      </c>
      <c r="J815" s="626" t="s">
        <v>2859</v>
      </c>
      <c r="K815" s="626" t="s">
        <v>2860</v>
      </c>
      <c r="L815" s="627">
        <v>3000</v>
      </c>
      <c r="M815" s="627">
        <v>9000</v>
      </c>
      <c r="N815" s="626">
        <v>3</v>
      </c>
      <c r="O815" s="690">
        <v>3</v>
      </c>
      <c r="P815" s="627">
        <v>9000</v>
      </c>
      <c r="Q815" s="642">
        <v>1</v>
      </c>
      <c r="R815" s="626">
        <v>3</v>
      </c>
      <c r="S815" s="642">
        <v>1</v>
      </c>
      <c r="T815" s="690">
        <v>3</v>
      </c>
      <c r="U815" s="672">
        <v>1</v>
      </c>
    </row>
    <row r="816" spans="1:21" ht="14.4" customHeight="1" x14ac:dyDescent="0.3">
      <c r="A816" s="625">
        <v>31</v>
      </c>
      <c r="B816" s="626" t="s">
        <v>547</v>
      </c>
      <c r="C816" s="626">
        <v>89301312</v>
      </c>
      <c r="D816" s="688"/>
      <c r="E816" s="689" t="s">
        <v>2723</v>
      </c>
      <c r="F816" s="626" t="s">
        <v>2710</v>
      </c>
      <c r="G816" s="626" t="s">
        <v>2738</v>
      </c>
      <c r="H816" s="626"/>
      <c r="I816" s="626" t="s">
        <v>2958</v>
      </c>
      <c r="J816" s="626" t="s">
        <v>2959</v>
      </c>
      <c r="K816" s="626" t="s">
        <v>2960</v>
      </c>
      <c r="L816" s="627">
        <v>347.81</v>
      </c>
      <c r="M816" s="627">
        <v>695.62</v>
      </c>
      <c r="N816" s="626">
        <v>2</v>
      </c>
      <c r="O816" s="690">
        <v>2</v>
      </c>
      <c r="P816" s="627">
        <v>695.62</v>
      </c>
      <c r="Q816" s="642">
        <v>1</v>
      </c>
      <c r="R816" s="626">
        <v>2</v>
      </c>
      <c r="S816" s="642">
        <v>1</v>
      </c>
      <c r="T816" s="690">
        <v>2</v>
      </c>
      <c r="U816" s="672">
        <v>1</v>
      </c>
    </row>
    <row r="817" spans="1:21" ht="14.4" customHeight="1" x14ac:dyDescent="0.3">
      <c r="A817" s="625">
        <v>31</v>
      </c>
      <c r="B817" s="626" t="s">
        <v>547</v>
      </c>
      <c r="C817" s="626">
        <v>89301312</v>
      </c>
      <c r="D817" s="688"/>
      <c r="E817" s="689" t="s">
        <v>2723</v>
      </c>
      <c r="F817" s="626" t="s">
        <v>2710</v>
      </c>
      <c r="G817" s="626" t="s">
        <v>2738</v>
      </c>
      <c r="H817" s="626"/>
      <c r="I817" s="626" t="s">
        <v>2961</v>
      </c>
      <c r="J817" s="626" t="s">
        <v>2962</v>
      </c>
      <c r="K817" s="626" t="s">
        <v>2963</v>
      </c>
      <c r="L817" s="627">
        <v>2296.87</v>
      </c>
      <c r="M817" s="627">
        <v>20671.829999999994</v>
      </c>
      <c r="N817" s="626">
        <v>9</v>
      </c>
      <c r="O817" s="690">
        <v>9</v>
      </c>
      <c r="P817" s="627">
        <v>20671.829999999994</v>
      </c>
      <c r="Q817" s="642">
        <v>1</v>
      </c>
      <c r="R817" s="626">
        <v>9</v>
      </c>
      <c r="S817" s="642">
        <v>1</v>
      </c>
      <c r="T817" s="690">
        <v>9</v>
      </c>
      <c r="U817" s="672">
        <v>1</v>
      </c>
    </row>
    <row r="818" spans="1:21" ht="14.4" customHeight="1" x14ac:dyDescent="0.3">
      <c r="A818" s="625">
        <v>31</v>
      </c>
      <c r="B818" s="626" t="s">
        <v>547</v>
      </c>
      <c r="C818" s="626">
        <v>89301312</v>
      </c>
      <c r="D818" s="688"/>
      <c r="E818" s="689" t="s">
        <v>2723</v>
      </c>
      <c r="F818" s="626" t="s">
        <v>2710</v>
      </c>
      <c r="G818" s="626" t="s">
        <v>2738</v>
      </c>
      <c r="H818" s="626"/>
      <c r="I818" s="626" t="s">
        <v>2889</v>
      </c>
      <c r="J818" s="626" t="s">
        <v>2890</v>
      </c>
      <c r="K818" s="626" t="s">
        <v>2891</v>
      </c>
      <c r="L818" s="627">
        <v>320.25</v>
      </c>
      <c r="M818" s="627">
        <v>1921.5</v>
      </c>
      <c r="N818" s="626">
        <v>6</v>
      </c>
      <c r="O818" s="690">
        <v>6</v>
      </c>
      <c r="P818" s="627">
        <v>1921.5</v>
      </c>
      <c r="Q818" s="642">
        <v>1</v>
      </c>
      <c r="R818" s="626">
        <v>6</v>
      </c>
      <c r="S818" s="642">
        <v>1</v>
      </c>
      <c r="T818" s="690">
        <v>6</v>
      </c>
      <c r="U818" s="672">
        <v>1</v>
      </c>
    </row>
    <row r="819" spans="1:21" ht="14.4" customHeight="1" x14ac:dyDescent="0.3">
      <c r="A819" s="625">
        <v>31</v>
      </c>
      <c r="B819" s="626" t="s">
        <v>547</v>
      </c>
      <c r="C819" s="626">
        <v>89301312</v>
      </c>
      <c r="D819" s="688"/>
      <c r="E819" s="689" t="s">
        <v>2723</v>
      </c>
      <c r="F819" s="626" t="s">
        <v>2710</v>
      </c>
      <c r="G819" s="626" t="s">
        <v>2738</v>
      </c>
      <c r="H819" s="626"/>
      <c r="I819" s="626" t="s">
        <v>2964</v>
      </c>
      <c r="J819" s="626" t="s">
        <v>2965</v>
      </c>
      <c r="K819" s="626" t="s">
        <v>2966</v>
      </c>
      <c r="L819" s="627">
        <v>245.43</v>
      </c>
      <c r="M819" s="627">
        <v>981.72</v>
      </c>
      <c r="N819" s="626">
        <v>4</v>
      </c>
      <c r="O819" s="690">
        <v>4</v>
      </c>
      <c r="P819" s="627">
        <v>981.72</v>
      </c>
      <c r="Q819" s="642">
        <v>1</v>
      </c>
      <c r="R819" s="626">
        <v>4</v>
      </c>
      <c r="S819" s="642">
        <v>1</v>
      </c>
      <c r="T819" s="690">
        <v>4</v>
      </c>
      <c r="U819" s="672">
        <v>1</v>
      </c>
    </row>
    <row r="820" spans="1:21" ht="14.4" customHeight="1" x14ac:dyDescent="0.3">
      <c r="A820" s="625">
        <v>31</v>
      </c>
      <c r="B820" s="626" t="s">
        <v>547</v>
      </c>
      <c r="C820" s="626">
        <v>89301312</v>
      </c>
      <c r="D820" s="688"/>
      <c r="E820" s="689" t="s">
        <v>2723</v>
      </c>
      <c r="F820" s="626" t="s">
        <v>2710</v>
      </c>
      <c r="G820" s="626" t="s">
        <v>2738</v>
      </c>
      <c r="H820" s="626"/>
      <c r="I820" s="626" t="s">
        <v>3126</v>
      </c>
      <c r="J820" s="626" t="s">
        <v>3127</v>
      </c>
      <c r="K820" s="626" t="s">
        <v>3128</v>
      </c>
      <c r="L820" s="627">
        <v>1575</v>
      </c>
      <c r="M820" s="627">
        <v>1575</v>
      </c>
      <c r="N820" s="626">
        <v>1</v>
      </c>
      <c r="O820" s="690">
        <v>1</v>
      </c>
      <c r="P820" s="627">
        <v>1575</v>
      </c>
      <c r="Q820" s="642">
        <v>1</v>
      </c>
      <c r="R820" s="626">
        <v>1</v>
      </c>
      <c r="S820" s="642">
        <v>1</v>
      </c>
      <c r="T820" s="690">
        <v>1</v>
      </c>
      <c r="U820" s="672">
        <v>1</v>
      </c>
    </row>
    <row r="821" spans="1:21" ht="14.4" customHeight="1" x14ac:dyDescent="0.3">
      <c r="A821" s="625">
        <v>31</v>
      </c>
      <c r="B821" s="626" t="s">
        <v>547</v>
      </c>
      <c r="C821" s="626">
        <v>89301312</v>
      </c>
      <c r="D821" s="688"/>
      <c r="E821" s="689" t="s">
        <v>2723</v>
      </c>
      <c r="F821" s="626" t="s">
        <v>2710</v>
      </c>
      <c r="G821" s="626" t="s">
        <v>2738</v>
      </c>
      <c r="H821" s="626"/>
      <c r="I821" s="626" t="s">
        <v>3510</v>
      </c>
      <c r="J821" s="626" t="s">
        <v>3511</v>
      </c>
      <c r="K821" s="626" t="s">
        <v>3512</v>
      </c>
      <c r="L821" s="627">
        <v>350</v>
      </c>
      <c r="M821" s="627">
        <v>350</v>
      </c>
      <c r="N821" s="626">
        <v>1</v>
      </c>
      <c r="O821" s="690">
        <v>1</v>
      </c>
      <c r="P821" s="627">
        <v>350</v>
      </c>
      <c r="Q821" s="642">
        <v>1</v>
      </c>
      <c r="R821" s="626">
        <v>1</v>
      </c>
      <c r="S821" s="642">
        <v>1</v>
      </c>
      <c r="T821" s="690">
        <v>1</v>
      </c>
      <c r="U821" s="672">
        <v>1</v>
      </c>
    </row>
    <row r="822" spans="1:21" ht="14.4" customHeight="1" x14ac:dyDescent="0.3">
      <c r="A822" s="625">
        <v>31</v>
      </c>
      <c r="B822" s="626" t="s">
        <v>547</v>
      </c>
      <c r="C822" s="626">
        <v>89301312</v>
      </c>
      <c r="D822" s="688"/>
      <c r="E822" s="689" t="s">
        <v>2723</v>
      </c>
      <c r="F822" s="626" t="s">
        <v>2710</v>
      </c>
      <c r="G822" s="626" t="s">
        <v>2738</v>
      </c>
      <c r="H822" s="626"/>
      <c r="I822" s="626" t="s">
        <v>2861</v>
      </c>
      <c r="J822" s="626" t="s">
        <v>2862</v>
      </c>
      <c r="K822" s="626" t="s">
        <v>2863</v>
      </c>
      <c r="L822" s="627">
        <v>1000</v>
      </c>
      <c r="M822" s="627">
        <v>1000</v>
      </c>
      <c r="N822" s="626">
        <v>1</v>
      </c>
      <c r="O822" s="690">
        <v>1</v>
      </c>
      <c r="P822" s="627">
        <v>1000</v>
      </c>
      <c r="Q822" s="642">
        <v>1</v>
      </c>
      <c r="R822" s="626">
        <v>1</v>
      </c>
      <c r="S822" s="642">
        <v>1</v>
      </c>
      <c r="T822" s="690">
        <v>1</v>
      </c>
      <c r="U822" s="672">
        <v>1</v>
      </c>
    </row>
    <row r="823" spans="1:21" ht="14.4" customHeight="1" x14ac:dyDescent="0.3">
      <c r="A823" s="625">
        <v>31</v>
      </c>
      <c r="B823" s="626" t="s">
        <v>547</v>
      </c>
      <c r="C823" s="626">
        <v>89301312</v>
      </c>
      <c r="D823" s="688"/>
      <c r="E823" s="689" t="s">
        <v>2723</v>
      </c>
      <c r="F823" s="626" t="s">
        <v>2710</v>
      </c>
      <c r="G823" s="626" t="s">
        <v>2738</v>
      </c>
      <c r="H823" s="626"/>
      <c r="I823" s="626" t="s">
        <v>2739</v>
      </c>
      <c r="J823" s="626" t="s">
        <v>2740</v>
      </c>
      <c r="K823" s="626"/>
      <c r="L823" s="627">
        <v>500</v>
      </c>
      <c r="M823" s="627">
        <v>500</v>
      </c>
      <c r="N823" s="626">
        <v>1</v>
      </c>
      <c r="O823" s="690">
        <v>1</v>
      </c>
      <c r="P823" s="627">
        <v>500</v>
      </c>
      <c r="Q823" s="642">
        <v>1</v>
      </c>
      <c r="R823" s="626">
        <v>1</v>
      </c>
      <c r="S823" s="642">
        <v>1</v>
      </c>
      <c r="T823" s="690">
        <v>1</v>
      </c>
      <c r="U823" s="672">
        <v>1</v>
      </c>
    </row>
    <row r="824" spans="1:21" ht="14.4" customHeight="1" x14ac:dyDescent="0.3">
      <c r="A824" s="625">
        <v>31</v>
      </c>
      <c r="B824" s="626" t="s">
        <v>547</v>
      </c>
      <c r="C824" s="626">
        <v>89301312</v>
      </c>
      <c r="D824" s="688"/>
      <c r="E824" s="689" t="s">
        <v>2723</v>
      </c>
      <c r="F824" s="626" t="s">
        <v>2710</v>
      </c>
      <c r="G824" s="626" t="s">
        <v>2738</v>
      </c>
      <c r="H824" s="626"/>
      <c r="I824" s="626" t="s">
        <v>2780</v>
      </c>
      <c r="J824" s="626" t="s">
        <v>2781</v>
      </c>
      <c r="K824" s="626" t="s">
        <v>2782</v>
      </c>
      <c r="L824" s="627">
        <v>750</v>
      </c>
      <c r="M824" s="627">
        <v>2250</v>
      </c>
      <c r="N824" s="626">
        <v>3</v>
      </c>
      <c r="O824" s="690">
        <v>3</v>
      </c>
      <c r="P824" s="627">
        <v>2250</v>
      </c>
      <c r="Q824" s="642">
        <v>1</v>
      </c>
      <c r="R824" s="626">
        <v>3</v>
      </c>
      <c r="S824" s="642">
        <v>1</v>
      </c>
      <c r="T824" s="690">
        <v>3</v>
      </c>
      <c r="U824" s="672">
        <v>1</v>
      </c>
    </row>
    <row r="825" spans="1:21" ht="14.4" customHeight="1" x14ac:dyDescent="0.3">
      <c r="A825" s="625">
        <v>31</v>
      </c>
      <c r="B825" s="626" t="s">
        <v>547</v>
      </c>
      <c r="C825" s="626">
        <v>89301312</v>
      </c>
      <c r="D825" s="688"/>
      <c r="E825" s="689" t="s">
        <v>2723</v>
      </c>
      <c r="F825" s="626" t="s">
        <v>2710</v>
      </c>
      <c r="G825" s="626" t="s">
        <v>2738</v>
      </c>
      <c r="H825" s="626"/>
      <c r="I825" s="626" t="s">
        <v>1755</v>
      </c>
      <c r="J825" s="626" t="s">
        <v>2892</v>
      </c>
      <c r="K825" s="626" t="s">
        <v>2893</v>
      </c>
      <c r="L825" s="627">
        <v>2202.1999999999998</v>
      </c>
      <c r="M825" s="627">
        <v>2202.1999999999998</v>
      </c>
      <c r="N825" s="626">
        <v>1</v>
      </c>
      <c r="O825" s="690">
        <v>1</v>
      </c>
      <c r="P825" s="627"/>
      <c r="Q825" s="642">
        <v>0</v>
      </c>
      <c r="R825" s="626"/>
      <c r="S825" s="642">
        <v>0</v>
      </c>
      <c r="T825" s="690"/>
      <c r="U825" s="672">
        <v>0</v>
      </c>
    </row>
    <row r="826" spans="1:21" ht="14.4" customHeight="1" x14ac:dyDescent="0.3">
      <c r="A826" s="625">
        <v>31</v>
      </c>
      <c r="B826" s="626" t="s">
        <v>547</v>
      </c>
      <c r="C826" s="626">
        <v>89301312</v>
      </c>
      <c r="D826" s="688"/>
      <c r="E826" s="689" t="s">
        <v>2723</v>
      </c>
      <c r="F826" s="626" t="s">
        <v>2710</v>
      </c>
      <c r="G826" s="626" t="s">
        <v>2738</v>
      </c>
      <c r="H826" s="626"/>
      <c r="I826" s="626" t="s">
        <v>2783</v>
      </c>
      <c r="J826" s="626" t="s">
        <v>2784</v>
      </c>
      <c r="K826" s="626" t="s">
        <v>2785</v>
      </c>
      <c r="L826" s="627">
        <v>971.25</v>
      </c>
      <c r="M826" s="627">
        <v>971.25</v>
      </c>
      <c r="N826" s="626">
        <v>1</v>
      </c>
      <c r="O826" s="690">
        <v>1</v>
      </c>
      <c r="P826" s="627">
        <v>971.25</v>
      </c>
      <c r="Q826" s="642">
        <v>1</v>
      </c>
      <c r="R826" s="626">
        <v>1</v>
      </c>
      <c r="S826" s="642">
        <v>1</v>
      </c>
      <c r="T826" s="690">
        <v>1</v>
      </c>
      <c r="U826" s="672">
        <v>1</v>
      </c>
    </row>
    <row r="827" spans="1:21" ht="14.4" customHeight="1" x14ac:dyDescent="0.3">
      <c r="A827" s="625">
        <v>31</v>
      </c>
      <c r="B827" s="626" t="s">
        <v>547</v>
      </c>
      <c r="C827" s="626">
        <v>89301312</v>
      </c>
      <c r="D827" s="688"/>
      <c r="E827" s="689" t="s">
        <v>2723</v>
      </c>
      <c r="F827" s="626" t="s">
        <v>2710</v>
      </c>
      <c r="G827" s="626" t="s">
        <v>2738</v>
      </c>
      <c r="H827" s="626"/>
      <c r="I827" s="626" t="s">
        <v>3093</v>
      </c>
      <c r="J827" s="626" t="s">
        <v>2895</v>
      </c>
      <c r="K827" s="626" t="s">
        <v>3094</v>
      </c>
      <c r="L827" s="627">
        <v>2010.55</v>
      </c>
      <c r="M827" s="627">
        <v>4021.1</v>
      </c>
      <c r="N827" s="626">
        <v>2</v>
      </c>
      <c r="O827" s="690">
        <v>2</v>
      </c>
      <c r="P827" s="627">
        <v>4021.1</v>
      </c>
      <c r="Q827" s="642">
        <v>1</v>
      </c>
      <c r="R827" s="626">
        <v>2</v>
      </c>
      <c r="S827" s="642">
        <v>1</v>
      </c>
      <c r="T827" s="690">
        <v>2</v>
      </c>
      <c r="U827" s="672">
        <v>1</v>
      </c>
    </row>
    <row r="828" spans="1:21" ht="14.4" customHeight="1" x14ac:dyDescent="0.3">
      <c r="A828" s="625">
        <v>31</v>
      </c>
      <c r="B828" s="626" t="s">
        <v>547</v>
      </c>
      <c r="C828" s="626">
        <v>89301312</v>
      </c>
      <c r="D828" s="688"/>
      <c r="E828" s="689" t="s">
        <v>2723</v>
      </c>
      <c r="F828" s="626" t="s">
        <v>2710</v>
      </c>
      <c r="G828" s="626" t="s">
        <v>2738</v>
      </c>
      <c r="H828" s="626"/>
      <c r="I828" s="626" t="s">
        <v>3095</v>
      </c>
      <c r="J828" s="626" t="s">
        <v>3096</v>
      </c>
      <c r="K828" s="626" t="s">
        <v>3097</v>
      </c>
      <c r="L828" s="627">
        <v>250</v>
      </c>
      <c r="M828" s="627">
        <v>250</v>
      </c>
      <c r="N828" s="626">
        <v>1</v>
      </c>
      <c r="O828" s="690">
        <v>1</v>
      </c>
      <c r="P828" s="627">
        <v>250</v>
      </c>
      <c r="Q828" s="642">
        <v>1</v>
      </c>
      <c r="R828" s="626">
        <v>1</v>
      </c>
      <c r="S828" s="642">
        <v>1</v>
      </c>
      <c r="T828" s="690">
        <v>1</v>
      </c>
      <c r="U828" s="672">
        <v>1</v>
      </c>
    </row>
    <row r="829" spans="1:21" ht="14.4" customHeight="1" x14ac:dyDescent="0.3">
      <c r="A829" s="625">
        <v>31</v>
      </c>
      <c r="B829" s="626" t="s">
        <v>547</v>
      </c>
      <c r="C829" s="626">
        <v>89301312</v>
      </c>
      <c r="D829" s="688"/>
      <c r="E829" s="689" t="s">
        <v>2723</v>
      </c>
      <c r="F829" s="626" t="s">
        <v>2710</v>
      </c>
      <c r="G829" s="626" t="s">
        <v>2738</v>
      </c>
      <c r="H829" s="626"/>
      <c r="I829" s="626" t="s">
        <v>2786</v>
      </c>
      <c r="J829" s="626" t="s">
        <v>2787</v>
      </c>
      <c r="K829" s="626" t="s">
        <v>2788</v>
      </c>
      <c r="L829" s="627">
        <v>350</v>
      </c>
      <c r="M829" s="627">
        <v>350</v>
      </c>
      <c r="N829" s="626">
        <v>1</v>
      </c>
      <c r="O829" s="690">
        <v>1</v>
      </c>
      <c r="P829" s="627"/>
      <c r="Q829" s="642">
        <v>0</v>
      </c>
      <c r="R829" s="626"/>
      <c r="S829" s="642">
        <v>0</v>
      </c>
      <c r="T829" s="690"/>
      <c r="U829" s="672">
        <v>0</v>
      </c>
    </row>
    <row r="830" spans="1:21" ht="14.4" customHeight="1" x14ac:dyDescent="0.3">
      <c r="A830" s="625">
        <v>31</v>
      </c>
      <c r="B830" s="626" t="s">
        <v>547</v>
      </c>
      <c r="C830" s="626">
        <v>89301312</v>
      </c>
      <c r="D830" s="688"/>
      <c r="E830" s="689" t="s">
        <v>2723</v>
      </c>
      <c r="F830" s="626" t="s">
        <v>2710</v>
      </c>
      <c r="G830" s="626" t="s">
        <v>2738</v>
      </c>
      <c r="H830" s="626"/>
      <c r="I830" s="626" t="s">
        <v>3513</v>
      </c>
      <c r="J830" s="626" t="s">
        <v>3514</v>
      </c>
      <c r="K830" s="626"/>
      <c r="L830" s="627">
        <v>80.349999999999994</v>
      </c>
      <c r="M830" s="627">
        <v>80.349999999999994</v>
      </c>
      <c r="N830" s="626">
        <v>1</v>
      </c>
      <c r="O830" s="690">
        <v>1</v>
      </c>
      <c r="P830" s="627">
        <v>80.349999999999994</v>
      </c>
      <c r="Q830" s="642">
        <v>1</v>
      </c>
      <c r="R830" s="626">
        <v>1</v>
      </c>
      <c r="S830" s="642">
        <v>1</v>
      </c>
      <c r="T830" s="690">
        <v>1</v>
      </c>
      <c r="U830" s="672">
        <v>1</v>
      </c>
    </row>
    <row r="831" spans="1:21" ht="14.4" customHeight="1" x14ac:dyDescent="0.3">
      <c r="A831" s="625">
        <v>31</v>
      </c>
      <c r="B831" s="626" t="s">
        <v>547</v>
      </c>
      <c r="C831" s="626">
        <v>89301312</v>
      </c>
      <c r="D831" s="688"/>
      <c r="E831" s="689" t="s">
        <v>2723</v>
      </c>
      <c r="F831" s="626" t="s">
        <v>2710</v>
      </c>
      <c r="G831" s="626" t="s">
        <v>2738</v>
      </c>
      <c r="H831" s="626"/>
      <c r="I831" s="626" t="s">
        <v>2866</v>
      </c>
      <c r="J831" s="626" t="s">
        <v>2867</v>
      </c>
      <c r="K831" s="626" t="s">
        <v>2868</v>
      </c>
      <c r="L831" s="627">
        <v>349.12</v>
      </c>
      <c r="M831" s="627">
        <v>349.12</v>
      </c>
      <c r="N831" s="626">
        <v>1</v>
      </c>
      <c r="O831" s="690">
        <v>1</v>
      </c>
      <c r="P831" s="627">
        <v>349.12</v>
      </c>
      <c r="Q831" s="642">
        <v>1</v>
      </c>
      <c r="R831" s="626">
        <v>1</v>
      </c>
      <c r="S831" s="642">
        <v>1</v>
      </c>
      <c r="T831" s="690">
        <v>1</v>
      </c>
      <c r="U831" s="672">
        <v>1</v>
      </c>
    </row>
    <row r="832" spans="1:21" ht="14.4" customHeight="1" x14ac:dyDescent="0.3">
      <c r="A832" s="625">
        <v>31</v>
      </c>
      <c r="B832" s="626" t="s">
        <v>547</v>
      </c>
      <c r="C832" s="626">
        <v>89301312</v>
      </c>
      <c r="D832" s="688"/>
      <c r="E832" s="689" t="s">
        <v>2723</v>
      </c>
      <c r="F832" s="626" t="s">
        <v>2710</v>
      </c>
      <c r="G832" s="626" t="s">
        <v>2738</v>
      </c>
      <c r="H832" s="626"/>
      <c r="I832" s="626" t="s">
        <v>3002</v>
      </c>
      <c r="J832" s="626" t="s">
        <v>3003</v>
      </c>
      <c r="K832" s="626" t="s">
        <v>3004</v>
      </c>
      <c r="L832" s="627">
        <v>350</v>
      </c>
      <c r="M832" s="627">
        <v>1050</v>
      </c>
      <c r="N832" s="626">
        <v>3</v>
      </c>
      <c r="O832" s="690">
        <v>3</v>
      </c>
      <c r="P832" s="627">
        <v>1050</v>
      </c>
      <c r="Q832" s="642">
        <v>1</v>
      </c>
      <c r="R832" s="626">
        <v>3</v>
      </c>
      <c r="S832" s="642">
        <v>1</v>
      </c>
      <c r="T832" s="690">
        <v>3</v>
      </c>
      <c r="U832" s="672">
        <v>1</v>
      </c>
    </row>
    <row r="833" spans="1:21" ht="14.4" customHeight="1" x14ac:dyDescent="0.3">
      <c r="A833" s="625">
        <v>31</v>
      </c>
      <c r="B833" s="626" t="s">
        <v>547</v>
      </c>
      <c r="C833" s="626">
        <v>89301312</v>
      </c>
      <c r="D833" s="688"/>
      <c r="E833" s="689" t="s">
        <v>2724</v>
      </c>
      <c r="F833" s="626" t="s">
        <v>2708</v>
      </c>
      <c r="G833" s="626" t="s">
        <v>2808</v>
      </c>
      <c r="H833" s="626"/>
      <c r="I833" s="626" t="s">
        <v>1790</v>
      </c>
      <c r="J833" s="626" t="s">
        <v>2600</v>
      </c>
      <c r="K833" s="626" t="s">
        <v>2601</v>
      </c>
      <c r="L833" s="627">
        <v>333.31</v>
      </c>
      <c r="M833" s="627">
        <v>333.31</v>
      </c>
      <c r="N833" s="626">
        <v>1</v>
      </c>
      <c r="O833" s="690">
        <v>1</v>
      </c>
      <c r="P833" s="627">
        <v>333.31</v>
      </c>
      <c r="Q833" s="642">
        <v>1</v>
      </c>
      <c r="R833" s="626">
        <v>1</v>
      </c>
      <c r="S833" s="642">
        <v>1</v>
      </c>
      <c r="T833" s="690">
        <v>1</v>
      </c>
      <c r="U833" s="672">
        <v>1</v>
      </c>
    </row>
    <row r="834" spans="1:21" ht="14.4" customHeight="1" x14ac:dyDescent="0.3">
      <c r="A834" s="625">
        <v>31</v>
      </c>
      <c r="B834" s="626" t="s">
        <v>547</v>
      </c>
      <c r="C834" s="626">
        <v>89301312</v>
      </c>
      <c r="D834" s="688"/>
      <c r="E834" s="689" t="s">
        <v>2724</v>
      </c>
      <c r="F834" s="626" t="s">
        <v>2708</v>
      </c>
      <c r="G834" s="626" t="s">
        <v>3515</v>
      </c>
      <c r="H834" s="626"/>
      <c r="I834" s="626" t="s">
        <v>3516</v>
      </c>
      <c r="J834" s="626" t="s">
        <v>3517</v>
      </c>
      <c r="K834" s="626" t="s">
        <v>704</v>
      </c>
      <c r="L834" s="627">
        <v>52.4</v>
      </c>
      <c r="M834" s="627">
        <v>52.4</v>
      </c>
      <c r="N834" s="626">
        <v>1</v>
      </c>
      <c r="O834" s="690">
        <v>1</v>
      </c>
      <c r="P834" s="627"/>
      <c r="Q834" s="642">
        <v>0</v>
      </c>
      <c r="R834" s="626"/>
      <c r="S834" s="642">
        <v>0</v>
      </c>
      <c r="T834" s="690"/>
      <c r="U834" s="672">
        <v>0</v>
      </c>
    </row>
    <row r="835" spans="1:21" ht="14.4" customHeight="1" x14ac:dyDescent="0.3">
      <c r="A835" s="625">
        <v>31</v>
      </c>
      <c r="B835" s="626" t="s">
        <v>547</v>
      </c>
      <c r="C835" s="626">
        <v>89301312</v>
      </c>
      <c r="D835" s="688"/>
      <c r="E835" s="689" t="s">
        <v>2724</v>
      </c>
      <c r="F835" s="626" t="s">
        <v>2710</v>
      </c>
      <c r="G835" s="626" t="s">
        <v>2763</v>
      </c>
      <c r="H835" s="626"/>
      <c r="I835" s="626" t="s">
        <v>3087</v>
      </c>
      <c r="J835" s="626" t="s">
        <v>2765</v>
      </c>
      <c r="K835" s="626" t="s">
        <v>3088</v>
      </c>
      <c r="L835" s="627">
        <v>47.57</v>
      </c>
      <c r="M835" s="627">
        <v>95.14</v>
      </c>
      <c r="N835" s="626">
        <v>2</v>
      </c>
      <c r="O835" s="690">
        <v>1</v>
      </c>
      <c r="P835" s="627">
        <v>95.14</v>
      </c>
      <c r="Q835" s="642">
        <v>1</v>
      </c>
      <c r="R835" s="626">
        <v>2</v>
      </c>
      <c r="S835" s="642">
        <v>1</v>
      </c>
      <c r="T835" s="690">
        <v>1</v>
      </c>
      <c r="U835" s="672">
        <v>1</v>
      </c>
    </row>
    <row r="836" spans="1:21" ht="14.4" customHeight="1" x14ac:dyDescent="0.3">
      <c r="A836" s="625">
        <v>31</v>
      </c>
      <c r="B836" s="626" t="s">
        <v>547</v>
      </c>
      <c r="C836" s="626">
        <v>89301312</v>
      </c>
      <c r="D836" s="688"/>
      <c r="E836" s="689" t="s">
        <v>2724</v>
      </c>
      <c r="F836" s="626" t="s">
        <v>2710</v>
      </c>
      <c r="G836" s="626" t="s">
        <v>2738</v>
      </c>
      <c r="H836" s="626"/>
      <c r="I836" s="626" t="s">
        <v>3126</v>
      </c>
      <c r="J836" s="626" t="s">
        <v>3127</v>
      </c>
      <c r="K836" s="626" t="s">
        <v>3128</v>
      </c>
      <c r="L836" s="627">
        <v>1575</v>
      </c>
      <c r="M836" s="627">
        <v>1575</v>
      </c>
      <c r="N836" s="626">
        <v>1</v>
      </c>
      <c r="O836" s="690">
        <v>1</v>
      </c>
      <c r="P836" s="627">
        <v>1575</v>
      </c>
      <c r="Q836" s="642">
        <v>1</v>
      </c>
      <c r="R836" s="626">
        <v>1</v>
      </c>
      <c r="S836" s="642">
        <v>1</v>
      </c>
      <c r="T836" s="690">
        <v>1</v>
      </c>
      <c r="U836" s="672">
        <v>1</v>
      </c>
    </row>
    <row r="837" spans="1:21" ht="14.4" customHeight="1" x14ac:dyDescent="0.3">
      <c r="A837" s="625">
        <v>31</v>
      </c>
      <c r="B837" s="626" t="s">
        <v>547</v>
      </c>
      <c r="C837" s="626">
        <v>89301312</v>
      </c>
      <c r="D837" s="688"/>
      <c r="E837" s="689" t="s">
        <v>2725</v>
      </c>
      <c r="F837" s="626" t="s">
        <v>2708</v>
      </c>
      <c r="G837" s="626" t="s">
        <v>3518</v>
      </c>
      <c r="H837" s="626"/>
      <c r="I837" s="626" t="s">
        <v>1582</v>
      </c>
      <c r="J837" s="626" t="s">
        <v>1583</v>
      </c>
      <c r="K837" s="626" t="s">
        <v>589</v>
      </c>
      <c r="L837" s="627">
        <v>60.92</v>
      </c>
      <c r="M837" s="627">
        <v>60.92</v>
      </c>
      <c r="N837" s="626">
        <v>1</v>
      </c>
      <c r="O837" s="690">
        <v>0.5</v>
      </c>
      <c r="P837" s="627">
        <v>60.92</v>
      </c>
      <c r="Q837" s="642">
        <v>1</v>
      </c>
      <c r="R837" s="626">
        <v>1</v>
      </c>
      <c r="S837" s="642">
        <v>1</v>
      </c>
      <c r="T837" s="690">
        <v>0.5</v>
      </c>
      <c r="U837" s="672">
        <v>1</v>
      </c>
    </row>
    <row r="838" spans="1:21" ht="14.4" customHeight="1" x14ac:dyDescent="0.3">
      <c r="A838" s="625">
        <v>31</v>
      </c>
      <c r="B838" s="626" t="s">
        <v>547</v>
      </c>
      <c r="C838" s="626">
        <v>89301312</v>
      </c>
      <c r="D838" s="688"/>
      <c r="E838" s="689" t="s">
        <v>2725</v>
      </c>
      <c r="F838" s="626" t="s">
        <v>2708</v>
      </c>
      <c r="G838" s="626" t="s">
        <v>2741</v>
      </c>
      <c r="H838" s="626"/>
      <c r="I838" s="626" t="s">
        <v>1809</v>
      </c>
      <c r="J838" s="626" t="s">
        <v>1810</v>
      </c>
      <c r="K838" s="626" t="s">
        <v>2614</v>
      </c>
      <c r="L838" s="627">
        <v>69.86</v>
      </c>
      <c r="M838" s="627">
        <v>69.86</v>
      </c>
      <c r="N838" s="626">
        <v>1</v>
      </c>
      <c r="O838" s="690">
        <v>1</v>
      </c>
      <c r="P838" s="627">
        <v>69.86</v>
      </c>
      <c r="Q838" s="642">
        <v>1</v>
      </c>
      <c r="R838" s="626">
        <v>1</v>
      </c>
      <c r="S838" s="642">
        <v>1</v>
      </c>
      <c r="T838" s="690">
        <v>1</v>
      </c>
      <c r="U838" s="672">
        <v>1</v>
      </c>
    </row>
    <row r="839" spans="1:21" ht="14.4" customHeight="1" x14ac:dyDescent="0.3">
      <c r="A839" s="625">
        <v>31</v>
      </c>
      <c r="B839" s="626" t="s">
        <v>547</v>
      </c>
      <c r="C839" s="626">
        <v>89301312</v>
      </c>
      <c r="D839" s="688"/>
      <c r="E839" s="689" t="s">
        <v>2725</v>
      </c>
      <c r="F839" s="626" t="s">
        <v>2708</v>
      </c>
      <c r="G839" s="626" t="s">
        <v>3519</v>
      </c>
      <c r="H839" s="626"/>
      <c r="I839" s="626" t="s">
        <v>3520</v>
      </c>
      <c r="J839" s="626" t="s">
        <v>1706</v>
      </c>
      <c r="K839" s="626" t="s">
        <v>3521</v>
      </c>
      <c r="L839" s="627">
        <v>14.53</v>
      </c>
      <c r="M839" s="627">
        <v>14.53</v>
      </c>
      <c r="N839" s="626">
        <v>1</v>
      </c>
      <c r="O839" s="690">
        <v>1</v>
      </c>
      <c r="P839" s="627"/>
      <c r="Q839" s="642">
        <v>0</v>
      </c>
      <c r="R839" s="626"/>
      <c r="S839" s="642">
        <v>0</v>
      </c>
      <c r="T839" s="690"/>
      <c r="U839" s="672">
        <v>0</v>
      </c>
    </row>
    <row r="840" spans="1:21" ht="14.4" customHeight="1" x14ac:dyDescent="0.3">
      <c r="A840" s="625">
        <v>31</v>
      </c>
      <c r="B840" s="626" t="s">
        <v>547</v>
      </c>
      <c r="C840" s="626">
        <v>89301312</v>
      </c>
      <c r="D840" s="688"/>
      <c r="E840" s="689" t="s">
        <v>2725</v>
      </c>
      <c r="F840" s="626" t="s">
        <v>2708</v>
      </c>
      <c r="G840" s="626" t="s">
        <v>2744</v>
      </c>
      <c r="H840" s="626"/>
      <c r="I840" s="626" t="s">
        <v>1643</v>
      </c>
      <c r="J840" s="626" t="s">
        <v>1491</v>
      </c>
      <c r="K840" s="626" t="s">
        <v>1644</v>
      </c>
      <c r="L840" s="627">
        <v>625.29</v>
      </c>
      <c r="M840" s="627">
        <v>1250.58</v>
      </c>
      <c r="N840" s="626">
        <v>2</v>
      </c>
      <c r="O840" s="690">
        <v>1</v>
      </c>
      <c r="P840" s="627">
        <v>1250.58</v>
      </c>
      <c r="Q840" s="642">
        <v>1</v>
      </c>
      <c r="R840" s="626">
        <v>2</v>
      </c>
      <c r="S840" s="642">
        <v>1</v>
      </c>
      <c r="T840" s="690">
        <v>1</v>
      </c>
      <c r="U840" s="672">
        <v>1</v>
      </c>
    </row>
    <row r="841" spans="1:21" ht="14.4" customHeight="1" x14ac:dyDescent="0.3">
      <c r="A841" s="625">
        <v>31</v>
      </c>
      <c r="B841" s="626" t="s">
        <v>547</v>
      </c>
      <c r="C841" s="626">
        <v>89301312</v>
      </c>
      <c r="D841" s="688"/>
      <c r="E841" s="689" t="s">
        <v>2725</v>
      </c>
      <c r="F841" s="626" t="s">
        <v>2708</v>
      </c>
      <c r="G841" s="626" t="s">
        <v>2750</v>
      </c>
      <c r="H841" s="626"/>
      <c r="I841" s="626" t="s">
        <v>807</v>
      </c>
      <c r="J841" s="626" t="s">
        <v>2751</v>
      </c>
      <c r="K841" s="626" t="s">
        <v>2752</v>
      </c>
      <c r="L841" s="627">
        <v>0</v>
      </c>
      <c r="M841" s="627">
        <v>0</v>
      </c>
      <c r="N841" s="626">
        <v>1</v>
      </c>
      <c r="O841" s="690">
        <v>1</v>
      </c>
      <c r="P841" s="627"/>
      <c r="Q841" s="642"/>
      <c r="R841" s="626"/>
      <c r="S841" s="642">
        <v>0</v>
      </c>
      <c r="T841" s="690"/>
      <c r="U841" s="672">
        <v>0</v>
      </c>
    </row>
    <row r="842" spans="1:21" ht="14.4" customHeight="1" x14ac:dyDescent="0.3">
      <c r="A842" s="625">
        <v>31</v>
      </c>
      <c r="B842" s="626" t="s">
        <v>547</v>
      </c>
      <c r="C842" s="626">
        <v>89301312</v>
      </c>
      <c r="D842" s="688"/>
      <c r="E842" s="689" t="s">
        <v>2725</v>
      </c>
      <c r="F842" s="626" t="s">
        <v>2708</v>
      </c>
      <c r="G842" s="626" t="s">
        <v>3522</v>
      </c>
      <c r="H842" s="626"/>
      <c r="I842" s="626" t="s">
        <v>3523</v>
      </c>
      <c r="J842" s="626" t="s">
        <v>3524</v>
      </c>
      <c r="K842" s="626" t="s">
        <v>763</v>
      </c>
      <c r="L842" s="627">
        <v>0</v>
      </c>
      <c r="M842" s="627">
        <v>0</v>
      </c>
      <c r="N842" s="626">
        <v>1</v>
      </c>
      <c r="O842" s="690">
        <v>0.5</v>
      </c>
      <c r="P842" s="627">
        <v>0</v>
      </c>
      <c r="Q842" s="642"/>
      <c r="R842" s="626">
        <v>1</v>
      </c>
      <c r="S842" s="642">
        <v>1</v>
      </c>
      <c r="T842" s="690">
        <v>0.5</v>
      </c>
      <c r="U842" s="672">
        <v>1</v>
      </c>
    </row>
    <row r="843" spans="1:21" ht="14.4" customHeight="1" x14ac:dyDescent="0.3">
      <c r="A843" s="625">
        <v>31</v>
      </c>
      <c r="B843" s="626" t="s">
        <v>547</v>
      </c>
      <c r="C843" s="626">
        <v>89301312</v>
      </c>
      <c r="D843" s="688"/>
      <c r="E843" s="689" t="s">
        <v>2725</v>
      </c>
      <c r="F843" s="626" t="s">
        <v>2708</v>
      </c>
      <c r="G843" s="626" t="s">
        <v>2846</v>
      </c>
      <c r="H843" s="626"/>
      <c r="I843" s="626" t="s">
        <v>2881</v>
      </c>
      <c r="J843" s="626" t="s">
        <v>2848</v>
      </c>
      <c r="K843" s="626" t="s">
        <v>2693</v>
      </c>
      <c r="L843" s="627">
        <v>98.23</v>
      </c>
      <c r="M843" s="627">
        <v>98.23</v>
      </c>
      <c r="N843" s="626">
        <v>1</v>
      </c>
      <c r="O843" s="690">
        <v>1</v>
      </c>
      <c r="P843" s="627"/>
      <c r="Q843" s="642">
        <v>0</v>
      </c>
      <c r="R843" s="626"/>
      <c r="S843" s="642">
        <v>0</v>
      </c>
      <c r="T843" s="690"/>
      <c r="U843" s="672">
        <v>0</v>
      </c>
    </row>
    <row r="844" spans="1:21" ht="14.4" customHeight="1" x14ac:dyDescent="0.3">
      <c r="A844" s="625">
        <v>31</v>
      </c>
      <c r="B844" s="626" t="s">
        <v>547</v>
      </c>
      <c r="C844" s="626">
        <v>89301312</v>
      </c>
      <c r="D844" s="688"/>
      <c r="E844" s="689" t="s">
        <v>2725</v>
      </c>
      <c r="F844" s="626" t="s">
        <v>2710</v>
      </c>
      <c r="G844" s="626" t="s">
        <v>2738</v>
      </c>
      <c r="H844" s="626"/>
      <c r="I844" s="626" t="s">
        <v>3002</v>
      </c>
      <c r="J844" s="626" t="s">
        <v>3003</v>
      </c>
      <c r="K844" s="626" t="s">
        <v>3004</v>
      </c>
      <c r="L844" s="627">
        <v>350</v>
      </c>
      <c r="M844" s="627">
        <v>350</v>
      </c>
      <c r="N844" s="626">
        <v>1</v>
      </c>
      <c r="O844" s="690">
        <v>1</v>
      </c>
      <c r="P844" s="627">
        <v>350</v>
      </c>
      <c r="Q844" s="642">
        <v>1</v>
      </c>
      <c r="R844" s="626">
        <v>1</v>
      </c>
      <c r="S844" s="642">
        <v>1</v>
      </c>
      <c r="T844" s="690">
        <v>1</v>
      </c>
      <c r="U844" s="672">
        <v>1</v>
      </c>
    </row>
    <row r="845" spans="1:21" ht="14.4" customHeight="1" x14ac:dyDescent="0.3">
      <c r="A845" s="625">
        <v>31</v>
      </c>
      <c r="B845" s="626" t="s">
        <v>547</v>
      </c>
      <c r="C845" s="626">
        <v>89301312</v>
      </c>
      <c r="D845" s="688"/>
      <c r="E845" s="689" t="s">
        <v>2726</v>
      </c>
      <c r="F845" s="626" t="s">
        <v>2708</v>
      </c>
      <c r="G845" s="626" t="s">
        <v>3135</v>
      </c>
      <c r="H845" s="626"/>
      <c r="I845" s="626" t="s">
        <v>3525</v>
      </c>
      <c r="J845" s="626" t="s">
        <v>3526</v>
      </c>
      <c r="K845" s="626" t="s">
        <v>3527</v>
      </c>
      <c r="L845" s="627">
        <v>16.27</v>
      </c>
      <c r="M845" s="627">
        <v>16.27</v>
      </c>
      <c r="N845" s="626">
        <v>1</v>
      </c>
      <c r="O845" s="690">
        <v>0.5</v>
      </c>
      <c r="P845" s="627">
        <v>16.27</v>
      </c>
      <c r="Q845" s="642">
        <v>1</v>
      </c>
      <c r="R845" s="626">
        <v>1</v>
      </c>
      <c r="S845" s="642">
        <v>1</v>
      </c>
      <c r="T845" s="690">
        <v>0.5</v>
      </c>
      <c r="U845" s="672">
        <v>1</v>
      </c>
    </row>
    <row r="846" spans="1:21" ht="14.4" customHeight="1" x14ac:dyDescent="0.3">
      <c r="A846" s="625">
        <v>31</v>
      </c>
      <c r="B846" s="626" t="s">
        <v>547</v>
      </c>
      <c r="C846" s="626">
        <v>89301312</v>
      </c>
      <c r="D846" s="688"/>
      <c r="E846" s="689" t="s">
        <v>2726</v>
      </c>
      <c r="F846" s="626" t="s">
        <v>2708</v>
      </c>
      <c r="G846" s="626" t="s">
        <v>3135</v>
      </c>
      <c r="H846" s="626"/>
      <c r="I846" s="626" t="s">
        <v>3528</v>
      </c>
      <c r="J846" s="626" t="s">
        <v>3529</v>
      </c>
      <c r="K846" s="626" t="s">
        <v>3138</v>
      </c>
      <c r="L846" s="627">
        <v>10.73</v>
      </c>
      <c r="M846" s="627">
        <v>21.46</v>
      </c>
      <c r="N846" s="626">
        <v>2</v>
      </c>
      <c r="O846" s="690">
        <v>1</v>
      </c>
      <c r="P846" s="627"/>
      <c r="Q846" s="642">
        <v>0</v>
      </c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31</v>
      </c>
      <c r="B847" s="626" t="s">
        <v>547</v>
      </c>
      <c r="C847" s="626">
        <v>89301312</v>
      </c>
      <c r="D847" s="688"/>
      <c r="E847" s="689" t="s">
        <v>2726</v>
      </c>
      <c r="F847" s="626" t="s">
        <v>2708</v>
      </c>
      <c r="G847" s="626" t="s">
        <v>2808</v>
      </c>
      <c r="H847" s="626"/>
      <c r="I847" s="626" t="s">
        <v>1790</v>
      </c>
      <c r="J847" s="626" t="s">
        <v>2600</v>
      </c>
      <c r="K847" s="626" t="s">
        <v>2601</v>
      </c>
      <c r="L847" s="627">
        <v>333.31</v>
      </c>
      <c r="M847" s="627">
        <v>333.31</v>
      </c>
      <c r="N847" s="626">
        <v>1</v>
      </c>
      <c r="O847" s="690">
        <v>1</v>
      </c>
      <c r="P847" s="627">
        <v>333.31</v>
      </c>
      <c r="Q847" s="642">
        <v>1</v>
      </c>
      <c r="R847" s="626">
        <v>1</v>
      </c>
      <c r="S847" s="642">
        <v>1</v>
      </c>
      <c r="T847" s="690">
        <v>1</v>
      </c>
      <c r="U847" s="672">
        <v>1</v>
      </c>
    </row>
    <row r="848" spans="1:21" ht="14.4" customHeight="1" x14ac:dyDescent="0.3">
      <c r="A848" s="625">
        <v>31</v>
      </c>
      <c r="B848" s="626" t="s">
        <v>547</v>
      </c>
      <c r="C848" s="626">
        <v>89301312</v>
      </c>
      <c r="D848" s="688"/>
      <c r="E848" s="689" t="s">
        <v>2726</v>
      </c>
      <c r="F848" s="626" t="s">
        <v>2708</v>
      </c>
      <c r="G848" s="626" t="s">
        <v>2808</v>
      </c>
      <c r="H848" s="626"/>
      <c r="I848" s="626" t="s">
        <v>1827</v>
      </c>
      <c r="J848" s="626" t="s">
        <v>2604</v>
      </c>
      <c r="K848" s="626" t="s">
        <v>2605</v>
      </c>
      <c r="L848" s="627">
        <v>333.31</v>
      </c>
      <c r="M848" s="627">
        <v>666.62</v>
      </c>
      <c r="N848" s="626">
        <v>2</v>
      </c>
      <c r="O848" s="690">
        <v>2</v>
      </c>
      <c r="P848" s="627">
        <v>666.62</v>
      </c>
      <c r="Q848" s="642">
        <v>1</v>
      </c>
      <c r="R848" s="626">
        <v>2</v>
      </c>
      <c r="S848" s="642">
        <v>1</v>
      </c>
      <c r="T848" s="690">
        <v>2</v>
      </c>
      <c r="U848" s="672">
        <v>1</v>
      </c>
    </row>
    <row r="849" spans="1:21" ht="14.4" customHeight="1" x14ac:dyDescent="0.3">
      <c r="A849" s="625">
        <v>31</v>
      </c>
      <c r="B849" s="626" t="s">
        <v>547</v>
      </c>
      <c r="C849" s="626">
        <v>89301312</v>
      </c>
      <c r="D849" s="688"/>
      <c r="E849" s="689" t="s">
        <v>2726</v>
      </c>
      <c r="F849" s="626" t="s">
        <v>2708</v>
      </c>
      <c r="G849" s="626" t="s">
        <v>3530</v>
      </c>
      <c r="H849" s="626"/>
      <c r="I849" s="626" t="s">
        <v>3531</v>
      </c>
      <c r="J849" s="626" t="s">
        <v>3532</v>
      </c>
      <c r="K849" s="626" t="s">
        <v>3533</v>
      </c>
      <c r="L849" s="627">
        <v>0</v>
      </c>
      <c r="M849" s="627">
        <v>0</v>
      </c>
      <c r="N849" s="626">
        <v>1</v>
      </c>
      <c r="O849" s="690">
        <v>1</v>
      </c>
      <c r="P849" s="627">
        <v>0</v>
      </c>
      <c r="Q849" s="642"/>
      <c r="R849" s="626">
        <v>1</v>
      </c>
      <c r="S849" s="642">
        <v>1</v>
      </c>
      <c r="T849" s="690">
        <v>1</v>
      </c>
      <c r="U849" s="672">
        <v>1</v>
      </c>
    </row>
    <row r="850" spans="1:21" ht="14.4" customHeight="1" x14ac:dyDescent="0.3">
      <c r="A850" s="625">
        <v>31</v>
      </c>
      <c r="B850" s="626" t="s">
        <v>547</v>
      </c>
      <c r="C850" s="626">
        <v>89301312</v>
      </c>
      <c r="D850" s="688"/>
      <c r="E850" s="689" t="s">
        <v>2726</v>
      </c>
      <c r="F850" s="626" t="s">
        <v>2708</v>
      </c>
      <c r="G850" s="626" t="s">
        <v>2809</v>
      </c>
      <c r="H850" s="626"/>
      <c r="I850" s="626" t="s">
        <v>3534</v>
      </c>
      <c r="J850" s="626" t="s">
        <v>1521</v>
      </c>
      <c r="K850" s="626" t="s">
        <v>3535</v>
      </c>
      <c r="L850" s="627">
        <v>146.63</v>
      </c>
      <c r="M850" s="627">
        <v>146.63</v>
      </c>
      <c r="N850" s="626">
        <v>1</v>
      </c>
      <c r="O850" s="690">
        <v>0.5</v>
      </c>
      <c r="P850" s="627">
        <v>146.63</v>
      </c>
      <c r="Q850" s="642">
        <v>1</v>
      </c>
      <c r="R850" s="626">
        <v>1</v>
      </c>
      <c r="S850" s="642">
        <v>1</v>
      </c>
      <c r="T850" s="690">
        <v>0.5</v>
      </c>
      <c r="U850" s="672">
        <v>1</v>
      </c>
    </row>
    <row r="851" spans="1:21" ht="14.4" customHeight="1" x14ac:dyDescent="0.3">
      <c r="A851" s="625">
        <v>31</v>
      </c>
      <c r="B851" s="626" t="s">
        <v>547</v>
      </c>
      <c r="C851" s="626">
        <v>89301312</v>
      </c>
      <c r="D851" s="688"/>
      <c r="E851" s="689" t="s">
        <v>2726</v>
      </c>
      <c r="F851" s="626" t="s">
        <v>2708</v>
      </c>
      <c r="G851" s="626" t="s">
        <v>2809</v>
      </c>
      <c r="H851" s="626"/>
      <c r="I851" s="626" t="s">
        <v>3536</v>
      </c>
      <c r="J851" s="626" t="s">
        <v>1521</v>
      </c>
      <c r="K851" s="626" t="s">
        <v>3535</v>
      </c>
      <c r="L851" s="627">
        <v>145.36000000000001</v>
      </c>
      <c r="M851" s="627">
        <v>145.36000000000001</v>
      </c>
      <c r="N851" s="626">
        <v>1</v>
      </c>
      <c r="O851" s="690">
        <v>0.5</v>
      </c>
      <c r="P851" s="627">
        <v>145.36000000000001</v>
      </c>
      <c r="Q851" s="642">
        <v>1</v>
      </c>
      <c r="R851" s="626">
        <v>1</v>
      </c>
      <c r="S851" s="642">
        <v>1</v>
      </c>
      <c r="T851" s="690">
        <v>0.5</v>
      </c>
      <c r="U851" s="672">
        <v>1</v>
      </c>
    </row>
    <row r="852" spans="1:21" ht="14.4" customHeight="1" x14ac:dyDescent="0.3">
      <c r="A852" s="625">
        <v>31</v>
      </c>
      <c r="B852" s="626" t="s">
        <v>547</v>
      </c>
      <c r="C852" s="626">
        <v>89301312</v>
      </c>
      <c r="D852" s="688"/>
      <c r="E852" s="689" t="s">
        <v>2726</v>
      </c>
      <c r="F852" s="626" t="s">
        <v>2708</v>
      </c>
      <c r="G852" s="626" t="s">
        <v>3537</v>
      </c>
      <c r="H852" s="626"/>
      <c r="I852" s="626" t="s">
        <v>3538</v>
      </c>
      <c r="J852" s="626" t="s">
        <v>3539</v>
      </c>
      <c r="K852" s="626" t="s">
        <v>3540</v>
      </c>
      <c r="L852" s="627">
        <v>0</v>
      </c>
      <c r="M852" s="627">
        <v>0</v>
      </c>
      <c r="N852" s="626">
        <v>2</v>
      </c>
      <c r="O852" s="690">
        <v>1</v>
      </c>
      <c r="P852" s="627">
        <v>0</v>
      </c>
      <c r="Q852" s="642"/>
      <c r="R852" s="626">
        <v>2</v>
      </c>
      <c r="S852" s="642">
        <v>1</v>
      </c>
      <c r="T852" s="690">
        <v>1</v>
      </c>
      <c r="U852" s="672">
        <v>1</v>
      </c>
    </row>
    <row r="853" spans="1:21" ht="14.4" customHeight="1" x14ac:dyDescent="0.3">
      <c r="A853" s="625">
        <v>31</v>
      </c>
      <c r="B853" s="626" t="s">
        <v>547</v>
      </c>
      <c r="C853" s="626">
        <v>89301312</v>
      </c>
      <c r="D853" s="688"/>
      <c r="E853" s="689" t="s">
        <v>2726</v>
      </c>
      <c r="F853" s="626" t="s">
        <v>2708</v>
      </c>
      <c r="G853" s="626" t="s">
        <v>2912</v>
      </c>
      <c r="H853" s="626"/>
      <c r="I853" s="626" t="s">
        <v>1513</v>
      </c>
      <c r="J853" s="626" t="s">
        <v>1514</v>
      </c>
      <c r="K853" s="626" t="s">
        <v>970</v>
      </c>
      <c r="L853" s="627">
        <v>44.89</v>
      </c>
      <c r="M853" s="627">
        <v>44.89</v>
      </c>
      <c r="N853" s="626">
        <v>1</v>
      </c>
      <c r="O853" s="690">
        <v>0.5</v>
      </c>
      <c r="P853" s="627">
        <v>44.89</v>
      </c>
      <c r="Q853" s="642">
        <v>1</v>
      </c>
      <c r="R853" s="626">
        <v>1</v>
      </c>
      <c r="S853" s="642">
        <v>1</v>
      </c>
      <c r="T853" s="690">
        <v>0.5</v>
      </c>
      <c r="U853" s="672">
        <v>1</v>
      </c>
    </row>
    <row r="854" spans="1:21" ht="14.4" customHeight="1" x14ac:dyDescent="0.3">
      <c r="A854" s="625">
        <v>31</v>
      </c>
      <c r="B854" s="626" t="s">
        <v>547</v>
      </c>
      <c r="C854" s="626">
        <v>89301312</v>
      </c>
      <c r="D854" s="688"/>
      <c r="E854" s="689" t="s">
        <v>2726</v>
      </c>
      <c r="F854" s="626" t="s">
        <v>2708</v>
      </c>
      <c r="G854" s="626" t="s">
        <v>2810</v>
      </c>
      <c r="H854" s="626"/>
      <c r="I854" s="626" t="s">
        <v>1805</v>
      </c>
      <c r="J854" s="626" t="s">
        <v>1806</v>
      </c>
      <c r="K854" s="626" t="s">
        <v>2614</v>
      </c>
      <c r="L854" s="627">
        <v>184.22</v>
      </c>
      <c r="M854" s="627">
        <v>368.44</v>
      </c>
      <c r="N854" s="626">
        <v>2</v>
      </c>
      <c r="O854" s="690">
        <v>2</v>
      </c>
      <c r="P854" s="627">
        <v>184.22</v>
      </c>
      <c r="Q854" s="642">
        <v>0.5</v>
      </c>
      <c r="R854" s="626">
        <v>1</v>
      </c>
      <c r="S854" s="642">
        <v>0.5</v>
      </c>
      <c r="T854" s="690">
        <v>1</v>
      </c>
      <c r="U854" s="672">
        <v>0.5</v>
      </c>
    </row>
    <row r="855" spans="1:21" ht="14.4" customHeight="1" x14ac:dyDescent="0.3">
      <c r="A855" s="625">
        <v>31</v>
      </c>
      <c r="B855" s="626" t="s">
        <v>547</v>
      </c>
      <c r="C855" s="626">
        <v>89301312</v>
      </c>
      <c r="D855" s="688"/>
      <c r="E855" s="689" t="s">
        <v>2726</v>
      </c>
      <c r="F855" s="626" t="s">
        <v>2708</v>
      </c>
      <c r="G855" s="626" t="s">
        <v>3073</v>
      </c>
      <c r="H855" s="626"/>
      <c r="I855" s="626" t="s">
        <v>1547</v>
      </c>
      <c r="J855" s="626" t="s">
        <v>1544</v>
      </c>
      <c r="K855" s="626" t="s">
        <v>1627</v>
      </c>
      <c r="L855" s="627">
        <v>137.74</v>
      </c>
      <c r="M855" s="627">
        <v>137.74</v>
      </c>
      <c r="N855" s="626">
        <v>1</v>
      </c>
      <c r="O855" s="690">
        <v>1</v>
      </c>
      <c r="P855" s="627">
        <v>137.74</v>
      </c>
      <c r="Q855" s="642">
        <v>1</v>
      </c>
      <c r="R855" s="626">
        <v>1</v>
      </c>
      <c r="S855" s="642">
        <v>1</v>
      </c>
      <c r="T855" s="690">
        <v>1</v>
      </c>
      <c r="U855" s="672">
        <v>1</v>
      </c>
    </row>
    <row r="856" spans="1:21" ht="14.4" customHeight="1" x14ac:dyDescent="0.3">
      <c r="A856" s="625">
        <v>31</v>
      </c>
      <c r="B856" s="626" t="s">
        <v>547</v>
      </c>
      <c r="C856" s="626">
        <v>89301312</v>
      </c>
      <c r="D856" s="688"/>
      <c r="E856" s="689" t="s">
        <v>2726</v>
      </c>
      <c r="F856" s="626" t="s">
        <v>2708</v>
      </c>
      <c r="G856" s="626" t="s">
        <v>3145</v>
      </c>
      <c r="H856" s="626"/>
      <c r="I856" s="626" t="s">
        <v>3146</v>
      </c>
      <c r="J856" s="626" t="s">
        <v>3147</v>
      </c>
      <c r="K856" s="626" t="s">
        <v>3148</v>
      </c>
      <c r="L856" s="627">
        <v>0</v>
      </c>
      <c r="M856" s="627">
        <v>0</v>
      </c>
      <c r="N856" s="626">
        <v>1</v>
      </c>
      <c r="O856" s="690">
        <v>1</v>
      </c>
      <c r="P856" s="627"/>
      <c r="Q856" s="642"/>
      <c r="R856" s="626"/>
      <c r="S856" s="642">
        <v>0</v>
      </c>
      <c r="T856" s="690"/>
      <c r="U856" s="672">
        <v>0</v>
      </c>
    </row>
    <row r="857" spans="1:21" ht="14.4" customHeight="1" x14ac:dyDescent="0.3">
      <c r="A857" s="625">
        <v>31</v>
      </c>
      <c r="B857" s="626" t="s">
        <v>547</v>
      </c>
      <c r="C857" s="626">
        <v>89301312</v>
      </c>
      <c r="D857" s="688"/>
      <c r="E857" s="689" t="s">
        <v>2726</v>
      </c>
      <c r="F857" s="626" t="s">
        <v>2708</v>
      </c>
      <c r="G857" s="626" t="s">
        <v>3149</v>
      </c>
      <c r="H857" s="626"/>
      <c r="I857" s="626" t="s">
        <v>3541</v>
      </c>
      <c r="J857" s="626" t="s">
        <v>3542</v>
      </c>
      <c r="K857" s="626" t="s">
        <v>3543</v>
      </c>
      <c r="L857" s="627">
        <v>46.3</v>
      </c>
      <c r="M857" s="627">
        <v>46.3</v>
      </c>
      <c r="N857" s="626">
        <v>1</v>
      </c>
      <c r="O857" s="690">
        <v>0.5</v>
      </c>
      <c r="P857" s="627">
        <v>46.3</v>
      </c>
      <c r="Q857" s="642">
        <v>1</v>
      </c>
      <c r="R857" s="626">
        <v>1</v>
      </c>
      <c r="S857" s="642">
        <v>1</v>
      </c>
      <c r="T857" s="690">
        <v>0.5</v>
      </c>
      <c r="U857" s="672">
        <v>1</v>
      </c>
    </row>
    <row r="858" spans="1:21" ht="14.4" customHeight="1" x14ac:dyDescent="0.3">
      <c r="A858" s="625">
        <v>31</v>
      </c>
      <c r="B858" s="626" t="s">
        <v>547</v>
      </c>
      <c r="C858" s="626">
        <v>89301312</v>
      </c>
      <c r="D858" s="688"/>
      <c r="E858" s="689" t="s">
        <v>2726</v>
      </c>
      <c r="F858" s="626" t="s">
        <v>2708</v>
      </c>
      <c r="G858" s="626" t="s">
        <v>3153</v>
      </c>
      <c r="H858" s="626"/>
      <c r="I858" s="626" t="s">
        <v>3154</v>
      </c>
      <c r="J858" s="626" t="s">
        <v>3155</v>
      </c>
      <c r="K858" s="626" t="s">
        <v>3024</v>
      </c>
      <c r="L858" s="627">
        <v>0</v>
      </c>
      <c r="M858" s="627">
        <v>0</v>
      </c>
      <c r="N858" s="626">
        <v>1</v>
      </c>
      <c r="O858" s="690">
        <v>1</v>
      </c>
      <c r="P858" s="627">
        <v>0</v>
      </c>
      <c r="Q858" s="642"/>
      <c r="R858" s="626">
        <v>1</v>
      </c>
      <c r="S858" s="642">
        <v>1</v>
      </c>
      <c r="T858" s="690">
        <v>1</v>
      </c>
      <c r="U858" s="672">
        <v>1</v>
      </c>
    </row>
    <row r="859" spans="1:21" ht="14.4" customHeight="1" x14ac:dyDescent="0.3">
      <c r="A859" s="625">
        <v>31</v>
      </c>
      <c r="B859" s="626" t="s">
        <v>547</v>
      </c>
      <c r="C859" s="626">
        <v>89301312</v>
      </c>
      <c r="D859" s="688"/>
      <c r="E859" s="689" t="s">
        <v>2726</v>
      </c>
      <c r="F859" s="626" t="s">
        <v>2708</v>
      </c>
      <c r="G859" s="626" t="s">
        <v>2988</v>
      </c>
      <c r="H859" s="626"/>
      <c r="I859" s="626" t="s">
        <v>849</v>
      </c>
      <c r="J859" s="626" t="s">
        <v>850</v>
      </c>
      <c r="K859" s="626" t="s">
        <v>2989</v>
      </c>
      <c r="L859" s="627">
        <v>153.37</v>
      </c>
      <c r="M859" s="627">
        <v>766.85</v>
      </c>
      <c r="N859" s="626">
        <v>5</v>
      </c>
      <c r="O859" s="690">
        <v>4</v>
      </c>
      <c r="P859" s="627">
        <v>306.74</v>
      </c>
      <c r="Q859" s="642">
        <v>0.4</v>
      </c>
      <c r="R859" s="626">
        <v>2</v>
      </c>
      <c r="S859" s="642">
        <v>0.4</v>
      </c>
      <c r="T859" s="690">
        <v>2</v>
      </c>
      <c r="U859" s="672">
        <v>0.5</v>
      </c>
    </row>
    <row r="860" spans="1:21" ht="14.4" customHeight="1" x14ac:dyDescent="0.3">
      <c r="A860" s="625">
        <v>31</v>
      </c>
      <c r="B860" s="626" t="s">
        <v>547</v>
      </c>
      <c r="C860" s="626">
        <v>89301312</v>
      </c>
      <c r="D860" s="688"/>
      <c r="E860" s="689" t="s">
        <v>2726</v>
      </c>
      <c r="F860" s="626" t="s">
        <v>2708</v>
      </c>
      <c r="G860" s="626" t="s">
        <v>2916</v>
      </c>
      <c r="H860" s="626"/>
      <c r="I860" s="626" t="s">
        <v>1285</v>
      </c>
      <c r="J860" s="626" t="s">
        <v>2917</v>
      </c>
      <c r="K860" s="626" t="s">
        <v>801</v>
      </c>
      <c r="L860" s="627">
        <v>33.36</v>
      </c>
      <c r="M860" s="627">
        <v>266.88</v>
      </c>
      <c r="N860" s="626">
        <v>8</v>
      </c>
      <c r="O860" s="690">
        <v>6</v>
      </c>
      <c r="P860" s="627">
        <v>166.8</v>
      </c>
      <c r="Q860" s="642">
        <v>0.625</v>
      </c>
      <c r="R860" s="626">
        <v>5</v>
      </c>
      <c r="S860" s="642">
        <v>0.625</v>
      </c>
      <c r="T860" s="690">
        <v>3.5</v>
      </c>
      <c r="U860" s="672">
        <v>0.58333333333333337</v>
      </c>
    </row>
    <row r="861" spans="1:21" ht="14.4" customHeight="1" x14ac:dyDescent="0.3">
      <c r="A861" s="625">
        <v>31</v>
      </c>
      <c r="B861" s="626" t="s">
        <v>547</v>
      </c>
      <c r="C861" s="626">
        <v>89301312</v>
      </c>
      <c r="D861" s="688"/>
      <c r="E861" s="689" t="s">
        <v>2726</v>
      </c>
      <c r="F861" s="626" t="s">
        <v>2708</v>
      </c>
      <c r="G861" s="626" t="s">
        <v>3544</v>
      </c>
      <c r="H861" s="626"/>
      <c r="I861" s="626" t="s">
        <v>1261</v>
      </c>
      <c r="J861" s="626" t="s">
        <v>1262</v>
      </c>
      <c r="K861" s="626" t="s">
        <v>3032</v>
      </c>
      <c r="L861" s="627">
        <v>23.72</v>
      </c>
      <c r="M861" s="627">
        <v>23.72</v>
      </c>
      <c r="N861" s="626">
        <v>1</v>
      </c>
      <c r="O861" s="690">
        <v>0.5</v>
      </c>
      <c r="P861" s="627">
        <v>23.72</v>
      </c>
      <c r="Q861" s="642">
        <v>1</v>
      </c>
      <c r="R861" s="626">
        <v>1</v>
      </c>
      <c r="S861" s="642">
        <v>1</v>
      </c>
      <c r="T861" s="690">
        <v>0.5</v>
      </c>
      <c r="U861" s="672">
        <v>1</v>
      </c>
    </row>
    <row r="862" spans="1:21" ht="14.4" customHeight="1" x14ac:dyDescent="0.3">
      <c r="A862" s="625">
        <v>31</v>
      </c>
      <c r="B862" s="626" t="s">
        <v>547</v>
      </c>
      <c r="C862" s="626">
        <v>89301312</v>
      </c>
      <c r="D862" s="688"/>
      <c r="E862" s="689" t="s">
        <v>2726</v>
      </c>
      <c r="F862" s="626" t="s">
        <v>2708</v>
      </c>
      <c r="G862" s="626" t="s">
        <v>3172</v>
      </c>
      <c r="H862" s="626"/>
      <c r="I862" s="626" t="s">
        <v>3173</v>
      </c>
      <c r="J862" s="626" t="s">
        <v>3174</v>
      </c>
      <c r="K862" s="626" t="s">
        <v>3175</v>
      </c>
      <c r="L862" s="627">
        <v>25.89</v>
      </c>
      <c r="M862" s="627">
        <v>25.89</v>
      </c>
      <c r="N862" s="626">
        <v>1</v>
      </c>
      <c r="O862" s="690">
        <v>1</v>
      </c>
      <c r="P862" s="627"/>
      <c r="Q862" s="642">
        <v>0</v>
      </c>
      <c r="R862" s="626"/>
      <c r="S862" s="642">
        <v>0</v>
      </c>
      <c r="T862" s="690"/>
      <c r="U862" s="672">
        <v>0</v>
      </c>
    </row>
    <row r="863" spans="1:21" ht="14.4" customHeight="1" x14ac:dyDescent="0.3">
      <c r="A863" s="625">
        <v>31</v>
      </c>
      <c r="B863" s="626" t="s">
        <v>547</v>
      </c>
      <c r="C863" s="626">
        <v>89301312</v>
      </c>
      <c r="D863" s="688"/>
      <c r="E863" s="689" t="s">
        <v>2726</v>
      </c>
      <c r="F863" s="626" t="s">
        <v>2708</v>
      </c>
      <c r="G863" s="626" t="s">
        <v>3545</v>
      </c>
      <c r="H863" s="626"/>
      <c r="I863" s="626" t="s">
        <v>3546</v>
      </c>
      <c r="J863" s="626" t="s">
        <v>3547</v>
      </c>
      <c r="K863" s="626" t="s">
        <v>3171</v>
      </c>
      <c r="L863" s="627">
        <v>0</v>
      </c>
      <c r="M863" s="627">
        <v>0</v>
      </c>
      <c r="N863" s="626">
        <v>1</v>
      </c>
      <c r="O863" s="690">
        <v>1</v>
      </c>
      <c r="P863" s="627">
        <v>0</v>
      </c>
      <c r="Q863" s="642"/>
      <c r="R863" s="626">
        <v>1</v>
      </c>
      <c r="S863" s="642">
        <v>1</v>
      </c>
      <c r="T863" s="690">
        <v>1</v>
      </c>
      <c r="U863" s="672">
        <v>1</v>
      </c>
    </row>
    <row r="864" spans="1:21" ht="14.4" customHeight="1" x14ac:dyDescent="0.3">
      <c r="A864" s="625">
        <v>31</v>
      </c>
      <c r="B864" s="626" t="s">
        <v>547</v>
      </c>
      <c r="C864" s="626">
        <v>89301312</v>
      </c>
      <c r="D864" s="688"/>
      <c r="E864" s="689" t="s">
        <v>2726</v>
      </c>
      <c r="F864" s="626" t="s">
        <v>2708</v>
      </c>
      <c r="G864" s="626" t="s">
        <v>2823</v>
      </c>
      <c r="H864" s="626"/>
      <c r="I864" s="626" t="s">
        <v>2824</v>
      </c>
      <c r="J864" s="626" t="s">
        <v>2724</v>
      </c>
      <c r="K864" s="626"/>
      <c r="L864" s="627">
        <v>0</v>
      </c>
      <c r="M864" s="627">
        <v>0</v>
      </c>
      <c r="N864" s="626">
        <v>2</v>
      </c>
      <c r="O864" s="690">
        <v>1</v>
      </c>
      <c r="P864" s="627"/>
      <c r="Q864" s="642"/>
      <c r="R864" s="626"/>
      <c r="S864" s="642">
        <v>0</v>
      </c>
      <c r="T864" s="690"/>
      <c r="U864" s="672">
        <v>0</v>
      </c>
    </row>
    <row r="865" spans="1:21" ht="14.4" customHeight="1" x14ac:dyDescent="0.3">
      <c r="A865" s="625">
        <v>31</v>
      </c>
      <c r="B865" s="626" t="s">
        <v>547</v>
      </c>
      <c r="C865" s="626">
        <v>89301312</v>
      </c>
      <c r="D865" s="688"/>
      <c r="E865" s="689" t="s">
        <v>2726</v>
      </c>
      <c r="F865" s="626" t="s">
        <v>2708</v>
      </c>
      <c r="G865" s="626" t="s">
        <v>3519</v>
      </c>
      <c r="H865" s="626"/>
      <c r="I865" s="626" t="s">
        <v>1705</v>
      </c>
      <c r="J865" s="626" t="s">
        <v>1706</v>
      </c>
      <c r="K865" s="626" t="s">
        <v>3548</v>
      </c>
      <c r="L865" s="627">
        <v>31.64</v>
      </c>
      <c r="M865" s="627">
        <v>126.56</v>
      </c>
      <c r="N865" s="626">
        <v>4</v>
      </c>
      <c r="O865" s="690">
        <v>2</v>
      </c>
      <c r="P865" s="627">
        <v>126.56</v>
      </c>
      <c r="Q865" s="642">
        <v>1</v>
      </c>
      <c r="R865" s="626">
        <v>4</v>
      </c>
      <c r="S865" s="642">
        <v>1</v>
      </c>
      <c r="T865" s="690">
        <v>2</v>
      </c>
      <c r="U865" s="672">
        <v>1</v>
      </c>
    </row>
    <row r="866" spans="1:21" ht="14.4" customHeight="1" x14ac:dyDescent="0.3">
      <c r="A866" s="625">
        <v>31</v>
      </c>
      <c r="B866" s="626" t="s">
        <v>547</v>
      </c>
      <c r="C866" s="626">
        <v>89301312</v>
      </c>
      <c r="D866" s="688"/>
      <c r="E866" s="689" t="s">
        <v>2726</v>
      </c>
      <c r="F866" s="626" t="s">
        <v>2708</v>
      </c>
      <c r="G866" s="626" t="s">
        <v>3519</v>
      </c>
      <c r="H866" s="626"/>
      <c r="I866" s="626" t="s">
        <v>3549</v>
      </c>
      <c r="J866" s="626" t="s">
        <v>3550</v>
      </c>
      <c r="K866" s="626" t="s">
        <v>3551</v>
      </c>
      <c r="L866" s="627">
        <v>41.07</v>
      </c>
      <c r="M866" s="627">
        <v>41.07</v>
      </c>
      <c r="N866" s="626">
        <v>1</v>
      </c>
      <c r="O866" s="690">
        <v>1</v>
      </c>
      <c r="P866" s="627"/>
      <c r="Q866" s="642">
        <v>0</v>
      </c>
      <c r="R866" s="626"/>
      <c r="S866" s="642">
        <v>0</v>
      </c>
      <c r="T866" s="690"/>
      <c r="U866" s="672">
        <v>0</v>
      </c>
    </row>
    <row r="867" spans="1:21" ht="14.4" customHeight="1" x14ac:dyDescent="0.3">
      <c r="A867" s="625">
        <v>31</v>
      </c>
      <c r="B867" s="626" t="s">
        <v>547</v>
      </c>
      <c r="C867" s="626">
        <v>89301312</v>
      </c>
      <c r="D867" s="688"/>
      <c r="E867" s="689" t="s">
        <v>2726</v>
      </c>
      <c r="F867" s="626" t="s">
        <v>2708</v>
      </c>
      <c r="G867" s="626" t="s">
        <v>2742</v>
      </c>
      <c r="H867" s="626"/>
      <c r="I867" s="626" t="s">
        <v>975</v>
      </c>
      <c r="J867" s="626" t="s">
        <v>976</v>
      </c>
      <c r="K867" s="626" t="s">
        <v>977</v>
      </c>
      <c r="L867" s="627">
        <v>0</v>
      </c>
      <c r="M867" s="627">
        <v>0</v>
      </c>
      <c r="N867" s="626">
        <v>2</v>
      </c>
      <c r="O867" s="690">
        <v>1.5</v>
      </c>
      <c r="P867" s="627">
        <v>0</v>
      </c>
      <c r="Q867" s="642"/>
      <c r="R867" s="626">
        <v>2</v>
      </c>
      <c r="S867" s="642">
        <v>1</v>
      </c>
      <c r="T867" s="690">
        <v>1.5</v>
      </c>
      <c r="U867" s="672">
        <v>1</v>
      </c>
    </row>
    <row r="868" spans="1:21" ht="14.4" customHeight="1" x14ac:dyDescent="0.3">
      <c r="A868" s="625">
        <v>31</v>
      </c>
      <c r="B868" s="626" t="s">
        <v>547</v>
      </c>
      <c r="C868" s="626">
        <v>89301312</v>
      </c>
      <c r="D868" s="688"/>
      <c r="E868" s="689" t="s">
        <v>2726</v>
      </c>
      <c r="F868" s="626" t="s">
        <v>2708</v>
      </c>
      <c r="G868" s="626" t="s">
        <v>2743</v>
      </c>
      <c r="H868" s="626"/>
      <c r="I868" s="626" t="s">
        <v>1831</v>
      </c>
      <c r="J868" s="626" t="s">
        <v>1832</v>
      </c>
      <c r="K868" s="626" t="s">
        <v>1833</v>
      </c>
      <c r="L868" s="627">
        <v>154.01</v>
      </c>
      <c r="M868" s="627">
        <v>4004.2599999999993</v>
      </c>
      <c r="N868" s="626">
        <v>26</v>
      </c>
      <c r="O868" s="690">
        <v>13</v>
      </c>
      <c r="P868" s="627">
        <v>3850.2499999999995</v>
      </c>
      <c r="Q868" s="642">
        <v>0.96153846153846156</v>
      </c>
      <c r="R868" s="626">
        <v>25</v>
      </c>
      <c r="S868" s="642">
        <v>0.96153846153846156</v>
      </c>
      <c r="T868" s="690">
        <v>12</v>
      </c>
      <c r="U868" s="672">
        <v>0.92307692307692313</v>
      </c>
    </row>
    <row r="869" spans="1:21" ht="14.4" customHeight="1" x14ac:dyDescent="0.3">
      <c r="A869" s="625">
        <v>31</v>
      </c>
      <c r="B869" s="626" t="s">
        <v>547</v>
      </c>
      <c r="C869" s="626">
        <v>89301312</v>
      </c>
      <c r="D869" s="688"/>
      <c r="E869" s="689" t="s">
        <v>2726</v>
      </c>
      <c r="F869" s="626" t="s">
        <v>2708</v>
      </c>
      <c r="G869" s="626" t="s">
        <v>3186</v>
      </c>
      <c r="H869" s="626"/>
      <c r="I869" s="626" t="s">
        <v>3552</v>
      </c>
      <c r="J869" s="626" t="s">
        <v>3553</v>
      </c>
      <c r="K869" s="626" t="s">
        <v>3554</v>
      </c>
      <c r="L869" s="627">
        <v>413.22</v>
      </c>
      <c r="M869" s="627">
        <v>413.22</v>
      </c>
      <c r="N869" s="626">
        <v>1</v>
      </c>
      <c r="O869" s="690">
        <v>1</v>
      </c>
      <c r="P869" s="627">
        <v>413.22</v>
      </c>
      <c r="Q869" s="642">
        <v>1</v>
      </c>
      <c r="R869" s="626">
        <v>1</v>
      </c>
      <c r="S869" s="642">
        <v>1</v>
      </c>
      <c r="T869" s="690">
        <v>1</v>
      </c>
      <c r="U869" s="672">
        <v>1</v>
      </c>
    </row>
    <row r="870" spans="1:21" ht="14.4" customHeight="1" x14ac:dyDescent="0.3">
      <c r="A870" s="625">
        <v>31</v>
      </c>
      <c r="B870" s="626" t="s">
        <v>547</v>
      </c>
      <c r="C870" s="626">
        <v>89301312</v>
      </c>
      <c r="D870" s="688"/>
      <c r="E870" s="689" t="s">
        <v>2726</v>
      </c>
      <c r="F870" s="626" t="s">
        <v>2708</v>
      </c>
      <c r="G870" s="626" t="s">
        <v>3555</v>
      </c>
      <c r="H870" s="626"/>
      <c r="I870" s="626" t="s">
        <v>3556</v>
      </c>
      <c r="J870" s="626" t="s">
        <v>2104</v>
      </c>
      <c r="K870" s="626" t="s">
        <v>900</v>
      </c>
      <c r="L870" s="627">
        <v>0</v>
      </c>
      <c r="M870" s="627">
        <v>0</v>
      </c>
      <c r="N870" s="626">
        <v>1</v>
      </c>
      <c r="O870" s="690">
        <v>1</v>
      </c>
      <c r="P870" s="627"/>
      <c r="Q870" s="642"/>
      <c r="R870" s="626"/>
      <c r="S870" s="642">
        <v>0</v>
      </c>
      <c r="T870" s="690"/>
      <c r="U870" s="672">
        <v>0</v>
      </c>
    </row>
    <row r="871" spans="1:21" ht="14.4" customHeight="1" x14ac:dyDescent="0.3">
      <c r="A871" s="625">
        <v>31</v>
      </c>
      <c r="B871" s="626" t="s">
        <v>547</v>
      </c>
      <c r="C871" s="626">
        <v>89301312</v>
      </c>
      <c r="D871" s="688"/>
      <c r="E871" s="689" t="s">
        <v>2726</v>
      </c>
      <c r="F871" s="626" t="s">
        <v>2708</v>
      </c>
      <c r="G871" s="626" t="s">
        <v>3277</v>
      </c>
      <c r="H871" s="626"/>
      <c r="I871" s="626" t="s">
        <v>3557</v>
      </c>
      <c r="J871" s="626" t="s">
        <v>2669</v>
      </c>
      <c r="K871" s="626" t="s">
        <v>3558</v>
      </c>
      <c r="L871" s="627">
        <v>413.22</v>
      </c>
      <c r="M871" s="627">
        <v>413.22</v>
      </c>
      <c r="N871" s="626">
        <v>1</v>
      </c>
      <c r="O871" s="690">
        <v>0.5</v>
      </c>
      <c r="P871" s="627">
        <v>413.22</v>
      </c>
      <c r="Q871" s="642">
        <v>1</v>
      </c>
      <c r="R871" s="626">
        <v>1</v>
      </c>
      <c r="S871" s="642">
        <v>1</v>
      </c>
      <c r="T871" s="690">
        <v>0.5</v>
      </c>
      <c r="U871" s="672">
        <v>1</v>
      </c>
    </row>
    <row r="872" spans="1:21" ht="14.4" customHeight="1" x14ac:dyDescent="0.3">
      <c r="A872" s="625">
        <v>31</v>
      </c>
      <c r="B872" s="626" t="s">
        <v>547</v>
      </c>
      <c r="C872" s="626">
        <v>89301312</v>
      </c>
      <c r="D872" s="688"/>
      <c r="E872" s="689" t="s">
        <v>2726</v>
      </c>
      <c r="F872" s="626" t="s">
        <v>2708</v>
      </c>
      <c r="G872" s="626" t="s">
        <v>2939</v>
      </c>
      <c r="H872" s="626"/>
      <c r="I872" s="626" t="s">
        <v>1712</v>
      </c>
      <c r="J872" s="626" t="s">
        <v>1713</v>
      </c>
      <c r="K872" s="626" t="s">
        <v>3389</v>
      </c>
      <c r="L872" s="627">
        <v>31.54</v>
      </c>
      <c r="M872" s="627">
        <v>63.08</v>
      </c>
      <c r="N872" s="626">
        <v>2</v>
      </c>
      <c r="O872" s="690">
        <v>1</v>
      </c>
      <c r="P872" s="627"/>
      <c r="Q872" s="642">
        <v>0</v>
      </c>
      <c r="R872" s="626"/>
      <c r="S872" s="642">
        <v>0</v>
      </c>
      <c r="T872" s="690"/>
      <c r="U872" s="672">
        <v>0</v>
      </c>
    </row>
    <row r="873" spans="1:21" ht="14.4" customHeight="1" x14ac:dyDescent="0.3">
      <c r="A873" s="625">
        <v>31</v>
      </c>
      <c r="B873" s="626" t="s">
        <v>547</v>
      </c>
      <c r="C873" s="626">
        <v>89301312</v>
      </c>
      <c r="D873" s="688"/>
      <c r="E873" s="689" t="s">
        <v>2726</v>
      </c>
      <c r="F873" s="626" t="s">
        <v>2708</v>
      </c>
      <c r="G873" s="626" t="s">
        <v>2744</v>
      </c>
      <c r="H873" s="626"/>
      <c r="I873" s="626" t="s">
        <v>1643</v>
      </c>
      <c r="J873" s="626" t="s">
        <v>1491</v>
      </c>
      <c r="K873" s="626" t="s">
        <v>1644</v>
      </c>
      <c r="L873" s="627">
        <v>625.29</v>
      </c>
      <c r="M873" s="627">
        <v>28138.049999999996</v>
      </c>
      <c r="N873" s="626">
        <v>45</v>
      </c>
      <c r="O873" s="690">
        <v>25</v>
      </c>
      <c r="P873" s="627">
        <v>24386.309999999998</v>
      </c>
      <c r="Q873" s="642">
        <v>0.8666666666666667</v>
      </c>
      <c r="R873" s="626">
        <v>39</v>
      </c>
      <c r="S873" s="642">
        <v>0.8666666666666667</v>
      </c>
      <c r="T873" s="690">
        <v>21</v>
      </c>
      <c r="U873" s="672">
        <v>0.84</v>
      </c>
    </row>
    <row r="874" spans="1:21" ht="14.4" customHeight="1" x14ac:dyDescent="0.3">
      <c r="A874" s="625">
        <v>31</v>
      </c>
      <c r="B874" s="626" t="s">
        <v>547</v>
      </c>
      <c r="C874" s="626">
        <v>89301312</v>
      </c>
      <c r="D874" s="688"/>
      <c r="E874" s="689" t="s">
        <v>2726</v>
      </c>
      <c r="F874" s="626" t="s">
        <v>2708</v>
      </c>
      <c r="G874" s="626" t="s">
        <v>2744</v>
      </c>
      <c r="H874" s="626"/>
      <c r="I874" s="626" t="s">
        <v>1490</v>
      </c>
      <c r="J874" s="626" t="s">
        <v>1491</v>
      </c>
      <c r="K874" s="626" t="s">
        <v>1492</v>
      </c>
      <c r="L874" s="627">
        <v>937.93</v>
      </c>
      <c r="M874" s="627">
        <v>8441.369999999999</v>
      </c>
      <c r="N874" s="626">
        <v>9</v>
      </c>
      <c r="O874" s="690">
        <v>5.5</v>
      </c>
      <c r="P874" s="627">
        <v>5627.58</v>
      </c>
      <c r="Q874" s="642">
        <v>0.66666666666666674</v>
      </c>
      <c r="R874" s="626">
        <v>6</v>
      </c>
      <c r="S874" s="642">
        <v>0.66666666666666663</v>
      </c>
      <c r="T874" s="690">
        <v>4.5</v>
      </c>
      <c r="U874" s="672">
        <v>0.81818181818181823</v>
      </c>
    </row>
    <row r="875" spans="1:21" ht="14.4" customHeight="1" x14ac:dyDescent="0.3">
      <c r="A875" s="625">
        <v>31</v>
      </c>
      <c r="B875" s="626" t="s">
        <v>547</v>
      </c>
      <c r="C875" s="626">
        <v>89301312</v>
      </c>
      <c r="D875" s="688"/>
      <c r="E875" s="689" t="s">
        <v>2726</v>
      </c>
      <c r="F875" s="626" t="s">
        <v>2708</v>
      </c>
      <c r="G875" s="626" t="s">
        <v>2745</v>
      </c>
      <c r="H875" s="626"/>
      <c r="I875" s="626" t="s">
        <v>1479</v>
      </c>
      <c r="J875" s="626" t="s">
        <v>1480</v>
      </c>
      <c r="K875" s="626" t="s">
        <v>2639</v>
      </c>
      <c r="L875" s="627">
        <v>96.63</v>
      </c>
      <c r="M875" s="627">
        <v>773.04</v>
      </c>
      <c r="N875" s="626">
        <v>8</v>
      </c>
      <c r="O875" s="690">
        <v>7.5</v>
      </c>
      <c r="P875" s="627">
        <v>386.52</v>
      </c>
      <c r="Q875" s="642">
        <v>0.5</v>
      </c>
      <c r="R875" s="626">
        <v>4</v>
      </c>
      <c r="S875" s="642">
        <v>0.5</v>
      </c>
      <c r="T875" s="690">
        <v>3.5</v>
      </c>
      <c r="U875" s="672">
        <v>0.46666666666666667</v>
      </c>
    </row>
    <row r="876" spans="1:21" ht="14.4" customHeight="1" x14ac:dyDescent="0.3">
      <c r="A876" s="625">
        <v>31</v>
      </c>
      <c r="B876" s="626" t="s">
        <v>547</v>
      </c>
      <c r="C876" s="626">
        <v>89301312</v>
      </c>
      <c r="D876" s="688"/>
      <c r="E876" s="689" t="s">
        <v>2726</v>
      </c>
      <c r="F876" s="626" t="s">
        <v>2708</v>
      </c>
      <c r="G876" s="626" t="s">
        <v>2745</v>
      </c>
      <c r="H876" s="626"/>
      <c r="I876" s="626" t="s">
        <v>2746</v>
      </c>
      <c r="J876" s="626" t="s">
        <v>1480</v>
      </c>
      <c r="K876" s="626" t="s">
        <v>2747</v>
      </c>
      <c r="L876" s="627">
        <v>96.63</v>
      </c>
      <c r="M876" s="627">
        <v>96.63</v>
      </c>
      <c r="N876" s="626">
        <v>1</v>
      </c>
      <c r="O876" s="690">
        <v>0.5</v>
      </c>
      <c r="P876" s="627">
        <v>96.63</v>
      </c>
      <c r="Q876" s="642">
        <v>1</v>
      </c>
      <c r="R876" s="626">
        <v>1</v>
      </c>
      <c r="S876" s="642">
        <v>1</v>
      </c>
      <c r="T876" s="690">
        <v>0.5</v>
      </c>
      <c r="U876" s="672">
        <v>1</v>
      </c>
    </row>
    <row r="877" spans="1:21" ht="14.4" customHeight="1" x14ac:dyDescent="0.3">
      <c r="A877" s="625">
        <v>31</v>
      </c>
      <c r="B877" s="626" t="s">
        <v>547</v>
      </c>
      <c r="C877" s="626">
        <v>89301312</v>
      </c>
      <c r="D877" s="688"/>
      <c r="E877" s="689" t="s">
        <v>2726</v>
      </c>
      <c r="F877" s="626" t="s">
        <v>2708</v>
      </c>
      <c r="G877" s="626" t="s">
        <v>2745</v>
      </c>
      <c r="H877" s="626"/>
      <c r="I877" s="626" t="s">
        <v>576</v>
      </c>
      <c r="J877" s="626" t="s">
        <v>577</v>
      </c>
      <c r="K877" s="626" t="s">
        <v>2640</v>
      </c>
      <c r="L877" s="627">
        <v>96.63</v>
      </c>
      <c r="M877" s="627">
        <v>676.41</v>
      </c>
      <c r="N877" s="626">
        <v>7</v>
      </c>
      <c r="O877" s="690">
        <v>6.5</v>
      </c>
      <c r="P877" s="627">
        <v>579.78</v>
      </c>
      <c r="Q877" s="642">
        <v>0.8571428571428571</v>
      </c>
      <c r="R877" s="626">
        <v>6</v>
      </c>
      <c r="S877" s="642">
        <v>0.8571428571428571</v>
      </c>
      <c r="T877" s="690">
        <v>5.5</v>
      </c>
      <c r="U877" s="672">
        <v>0.84615384615384615</v>
      </c>
    </row>
    <row r="878" spans="1:21" ht="14.4" customHeight="1" x14ac:dyDescent="0.3">
      <c r="A878" s="625">
        <v>31</v>
      </c>
      <c r="B878" s="626" t="s">
        <v>547</v>
      </c>
      <c r="C878" s="626">
        <v>89301312</v>
      </c>
      <c r="D878" s="688"/>
      <c r="E878" s="689" t="s">
        <v>2726</v>
      </c>
      <c r="F878" s="626" t="s">
        <v>2708</v>
      </c>
      <c r="G878" s="626" t="s">
        <v>3488</v>
      </c>
      <c r="H878" s="626"/>
      <c r="I878" s="626" t="s">
        <v>3559</v>
      </c>
      <c r="J878" s="626" t="s">
        <v>3490</v>
      </c>
      <c r="K878" s="626" t="s">
        <v>2689</v>
      </c>
      <c r="L878" s="627">
        <v>0</v>
      </c>
      <c r="M878" s="627">
        <v>0</v>
      </c>
      <c r="N878" s="626">
        <v>1</v>
      </c>
      <c r="O878" s="690">
        <v>0.5</v>
      </c>
      <c r="P878" s="627">
        <v>0</v>
      </c>
      <c r="Q878" s="642"/>
      <c r="R878" s="626">
        <v>1</v>
      </c>
      <c r="S878" s="642">
        <v>1</v>
      </c>
      <c r="T878" s="690">
        <v>0.5</v>
      </c>
      <c r="U878" s="672">
        <v>1</v>
      </c>
    </row>
    <row r="879" spans="1:21" ht="14.4" customHeight="1" x14ac:dyDescent="0.3">
      <c r="A879" s="625">
        <v>31</v>
      </c>
      <c r="B879" s="626" t="s">
        <v>547</v>
      </c>
      <c r="C879" s="626">
        <v>89301312</v>
      </c>
      <c r="D879" s="688"/>
      <c r="E879" s="689" t="s">
        <v>2726</v>
      </c>
      <c r="F879" s="626" t="s">
        <v>2708</v>
      </c>
      <c r="G879" s="626" t="s">
        <v>2836</v>
      </c>
      <c r="H879" s="626"/>
      <c r="I879" s="626" t="s">
        <v>753</v>
      </c>
      <c r="J879" s="626" t="s">
        <v>754</v>
      </c>
      <c r="K879" s="626" t="s">
        <v>755</v>
      </c>
      <c r="L879" s="627">
        <v>190.48</v>
      </c>
      <c r="M879" s="627">
        <v>190.48</v>
      </c>
      <c r="N879" s="626">
        <v>1</v>
      </c>
      <c r="O879" s="690">
        <v>0.5</v>
      </c>
      <c r="P879" s="627">
        <v>190.48</v>
      </c>
      <c r="Q879" s="642">
        <v>1</v>
      </c>
      <c r="R879" s="626">
        <v>1</v>
      </c>
      <c r="S879" s="642">
        <v>1</v>
      </c>
      <c r="T879" s="690">
        <v>0.5</v>
      </c>
      <c r="U879" s="672">
        <v>1</v>
      </c>
    </row>
    <row r="880" spans="1:21" ht="14.4" customHeight="1" x14ac:dyDescent="0.3">
      <c r="A880" s="625">
        <v>31</v>
      </c>
      <c r="B880" s="626" t="s">
        <v>547</v>
      </c>
      <c r="C880" s="626">
        <v>89301312</v>
      </c>
      <c r="D880" s="688"/>
      <c r="E880" s="689" t="s">
        <v>2726</v>
      </c>
      <c r="F880" s="626" t="s">
        <v>2708</v>
      </c>
      <c r="G880" s="626" t="s">
        <v>2949</v>
      </c>
      <c r="H880" s="626"/>
      <c r="I880" s="626" t="s">
        <v>3560</v>
      </c>
      <c r="J880" s="626" t="s">
        <v>2951</v>
      </c>
      <c r="K880" s="626" t="s">
        <v>3561</v>
      </c>
      <c r="L880" s="627">
        <v>84.51</v>
      </c>
      <c r="M880" s="627">
        <v>169.02</v>
      </c>
      <c r="N880" s="626">
        <v>2</v>
      </c>
      <c r="O880" s="690">
        <v>1</v>
      </c>
      <c r="P880" s="627">
        <v>84.51</v>
      </c>
      <c r="Q880" s="642">
        <v>0.5</v>
      </c>
      <c r="R880" s="626">
        <v>1</v>
      </c>
      <c r="S880" s="642">
        <v>0.5</v>
      </c>
      <c r="T880" s="690">
        <v>0.5</v>
      </c>
      <c r="U880" s="672">
        <v>0.5</v>
      </c>
    </row>
    <row r="881" spans="1:21" ht="14.4" customHeight="1" x14ac:dyDescent="0.3">
      <c r="A881" s="625">
        <v>31</v>
      </c>
      <c r="B881" s="626" t="s">
        <v>547</v>
      </c>
      <c r="C881" s="626">
        <v>89301312</v>
      </c>
      <c r="D881" s="688"/>
      <c r="E881" s="689" t="s">
        <v>2726</v>
      </c>
      <c r="F881" s="626" t="s">
        <v>2708</v>
      </c>
      <c r="G881" s="626" t="s">
        <v>3405</v>
      </c>
      <c r="H881" s="626"/>
      <c r="I881" s="626" t="s">
        <v>799</v>
      </c>
      <c r="J881" s="626" t="s">
        <v>800</v>
      </c>
      <c r="K881" s="626" t="s">
        <v>801</v>
      </c>
      <c r="L881" s="627">
        <v>56.69</v>
      </c>
      <c r="M881" s="627">
        <v>113.38</v>
      </c>
      <c r="N881" s="626">
        <v>2</v>
      </c>
      <c r="O881" s="690">
        <v>2</v>
      </c>
      <c r="P881" s="627">
        <v>113.38</v>
      </c>
      <c r="Q881" s="642">
        <v>1</v>
      </c>
      <c r="R881" s="626">
        <v>2</v>
      </c>
      <c r="S881" s="642">
        <v>1</v>
      </c>
      <c r="T881" s="690">
        <v>2</v>
      </c>
      <c r="U881" s="672">
        <v>1</v>
      </c>
    </row>
    <row r="882" spans="1:21" ht="14.4" customHeight="1" x14ac:dyDescent="0.3">
      <c r="A882" s="625">
        <v>31</v>
      </c>
      <c r="B882" s="626" t="s">
        <v>547</v>
      </c>
      <c r="C882" s="626">
        <v>89301312</v>
      </c>
      <c r="D882" s="688"/>
      <c r="E882" s="689" t="s">
        <v>2726</v>
      </c>
      <c r="F882" s="626" t="s">
        <v>2708</v>
      </c>
      <c r="G882" s="626" t="s">
        <v>2837</v>
      </c>
      <c r="H882" s="626"/>
      <c r="I882" s="626" t="s">
        <v>1155</v>
      </c>
      <c r="J882" s="626" t="s">
        <v>3562</v>
      </c>
      <c r="K882" s="626" t="s">
        <v>3563</v>
      </c>
      <c r="L882" s="627">
        <v>101.69</v>
      </c>
      <c r="M882" s="627">
        <v>101.69</v>
      </c>
      <c r="N882" s="626">
        <v>1</v>
      </c>
      <c r="O882" s="690">
        <v>0.5</v>
      </c>
      <c r="P882" s="627">
        <v>101.69</v>
      </c>
      <c r="Q882" s="642">
        <v>1</v>
      </c>
      <c r="R882" s="626">
        <v>1</v>
      </c>
      <c r="S882" s="642">
        <v>1</v>
      </c>
      <c r="T882" s="690">
        <v>0.5</v>
      </c>
      <c r="U882" s="672">
        <v>1</v>
      </c>
    </row>
    <row r="883" spans="1:21" ht="14.4" customHeight="1" x14ac:dyDescent="0.3">
      <c r="A883" s="625">
        <v>31</v>
      </c>
      <c r="B883" s="626" t="s">
        <v>547</v>
      </c>
      <c r="C883" s="626">
        <v>89301312</v>
      </c>
      <c r="D883" s="688"/>
      <c r="E883" s="689" t="s">
        <v>2726</v>
      </c>
      <c r="F883" s="626" t="s">
        <v>2708</v>
      </c>
      <c r="G883" s="626" t="s">
        <v>3564</v>
      </c>
      <c r="H883" s="626"/>
      <c r="I883" s="626" t="s">
        <v>3565</v>
      </c>
      <c r="J883" s="626" t="s">
        <v>3566</v>
      </c>
      <c r="K883" s="626" t="s">
        <v>3567</v>
      </c>
      <c r="L883" s="627">
        <v>52.32</v>
      </c>
      <c r="M883" s="627">
        <v>209.28</v>
      </c>
      <c r="N883" s="626">
        <v>4</v>
      </c>
      <c r="O883" s="690">
        <v>1</v>
      </c>
      <c r="P883" s="627">
        <v>209.28</v>
      </c>
      <c r="Q883" s="642">
        <v>1</v>
      </c>
      <c r="R883" s="626">
        <v>4</v>
      </c>
      <c r="S883" s="642">
        <v>1</v>
      </c>
      <c r="T883" s="690">
        <v>1</v>
      </c>
      <c r="U883" s="672">
        <v>1</v>
      </c>
    </row>
    <row r="884" spans="1:21" ht="14.4" customHeight="1" x14ac:dyDescent="0.3">
      <c r="A884" s="625">
        <v>31</v>
      </c>
      <c r="B884" s="626" t="s">
        <v>547</v>
      </c>
      <c r="C884" s="626">
        <v>89301312</v>
      </c>
      <c r="D884" s="688"/>
      <c r="E884" s="689" t="s">
        <v>2726</v>
      </c>
      <c r="F884" s="626" t="s">
        <v>2708</v>
      </c>
      <c r="G884" s="626" t="s">
        <v>3568</v>
      </c>
      <c r="H884" s="626"/>
      <c r="I884" s="626" t="s">
        <v>3569</v>
      </c>
      <c r="J884" s="626" t="s">
        <v>3570</v>
      </c>
      <c r="K884" s="626" t="s">
        <v>3571</v>
      </c>
      <c r="L884" s="627">
        <v>0</v>
      </c>
      <c r="M884" s="627">
        <v>0</v>
      </c>
      <c r="N884" s="626">
        <v>1</v>
      </c>
      <c r="O884" s="690">
        <v>1</v>
      </c>
      <c r="P884" s="627">
        <v>0</v>
      </c>
      <c r="Q884" s="642"/>
      <c r="R884" s="626">
        <v>1</v>
      </c>
      <c r="S884" s="642">
        <v>1</v>
      </c>
      <c r="T884" s="690">
        <v>1</v>
      </c>
      <c r="U884" s="672">
        <v>1</v>
      </c>
    </row>
    <row r="885" spans="1:21" ht="14.4" customHeight="1" x14ac:dyDescent="0.3">
      <c r="A885" s="625">
        <v>31</v>
      </c>
      <c r="B885" s="626" t="s">
        <v>547</v>
      </c>
      <c r="C885" s="626">
        <v>89301312</v>
      </c>
      <c r="D885" s="688"/>
      <c r="E885" s="689" t="s">
        <v>2726</v>
      </c>
      <c r="F885" s="626" t="s">
        <v>2708</v>
      </c>
      <c r="G885" s="626" t="s">
        <v>2750</v>
      </c>
      <c r="H885" s="626"/>
      <c r="I885" s="626" t="s">
        <v>807</v>
      </c>
      <c r="J885" s="626" t="s">
        <v>2751</v>
      </c>
      <c r="K885" s="626" t="s">
        <v>2752</v>
      </c>
      <c r="L885" s="627">
        <v>0</v>
      </c>
      <c r="M885" s="627">
        <v>0</v>
      </c>
      <c r="N885" s="626">
        <v>5</v>
      </c>
      <c r="O885" s="690">
        <v>4</v>
      </c>
      <c r="P885" s="627">
        <v>0</v>
      </c>
      <c r="Q885" s="642"/>
      <c r="R885" s="626">
        <v>4</v>
      </c>
      <c r="S885" s="642">
        <v>0.8</v>
      </c>
      <c r="T885" s="690">
        <v>3</v>
      </c>
      <c r="U885" s="672">
        <v>0.75</v>
      </c>
    </row>
    <row r="886" spans="1:21" ht="14.4" customHeight="1" x14ac:dyDescent="0.3">
      <c r="A886" s="625">
        <v>31</v>
      </c>
      <c r="B886" s="626" t="s">
        <v>547</v>
      </c>
      <c r="C886" s="626">
        <v>89301312</v>
      </c>
      <c r="D886" s="688"/>
      <c r="E886" s="689" t="s">
        <v>2726</v>
      </c>
      <c r="F886" s="626" t="s">
        <v>2708</v>
      </c>
      <c r="G886" s="626" t="s">
        <v>2753</v>
      </c>
      <c r="H886" s="626"/>
      <c r="I886" s="626" t="s">
        <v>2754</v>
      </c>
      <c r="J886" s="626" t="s">
        <v>2755</v>
      </c>
      <c r="K886" s="626" t="s">
        <v>2756</v>
      </c>
      <c r="L886" s="627">
        <v>472.71</v>
      </c>
      <c r="M886" s="627">
        <v>1890.84</v>
      </c>
      <c r="N886" s="626">
        <v>4</v>
      </c>
      <c r="O886" s="690">
        <v>4</v>
      </c>
      <c r="P886" s="627">
        <v>1418.1299999999999</v>
      </c>
      <c r="Q886" s="642">
        <v>0.75</v>
      </c>
      <c r="R886" s="626">
        <v>3</v>
      </c>
      <c r="S886" s="642">
        <v>0.75</v>
      </c>
      <c r="T886" s="690">
        <v>3</v>
      </c>
      <c r="U886" s="672">
        <v>0.75</v>
      </c>
    </row>
    <row r="887" spans="1:21" ht="14.4" customHeight="1" x14ac:dyDescent="0.3">
      <c r="A887" s="625">
        <v>31</v>
      </c>
      <c r="B887" s="626" t="s">
        <v>547</v>
      </c>
      <c r="C887" s="626">
        <v>89301312</v>
      </c>
      <c r="D887" s="688"/>
      <c r="E887" s="689" t="s">
        <v>2726</v>
      </c>
      <c r="F887" s="626" t="s">
        <v>2708</v>
      </c>
      <c r="G887" s="626" t="s">
        <v>2757</v>
      </c>
      <c r="H887" s="626"/>
      <c r="I887" s="626" t="s">
        <v>1724</v>
      </c>
      <c r="J887" s="626" t="s">
        <v>1725</v>
      </c>
      <c r="K887" s="626" t="s">
        <v>2758</v>
      </c>
      <c r="L887" s="627">
        <v>210.11</v>
      </c>
      <c r="M887" s="627">
        <v>210.11</v>
      </c>
      <c r="N887" s="626">
        <v>1</v>
      </c>
      <c r="O887" s="690">
        <v>1</v>
      </c>
      <c r="P887" s="627">
        <v>210.11</v>
      </c>
      <c r="Q887" s="642">
        <v>1</v>
      </c>
      <c r="R887" s="626">
        <v>1</v>
      </c>
      <c r="S887" s="642">
        <v>1</v>
      </c>
      <c r="T887" s="690">
        <v>1</v>
      </c>
      <c r="U887" s="672">
        <v>1</v>
      </c>
    </row>
    <row r="888" spans="1:21" ht="14.4" customHeight="1" x14ac:dyDescent="0.3">
      <c r="A888" s="625">
        <v>31</v>
      </c>
      <c r="B888" s="626" t="s">
        <v>547</v>
      </c>
      <c r="C888" s="626">
        <v>89301312</v>
      </c>
      <c r="D888" s="688"/>
      <c r="E888" s="689" t="s">
        <v>2726</v>
      </c>
      <c r="F888" s="626" t="s">
        <v>2708</v>
      </c>
      <c r="G888" s="626" t="s">
        <v>2757</v>
      </c>
      <c r="H888" s="626"/>
      <c r="I888" s="626" t="s">
        <v>1724</v>
      </c>
      <c r="J888" s="626" t="s">
        <v>1725</v>
      </c>
      <c r="K888" s="626" t="s">
        <v>2758</v>
      </c>
      <c r="L888" s="627">
        <v>194.73</v>
      </c>
      <c r="M888" s="627">
        <v>1363.11</v>
      </c>
      <c r="N888" s="626">
        <v>7</v>
      </c>
      <c r="O888" s="690">
        <v>5</v>
      </c>
      <c r="P888" s="627">
        <v>1363.11</v>
      </c>
      <c r="Q888" s="642">
        <v>1</v>
      </c>
      <c r="R888" s="626">
        <v>7</v>
      </c>
      <c r="S888" s="642">
        <v>1</v>
      </c>
      <c r="T888" s="690">
        <v>5</v>
      </c>
      <c r="U888" s="672">
        <v>1</v>
      </c>
    </row>
    <row r="889" spans="1:21" ht="14.4" customHeight="1" x14ac:dyDescent="0.3">
      <c r="A889" s="625">
        <v>31</v>
      </c>
      <c r="B889" s="626" t="s">
        <v>547</v>
      </c>
      <c r="C889" s="626">
        <v>89301312</v>
      </c>
      <c r="D889" s="688"/>
      <c r="E889" s="689" t="s">
        <v>2726</v>
      </c>
      <c r="F889" s="626" t="s">
        <v>2708</v>
      </c>
      <c r="G889" s="626" t="s">
        <v>3199</v>
      </c>
      <c r="H889" s="626"/>
      <c r="I889" s="626" t="s">
        <v>3572</v>
      </c>
      <c r="J889" s="626" t="s">
        <v>3573</v>
      </c>
      <c r="K889" s="626" t="s">
        <v>3574</v>
      </c>
      <c r="L889" s="627">
        <v>0</v>
      </c>
      <c r="M889" s="627">
        <v>0</v>
      </c>
      <c r="N889" s="626">
        <v>3</v>
      </c>
      <c r="O889" s="690">
        <v>1</v>
      </c>
      <c r="P889" s="627"/>
      <c r="Q889" s="642"/>
      <c r="R889" s="626"/>
      <c r="S889" s="642">
        <v>0</v>
      </c>
      <c r="T889" s="690"/>
      <c r="U889" s="672">
        <v>0</v>
      </c>
    </row>
    <row r="890" spans="1:21" ht="14.4" customHeight="1" x14ac:dyDescent="0.3">
      <c r="A890" s="625">
        <v>31</v>
      </c>
      <c r="B890" s="626" t="s">
        <v>547</v>
      </c>
      <c r="C890" s="626">
        <v>89301312</v>
      </c>
      <c r="D890" s="688"/>
      <c r="E890" s="689" t="s">
        <v>2726</v>
      </c>
      <c r="F890" s="626" t="s">
        <v>2708</v>
      </c>
      <c r="G890" s="626" t="s">
        <v>3522</v>
      </c>
      <c r="H890" s="626"/>
      <c r="I890" s="626" t="s">
        <v>3575</v>
      </c>
      <c r="J890" s="626" t="s">
        <v>3576</v>
      </c>
      <c r="K890" s="626" t="s">
        <v>763</v>
      </c>
      <c r="L890" s="627">
        <v>129.94999999999999</v>
      </c>
      <c r="M890" s="627">
        <v>129.94999999999999</v>
      </c>
      <c r="N890" s="626">
        <v>1</v>
      </c>
      <c r="O890" s="690">
        <v>0.5</v>
      </c>
      <c r="P890" s="627">
        <v>129.94999999999999</v>
      </c>
      <c r="Q890" s="642">
        <v>1</v>
      </c>
      <c r="R890" s="626">
        <v>1</v>
      </c>
      <c r="S890" s="642">
        <v>1</v>
      </c>
      <c r="T890" s="690">
        <v>0.5</v>
      </c>
      <c r="U890" s="672">
        <v>1</v>
      </c>
    </row>
    <row r="891" spans="1:21" ht="14.4" customHeight="1" x14ac:dyDescent="0.3">
      <c r="A891" s="625">
        <v>31</v>
      </c>
      <c r="B891" s="626" t="s">
        <v>547</v>
      </c>
      <c r="C891" s="626">
        <v>89301312</v>
      </c>
      <c r="D891" s="688"/>
      <c r="E891" s="689" t="s">
        <v>2726</v>
      </c>
      <c r="F891" s="626" t="s">
        <v>2708</v>
      </c>
      <c r="G891" s="626" t="s">
        <v>3577</v>
      </c>
      <c r="H891" s="626"/>
      <c r="I891" s="626" t="s">
        <v>3578</v>
      </c>
      <c r="J891" s="626" t="s">
        <v>3579</v>
      </c>
      <c r="K891" s="626" t="s">
        <v>3580</v>
      </c>
      <c r="L891" s="627">
        <v>85.49</v>
      </c>
      <c r="M891" s="627">
        <v>170.98</v>
      </c>
      <c r="N891" s="626">
        <v>2</v>
      </c>
      <c r="O891" s="690">
        <v>1</v>
      </c>
      <c r="P891" s="627">
        <v>170.98</v>
      </c>
      <c r="Q891" s="642">
        <v>1</v>
      </c>
      <c r="R891" s="626">
        <v>2</v>
      </c>
      <c r="S891" s="642">
        <v>1</v>
      </c>
      <c r="T891" s="690">
        <v>1</v>
      </c>
      <c r="U891" s="672">
        <v>1</v>
      </c>
    </row>
    <row r="892" spans="1:21" ht="14.4" customHeight="1" x14ac:dyDescent="0.3">
      <c r="A892" s="625">
        <v>31</v>
      </c>
      <c r="B892" s="626" t="s">
        <v>547</v>
      </c>
      <c r="C892" s="626">
        <v>89301312</v>
      </c>
      <c r="D892" s="688"/>
      <c r="E892" s="689" t="s">
        <v>2726</v>
      </c>
      <c r="F892" s="626" t="s">
        <v>2708</v>
      </c>
      <c r="G892" s="626" t="s">
        <v>3581</v>
      </c>
      <c r="H892" s="626"/>
      <c r="I892" s="626" t="s">
        <v>3582</v>
      </c>
      <c r="J892" s="626" t="s">
        <v>3583</v>
      </c>
      <c r="K892" s="626" t="s">
        <v>3584</v>
      </c>
      <c r="L892" s="627">
        <v>38.65</v>
      </c>
      <c r="M892" s="627">
        <v>38.65</v>
      </c>
      <c r="N892" s="626">
        <v>1</v>
      </c>
      <c r="O892" s="690">
        <v>1</v>
      </c>
      <c r="P892" s="627"/>
      <c r="Q892" s="642">
        <v>0</v>
      </c>
      <c r="R892" s="626"/>
      <c r="S892" s="642">
        <v>0</v>
      </c>
      <c r="T892" s="690"/>
      <c r="U892" s="672">
        <v>0</v>
      </c>
    </row>
    <row r="893" spans="1:21" ht="14.4" customHeight="1" x14ac:dyDescent="0.3">
      <c r="A893" s="625">
        <v>31</v>
      </c>
      <c r="B893" s="626" t="s">
        <v>547</v>
      </c>
      <c r="C893" s="626">
        <v>89301312</v>
      </c>
      <c r="D893" s="688"/>
      <c r="E893" s="689" t="s">
        <v>2726</v>
      </c>
      <c r="F893" s="626" t="s">
        <v>2708</v>
      </c>
      <c r="G893" s="626" t="s">
        <v>2846</v>
      </c>
      <c r="H893" s="626"/>
      <c r="I893" s="626" t="s">
        <v>2847</v>
      </c>
      <c r="J893" s="626" t="s">
        <v>2848</v>
      </c>
      <c r="K893" s="626" t="s">
        <v>2647</v>
      </c>
      <c r="L893" s="627">
        <v>32.74</v>
      </c>
      <c r="M893" s="627">
        <v>32.74</v>
      </c>
      <c r="N893" s="626">
        <v>1</v>
      </c>
      <c r="O893" s="690">
        <v>1</v>
      </c>
      <c r="P893" s="627"/>
      <c r="Q893" s="642">
        <v>0</v>
      </c>
      <c r="R893" s="626"/>
      <c r="S893" s="642">
        <v>0</v>
      </c>
      <c r="T893" s="690"/>
      <c r="U893" s="672">
        <v>0</v>
      </c>
    </row>
    <row r="894" spans="1:21" ht="14.4" customHeight="1" x14ac:dyDescent="0.3">
      <c r="A894" s="625">
        <v>31</v>
      </c>
      <c r="B894" s="626" t="s">
        <v>547</v>
      </c>
      <c r="C894" s="626">
        <v>89301312</v>
      </c>
      <c r="D894" s="688"/>
      <c r="E894" s="689" t="s">
        <v>2726</v>
      </c>
      <c r="F894" s="626" t="s">
        <v>2708</v>
      </c>
      <c r="G894" s="626" t="s">
        <v>2846</v>
      </c>
      <c r="H894" s="626"/>
      <c r="I894" s="626" t="s">
        <v>3030</v>
      </c>
      <c r="J894" s="626" t="s">
        <v>3031</v>
      </c>
      <c r="K894" s="626" t="s">
        <v>3032</v>
      </c>
      <c r="L894" s="627">
        <v>32.74</v>
      </c>
      <c r="M894" s="627">
        <v>32.74</v>
      </c>
      <c r="N894" s="626">
        <v>1</v>
      </c>
      <c r="O894" s="690">
        <v>1</v>
      </c>
      <c r="P894" s="627"/>
      <c r="Q894" s="642">
        <v>0</v>
      </c>
      <c r="R894" s="626"/>
      <c r="S894" s="642">
        <v>0</v>
      </c>
      <c r="T894" s="690"/>
      <c r="U894" s="672">
        <v>0</v>
      </c>
    </row>
    <row r="895" spans="1:21" ht="14.4" customHeight="1" x14ac:dyDescent="0.3">
      <c r="A895" s="625">
        <v>31</v>
      </c>
      <c r="B895" s="626" t="s">
        <v>547</v>
      </c>
      <c r="C895" s="626">
        <v>89301312</v>
      </c>
      <c r="D895" s="688"/>
      <c r="E895" s="689" t="s">
        <v>2726</v>
      </c>
      <c r="F895" s="626" t="s">
        <v>2708</v>
      </c>
      <c r="G895" s="626" t="s">
        <v>2846</v>
      </c>
      <c r="H895" s="626"/>
      <c r="I895" s="626" t="s">
        <v>3585</v>
      </c>
      <c r="J895" s="626" t="s">
        <v>3289</v>
      </c>
      <c r="K895" s="626" t="s">
        <v>3586</v>
      </c>
      <c r="L895" s="627">
        <v>55.35</v>
      </c>
      <c r="M895" s="627">
        <v>55.35</v>
      </c>
      <c r="N895" s="626">
        <v>1</v>
      </c>
      <c r="O895" s="690">
        <v>1</v>
      </c>
      <c r="P895" s="627"/>
      <c r="Q895" s="642">
        <v>0</v>
      </c>
      <c r="R895" s="626"/>
      <c r="S895" s="642">
        <v>0</v>
      </c>
      <c r="T895" s="690"/>
      <c r="U895" s="672">
        <v>0</v>
      </c>
    </row>
    <row r="896" spans="1:21" ht="14.4" customHeight="1" x14ac:dyDescent="0.3">
      <c r="A896" s="625">
        <v>31</v>
      </c>
      <c r="B896" s="626" t="s">
        <v>547</v>
      </c>
      <c r="C896" s="626">
        <v>89301312</v>
      </c>
      <c r="D896" s="688"/>
      <c r="E896" s="689" t="s">
        <v>2726</v>
      </c>
      <c r="F896" s="626" t="s">
        <v>2708</v>
      </c>
      <c r="G896" s="626" t="s">
        <v>2846</v>
      </c>
      <c r="H896" s="626"/>
      <c r="I896" s="626" t="s">
        <v>2310</v>
      </c>
      <c r="J896" s="626" t="s">
        <v>1537</v>
      </c>
      <c r="K896" s="626" t="s">
        <v>2693</v>
      </c>
      <c r="L896" s="627">
        <v>124.51</v>
      </c>
      <c r="M896" s="627">
        <v>249.02</v>
      </c>
      <c r="N896" s="626">
        <v>2</v>
      </c>
      <c r="O896" s="690">
        <v>2</v>
      </c>
      <c r="P896" s="627">
        <v>249.02</v>
      </c>
      <c r="Q896" s="642">
        <v>1</v>
      </c>
      <c r="R896" s="626">
        <v>2</v>
      </c>
      <c r="S896" s="642">
        <v>1</v>
      </c>
      <c r="T896" s="690">
        <v>2</v>
      </c>
      <c r="U896" s="672">
        <v>1</v>
      </c>
    </row>
    <row r="897" spans="1:21" ht="14.4" customHeight="1" x14ac:dyDescent="0.3">
      <c r="A897" s="625">
        <v>31</v>
      </c>
      <c r="B897" s="626" t="s">
        <v>547</v>
      </c>
      <c r="C897" s="626">
        <v>89301312</v>
      </c>
      <c r="D897" s="688"/>
      <c r="E897" s="689" t="s">
        <v>2726</v>
      </c>
      <c r="F897" s="626" t="s">
        <v>2710</v>
      </c>
      <c r="G897" s="626" t="s">
        <v>2759</v>
      </c>
      <c r="H897" s="626"/>
      <c r="I897" s="626" t="s">
        <v>2760</v>
      </c>
      <c r="J897" s="626" t="s">
        <v>2761</v>
      </c>
      <c r="K897" s="626" t="s">
        <v>2762</v>
      </c>
      <c r="L897" s="627">
        <v>410</v>
      </c>
      <c r="M897" s="627">
        <v>410</v>
      </c>
      <c r="N897" s="626">
        <v>1</v>
      </c>
      <c r="O897" s="690">
        <v>1</v>
      </c>
      <c r="P897" s="627">
        <v>410</v>
      </c>
      <c r="Q897" s="642">
        <v>1</v>
      </c>
      <c r="R897" s="626">
        <v>1</v>
      </c>
      <c r="S897" s="642">
        <v>1</v>
      </c>
      <c r="T897" s="690">
        <v>1</v>
      </c>
      <c r="U897" s="672">
        <v>1</v>
      </c>
    </row>
    <row r="898" spans="1:21" ht="14.4" customHeight="1" x14ac:dyDescent="0.3">
      <c r="A898" s="625">
        <v>31</v>
      </c>
      <c r="B898" s="626" t="s">
        <v>547</v>
      </c>
      <c r="C898" s="626">
        <v>89301312</v>
      </c>
      <c r="D898" s="688"/>
      <c r="E898" s="689" t="s">
        <v>2726</v>
      </c>
      <c r="F898" s="626" t="s">
        <v>2710</v>
      </c>
      <c r="G898" s="626" t="s">
        <v>2759</v>
      </c>
      <c r="H898" s="626"/>
      <c r="I898" s="626" t="s">
        <v>2849</v>
      </c>
      <c r="J898" s="626" t="s">
        <v>2850</v>
      </c>
      <c r="K898" s="626" t="s">
        <v>2851</v>
      </c>
      <c r="L898" s="627">
        <v>566</v>
      </c>
      <c r="M898" s="627">
        <v>566</v>
      </c>
      <c r="N898" s="626">
        <v>1</v>
      </c>
      <c r="O898" s="690">
        <v>1</v>
      </c>
      <c r="P898" s="627">
        <v>566</v>
      </c>
      <c r="Q898" s="642">
        <v>1</v>
      </c>
      <c r="R898" s="626">
        <v>1</v>
      </c>
      <c r="S898" s="642">
        <v>1</v>
      </c>
      <c r="T898" s="690">
        <v>1</v>
      </c>
      <c r="U898" s="672">
        <v>1</v>
      </c>
    </row>
    <row r="899" spans="1:21" ht="14.4" customHeight="1" x14ac:dyDescent="0.3">
      <c r="A899" s="625">
        <v>31</v>
      </c>
      <c r="B899" s="626" t="s">
        <v>547</v>
      </c>
      <c r="C899" s="626">
        <v>89301312</v>
      </c>
      <c r="D899" s="688"/>
      <c r="E899" s="689" t="s">
        <v>2726</v>
      </c>
      <c r="F899" s="626" t="s">
        <v>2710</v>
      </c>
      <c r="G899" s="626" t="s">
        <v>2763</v>
      </c>
      <c r="H899" s="626"/>
      <c r="I899" s="626" t="s">
        <v>2764</v>
      </c>
      <c r="J899" s="626" t="s">
        <v>2765</v>
      </c>
      <c r="K899" s="626" t="s">
        <v>2766</v>
      </c>
      <c r="L899" s="627">
        <v>35.75</v>
      </c>
      <c r="M899" s="627">
        <v>214.5</v>
      </c>
      <c r="N899" s="626">
        <v>6</v>
      </c>
      <c r="O899" s="690">
        <v>5</v>
      </c>
      <c r="P899" s="627">
        <v>178.75</v>
      </c>
      <c r="Q899" s="642">
        <v>0.83333333333333337</v>
      </c>
      <c r="R899" s="626">
        <v>5</v>
      </c>
      <c r="S899" s="642">
        <v>0.83333333333333337</v>
      </c>
      <c r="T899" s="690">
        <v>4</v>
      </c>
      <c r="U899" s="672">
        <v>0.8</v>
      </c>
    </row>
    <row r="900" spans="1:21" ht="14.4" customHeight="1" x14ac:dyDescent="0.3">
      <c r="A900" s="625">
        <v>31</v>
      </c>
      <c r="B900" s="626" t="s">
        <v>547</v>
      </c>
      <c r="C900" s="626">
        <v>89301312</v>
      </c>
      <c r="D900" s="688"/>
      <c r="E900" s="689" t="s">
        <v>2726</v>
      </c>
      <c r="F900" s="626" t="s">
        <v>2710</v>
      </c>
      <c r="G900" s="626" t="s">
        <v>2763</v>
      </c>
      <c r="H900" s="626"/>
      <c r="I900" s="626" t="s">
        <v>3216</v>
      </c>
      <c r="J900" s="626" t="s">
        <v>3217</v>
      </c>
      <c r="K900" s="626" t="s">
        <v>3218</v>
      </c>
      <c r="L900" s="627">
        <v>30.99</v>
      </c>
      <c r="M900" s="627">
        <v>92.97</v>
      </c>
      <c r="N900" s="626">
        <v>3</v>
      </c>
      <c r="O900" s="690">
        <v>3</v>
      </c>
      <c r="P900" s="627">
        <v>92.97</v>
      </c>
      <c r="Q900" s="642">
        <v>1</v>
      </c>
      <c r="R900" s="626">
        <v>3</v>
      </c>
      <c r="S900" s="642">
        <v>1</v>
      </c>
      <c r="T900" s="690">
        <v>3</v>
      </c>
      <c r="U900" s="672">
        <v>1</v>
      </c>
    </row>
    <row r="901" spans="1:21" ht="14.4" customHeight="1" x14ac:dyDescent="0.3">
      <c r="A901" s="625">
        <v>31</v>
      </c>
      <c r="B901" s="626" t="s">
        <v>547</v>
      </c>
      <c r="C901" s="626">
        <v>89301312</v>
      </c>
      <c r="D901" s="688"/>
      <c r="E901" s="689" t="s">
        <v>2726</v>
      </c>
      <c r="F901" s="626" t="s">
        <v>2710</v>
      </c>
      <c r="G901" s="626" t="s">
        <v>2763</v>
      </c>
      <c r="H901" s="626"/>
      <c r="I901" s="626" t="s">
        <v>3219</v>
      </c>
      <c r="J901" s="626" t="s">
        <v>3217</v>
      </c>
      <c r="K901" s="626" t="s">
        <v>3220</v>
      </c>
      <c r="L901" s="627">
        <v>24.77</v>
      </c>
      <c r="M901" s="627">
        <v>24.77</v>
      </c>
      <c r="N901" s="626">
        <v>1</v>
      </c>
      <c r="O901" s="690">
        <v>1</v>
      </c>
      <c r="P901" s="627">
        <v>24.77</v>
      </c>
      <c r="Q901" s="642">
        <v>1</v>
      </c>
      <c r="R901" s="626">
        <v>1</v>
      </c>
      <c r="S901" s="642">
        <v>1</v>
      </c>
      <c r="T901" s="690">
        <v>1</v>
      </c>
      <c r="U901" s="672">
        <v>1</v>
      </c>
    </row>
    <row r="902" spans="1:21" ht="14.4" customHeight="1" x14ac:dyDescent="0.3">
      <c r="A902" s="625">
        <v>31</v>
      </c>
      <c r="B902" s="626" t="s">
        <v>547</v>
      </c>
      <c r="C902" s="626">
        <v>89301312</v>
      </c>
      <c r="D902" s="688"/>
      <c r="E902" s="689" t="s">
        <v>2726</v>
      </c>
      <c r="F902" s="626" t="s">
        <v>2710</v>
      </c>
      <c r="G902" s="626" t="s">
        <v>2763</v>
      </c>
      <c r="H902" s="626"/>
      <c r="I902" s="626" t="s">
        <v>3587</v>
      </c>
      <c r="J902" s="626" t="s">
        <v>2765</v>
      </c>
      <c r="K902" s="626" t="s">
        <v>3588</v>
      </c>
      <c r="L902" s="627">
        <v>22.7</v>
      </c>
      <c r="M902" s="627">
        <v>22.7</v>
      </c>
      <c r="N902" s="626">
        <v>1</v>
      </c>
      <c r="O902" s="690">
        <v>1</v>
      </c>
      <c r="P902" s="627">
        <v>22.7</v>
      </c>
      <c r="Q902" s="642">
        <v>1</v>
      </c>
      <c r="R902" s="626">
        <v>1</v>
      </c>
      <c r="S902" s="642">
        <v>1</v>
      </c>
      <c r="T902" s="690">
        <v>1</v>
      </c>
      <c r="U902" s="672">
        <v>1</v>
      </c>
    </row>
    <row r="903" spans="1:21" ht="14.4" customHeight="1" x14ac:dyDescent="0.3">
      <c r="A903" s="625">
        <v>31</v>
      </c>
      <c r="B903" s="626" t="s">
        <v>547</v>
      </c>
      <c r="C903" s="626">
        <v>89301312</v>
      </c>
      <c r="D903" s="688"/>
      <c r="E903" s="689" t="s">
        <v>2726</v>
      </c>
      <c r="F903" s="626" t="s">
        <v>2710</v>
      </c>
      <c r="G903" s="626" t="s">
        <v>2767</v>
      </c>
      <c r="H903" s="626"/>
      <c r="I903" s="626" t="s">
        <v>3589</v>
      </c>
      <c r="J903" s="626" t="s">
        <v>3590</v>
      </c>
      <c r="K903" s="626" t="s">
        <v>3591</v>
      </c>
      <c r="L903" s="627">
        <v>208</v>
      </c>
      <c r="M903" s="627">
        <v>416</v>
      </c>
      <c r="N903" s="626">
        <v>2</v>
      </c>
      <c r="O903" s="690">
        <v>1</v>
      </c>
      <c r="P903" s="627">
        <v>416</v>
      </c>
      <c r="Q903" s="642">
        <v>1</v>
      </c>
      <c r="R903" s="626">
        <v>2</v>
      </c>
      <c r="S903" s="642">
        <v>1</v>
      </c>
      <c r="T903" s="690">
        <v>1</v>
      </c>
      <c r="U903" s="672">
        <v>1</v>
      </c>
    </row>
    <row r="904" spans="1:21" ht="14.4" customHeight="1" x14ac:dyDescent="0.3">
      <c r="A904" s="625">
        <v>31</v>
      </c>
      <c r="B904" s="626" t="s">
        <v>547</v>
      </c>
      <c r="C904" s="626">
        <v>89301312</v>
      </c>
      <c r="D904" s="688"/>
      <c r="E904" s="689" t="s">
        <v>2726</v>
      </c>
      <c r="F904" s="626" t="s">
        <v>2710</v>
      </c>
      <c r="G904" s="626" t="s">
        <v>2767</v>
      </c>
      <c r="H904" s="626"/>
      <c r="I904" s="626" t="s">
        <v>2771</v>
      </c>
      <c r="J904" s="626" t="s">
        <v>2772</v>
      </c>
      <c r="K904" s="626" t="s">
        <v>2773</v>
      </c>
      <c r="L904" s="627">
        <v>200</v>
      </c>
      <c r="M904" s="627">
        <v>1600</v>
      </c>
      <c r="N904" s="626">
        <v>8</v>
      </c>
      <c r="O904" s="690">
        <v>4</v>
      </c>
      <c r="P904" s="627">
        <v>1600</v>
      </c>
      <c r="Q904" s="642">
        <v>1</v>
      </c>
      <c r="R904" s="626">
        <v>8</v>
      </c>
      <c r="S904" s="642">
        <v>1</v>
      </c>
      <c r="T904" s="690">
        <v>4</v>
      </c>
      <c r="U904" s="672">
        <v>1</v>
      </c>
    </row>
    <row r="905" spans="1:21" ht="14.4" customHeight="1" x14ac:dyDescent="0.3">
      <c r="A905" s="625">
        <v>31</v>
      </c>
      <c r="B905" s="626" t="s">
        <v>547</v>
      </c>
      <c r="C905" s="626">
        <v>89301312</v>
      </c>
      <c r="D905" s="688"/>
      <c r="E905" s="689" t="s">
        <v>2726</v>
      </c>
      <c r="F905" s="626" t="s">
        <v>2710</v>
      </c>
      <c r="G905" s="626" t="s">
        <v>3089</v>
      </c>
      <c r="H905" s="626"/>
      <c r="I905" s="626" t="s">
        <v>3090</v>
      </c>
      <c r="J905" s="626" t="s">
        <v>3091</v>
      </c>
      <c r="K905" s="626" t="s">
        <v>3092</v>
      </c>
      <c r="L905" s="627">
        <v>553.15</v>
      </c>
      <c r="M905" s="627">
        <v>1659.4499999999998</v>
      </c>
      <c r="N905" s="626">
        <v>3</v>
      </c>
      <c r="O905" s="690">
        <v>1</v>
      </c>
      <c r="P905" s="627"/>
      <c r="Q905" s="642">
        <v>0</v>
      </c>
      <c r="R905" s="626"/>
      <c r="S905" s="642">
        <v>0</v>
      </c>
      <c r="T905" s="690"/>
      <c r="U905" s="672">
        <v>0</v>
      </c>
    </row>
    <row r="906" spans="1:21" ht="14.4" customHeight="1" x14ac:dyDescent="0.3">
      <c r="A906" s="625">
        <v>31</v>
      </c>
      <c r="B906" s="626" t="s">
        <v>547</v>
      </c>
      <c r="C906" s="626">
        <v>89301312</v>
      </c>
      <c r="D906" s="688"/>
      <c r="E906" s="689" t="s">
        <v>2726</v>
      </c>
      <c r="F906" s="626" t="s">
        <v>2710</v>
      </c>
      <c r="G906" s="626" t="s">
        <v>2738</v>
      </c>
      <c r="H906" s="626"/>
      <c r="I906" s="626" t="s">
        <v>2858</v>
      </c>
      <c r="J906" s="626" t="s">
        <v>2859</v>
      </c>
      <c r="K906" s="626" t="s">
        <v>2860</v>
      </c>
      <c r="L906" s="627">
        <v>3000</v>
      </c>
      <c r="M906" s="627">
        <v>3000</v>
      </c>
      <c r="N906" s="626">
        <v>1</v>
      </c>
      <c r="O906" s="690">
        <v>1</v>
      </c>
      <c r="P906" s="627">
        <v>3000</v>
      </c>
      <c r="Q906" s="642">
        <v>1</v>
      </c>
      <c r="R906" s="626">
        <v>1</v>
      </c>
      <c r="S906" s="642">
        <v>1</v>
      </c>
      <c r="T906" s="690">
        <v>1</v>
      </c>
      <c r="U906" s="672">
        <v>1</v>
      </c>
    </row>
    <row r="907" spans="1:21" ht="14.4" customHeight="1" x14ac:dyDescent="0.3">
      <c r="A907" s="625">
        <v>31</v>
      </c>
      <c r="B907" s="626" t="s">
        <v>547</v>
      </c>
      <c r="C907" s="626">
        <v>89301312</v>
      </c>
      <c r="D907" s="688"/>
      <c r="E907" s="689" t="s">
        <v>2726</v>
      </c>
      <c r="F907" s="626" t="s">
        <v>2710</v>
      </c>
      <c r="G907" s="626" t="s">
        <v>2738</v>
      </c>
      <c r="H907" s="626"/>
      <c r="I907" s="626" t="s">
        <v>2777</v>
      </c>
      <c r="J907" s="626" t="s">
        <v>2778</v>
      </c>
      <c r="K907" s="626" t="s">
        <v>2779</v>
      </c>
      <c r="L907" s="627">
        <v>492.18</v>
      </c>
      <c r="M907" s="627">
        <v>1476.54</v>
      </c>
      <c r="N907" s="626">
        <v>3</v>
      </c>
      <c r="O907" s="690">
        <v>3</v>
      </c>
      <c r="P907" s="627">
        <v>1476.54</v>
      </c>
      <c r="Q907" s="642">
        <v>1</v>
      </c>
      <c r="R907" s="626">
        <v>3</v>
      </c>
      <c r="S907" s="642">
        <v>1</v>
      </c>
      <c r="T907" s="690">
        <v>3</v>
      </c>
      <c r="U907" s="672">
        <v>1</v>
      </c>
    </row>
    <row r="908" spans="1:21" ht="14.4" customHeight="1" x14ac:dyDescent="0.3">
      <c r="A908" s="625">
        <v>31</v>
      </c>
      <c r="B908" s="626" t="s">
        <v>547</v>
      </c>
      <c r="C908" s="626">
        <v>89301312</v>
      </c>
      <c r="D908" s="688"/>
      <c r="E908" s="689" t="s">
        <v>2726</v>
      </c>
      <c r="F908" s="626" t="s">
        <v>2710</v>
      </c>
      <c r="G908" s="626" t="s">
        <v>2738</v>
      </c>
      <c r="H908" s="626"/>
      <c r="I908" s="626" t="s">
        <v>2958</v>
      </c>
      <c r="J908" s="626" t="s">
        <v>2959</v>
      </c>
      <c r="K908" s="626" t="s">
        <v>2960</v>
      </c>
      <c r="L908" s="627">
        <v>347.81</v>
      </c>
      <c r="M908" s="627">
        <v>695.62</v>
      </c>
      <c r="N908" s="626">
        <v>2</v>
      </c>
      <c r="O908" s="690">
        <v>2</v>
      </c>
      <c r="P908" s="627">
        <v>695.62</v>
      </c>
      <c r="Q908" s="642">
        <v>1</v>
      </c>
      <c r="R908" s="626">
        <v>2</v>
      </c>
      <c r="S908" s="642">
        <v>1</v>
      </c>
      <c r="T908" s="690">
        <v>2</v>
      </c>
      <c r="U908" s="672">
        <v>1</v>
      </c>
    </row>
    <row r="909" spans="1:21" ht="14.4" customHeight="1" x14ac:dyDescent="0.3">
      <c r="A909" s="625">
        <v>31</v>
      </c>
      <c r="B909" s="626" t="s">
        <v>547</v>
      </c>
      <c r="C909" s="626">
        <v>89301312</v>
      </c>
      <c r="D909" s="688"/>
      <c r="E909" s="689" t="s">
        <v>2726</v>
      </c>
      <c r="F909" s="626" t="s">
        <v>2710</v>
      </c>
      <c r="G909" s="626" t="s">
        <v>2738</v>
      </c>
      <c r="H909" s="626"/>
      <c r="I909" s="626" t="s">
        <v>2961</v>
      </c>
      <c r="J909" s="626" t="s">
        <v>2962</v>
      </c>
      <c r="K909" s="626" t="s">
        <v>2963</v>
      </c>
      <c r="L909" s="627">
        <v>2296.87</v>
      </c>
      <c r="M909" s="627">
        <v>2296.87</v>
      </c>
      <c r="N909" s="626">
        <v>1</v>
      </c>
      <c r="O909" s="690">
        <v>1</v>
      </c>
      <c r="P909" s="627">
        <v>2296.87</v>
      </c>
      <c r="Q909" s="642">
        <v>1</v>
      </c>
      <c r="R909" s="626">
        <v>1</v>
      </c>
      <c r="S909" s="642">
        <v>1</v>
      </c>
      <c r="T909" s="690">
        <v>1</v>
      </c>
      <c r="U909" s="672">
        <v>1</v>
      </c>
    </row>
    <row r="910" spans="1:21" ht="14.4" customHeight="1" x14ac:dyDescent="0.3">
      <c r="A910" s="625">
        <v>31</v>
      </c>
      <c r="B910" s="626" t="s">
        <v>547</v>
      </c>
      <c r="C910" s="626">
        <v>89301312</v>
      </c>
      <c r="D910" s="688"/>
      <c r="E910" s="689" t="s">
        <v>2726</v>
      </c>
      <c r="F910" s="626" t="s">
        <v>2710</v>
      </c>
      <c r="G910" s="626" t="s">
        <v>2738</v>
      </c>
      <c r="H910" s="626"/>
      <c r="I910" s="626" t="s">
        <v>2889</v>
      </c>
      <c r="J910" s="626" t="s">
        <v>2890</v>
      </c>
      <c r="K910" s="626" t="s">
        <v>2891</v>
      </c>
      <c r="L910" s="627">
        <v>320.25</v>
      </c>
      <c r="M910" s="627">
        <v>320.25</v>
      </c>
      <c r="N910" s="626">
        <v>1</v>
      </c>
      <c r="O910" s="690">
        <v>1</v>
      </c>
      <c r="P910" s="627">
        <v>320.25</v>
      </c>
      <c r="Q910" s="642">
        <v>1</v>
      </c>
      <c r="R910" s="626">
        <v>1</v>
      </c>
      <c r="S910" s="642">
        <v>1</v>
      </c>
      <c r="T910" s="690">
        <v>1</v>
      </c>
      <c r="U910" s="672">
        <v>1</v>
      </c>
    </row>
    <row r="911" spans="1:21" ht="14.4" customHeight="1" x14ac:dyDescent="0.3">
      <c r="A911" s="625">
        <v>31</v>
      </c>
      <c r="B911" s="626" t="s">
        <v>547</v>
      </c>
      <c r="C911" s="626">
        <v>89301312</v>
      </c>
      <c r="D911" s="688"/>
      <c r="E911" s="689" t="s">
        <v>2726</v>
      </c>
      <c r="F911" s="626" t="s">
        <v>2710</v>
      </c>
      <c r="G911" s="626" t="s">
        <v>2738</v>
      </c>
      <c r="H911" s="626"/>
      <c r="I911" s="626" t="s">
        <v>3126</v>
      </c>
      <c r="J911" s="626" t="s">
        <v>3127</v>
      </c>
      <c r="K911" s="626" t="s">
        <v>3128</v>
      </c>
      <c r="L911" s="627">
        <v>1575</v>
      </c>
      <c r="M911" s="627">
        <v>4725</v>
      </c>
      <c r="N911" s="626">
        <v>3</v>
      </c>
      <c r="O911" s="690">
        <v>2</v>
      </c>
      <c r="P911" s="627">
        <v>4725</v>
      </c>
      <c r="Q911" s="642">
        <v>1</v>
      </c>
      <c r="R911" s="626">
        <v>3</v>
      </c>
      <c r="S911" s="642">
        <v>1</v>
      </c>
      <c r="T911" s="690">
        <v>2</v>
      </c>
      <c r="U911" s="672">
        <v>1</v>
      </c>
    </row>
    <row r="912" spans="1:21" ht="14.4" customHeight="1" x14ac:dyDescent="0.3">
      <c r="A912" s="625">
        <v>31</v>
      </c>
      <c r="B912" s="626" t="s">
        <v>547</v>
      </c>
      <c r="C912" s="626">
        <v>89301312</v>
      </c>
      <c r="D912" s="688"/>
      <c r="E912" s="689" t="s">
        <v>2726</v>
      </c>
      <c r="F912" s="626" t="s">
        <v>2710</v>
      </c>
      <c r="G912" s="626" t="s">
        <v>2738</v>
      </c>
      <c r="H912" s="626"/>
      <c r="I912" s="626" t="s">
        <v>3592</v>
      </c>
      <c r="J912" s="626" t="s">
        <v>3593</v>
      </c>
      <c r="K912" s="626" t="s">
        <v>3594</v>
      </c>
      <c r="L912" s="627">
        <v>400</v>
      </c>
      <c r="M912" s="627">
        <v>800</v>
      </c>
      <c r="N912" s="626">
        <v>2</v>
      </c>
      <c r="O912" s="690">
        <v>2</v>
      </c>
      <c r="P912" s="627">
        <v>800</v>
      </c>
      <c r="Q912" s="642">
        <v>1</v>
      </c>
      <c r="R912" s="626">
        <v>2</v>
      </c>
      <c r="S912" s="642">
        <v>1</v>
      </c>
      <c r="T912" s="690">
        <v>2</v>
      </c>
      <c r="U912" s="672">
        <v>1</v>
      </c>
    </row>
    <row r="913" spans="1:21" ht="14.4" customHeight="1" x14ac:dyDescent="0.3">
      <c r="A913" s="625">
        <v>31</v>
      </c>
      <c r="B913" s="626" t="s">
        <v>547</v>
      </c>
      <c r="C913" s="626">
        <v>89301312</v>
      </c>
      <c r="D913" s="688"/>
      <c r="E913" s="689" t="s">
        <v>2726</v>
      </c>
      <c r="F913" s="626" t="s">
        <v>2710</v>
      </c>
      <c r="G913" s="626" t="s">
        <v>2738</v>
      </c>
      <c r="H913" s="626"/>
      <c r="I913" s="626" t="s">
        <v>3595</v>
      </c>
      <c r="J913" s="626" t="s">
        <v>3596</v>
      </c>
      <c r="K913" s="626" t="s">
        <v>3597</v>
      </c>
      <c r="L913" s="627">
        <v>750</v>
      </c>
      <c r="M913" s="627">
        <v>750</v>
      </c>
      <c r="N913" s="626">
        <v>1</v>
      </c>
      <c r="O913" s="690">
        <v>1</v>
      </c>
      <c r="P913" s="627"/>
      <c r="Q913" s="642">
        <v>0</v>
      </c>
      <c r="R913" s="626"/>
      <c r="S913" s="642">
        <v>0</v>
      </c>
      <c r="T913" s="690"/>
      <c r="U913" s="672">
        <v>0</v>
      </c>
    </row>
    <row r="914" spans="1:21" ht="14.4" customHeight="1" x14ac:dyDescent="0.3">
      <c r="A914" s="625">
        <v>31</v>
      </c>
      <c r="B914" s="626" t="s">
        <v>547</v>
      </c>
      <c r="C914" s="626">
        <v>89301312</v>
      </c>
      <c r="D914" s="688"/>
      <c r="E914" s="689" t="s">
        <v>2726</v>
      </c>
      <c r="F914" s="626" t="s">
        <v>2710</v>
      </c>
      <c r="G914" s="626" t="s">
        <v>2738</v>
      </c>
      <c r="H914" s="626"/>
      <c r="I914" s="626" t="s">
        <v>3598</v>
      </c>
      <c r="J914" s="626" t="s">
        <v>3599</v>
      </c>
      <c r="K914" s="626" t="s">
        <v>3600</v>
      </c>
      <c r="L914" s="627">
        <v>750</v>
      </c>
      <c r="M914" s="627">
        <v>750</v>
      </c>
      <c r="N914" s="626">
        <v>1</v>
      </c>
      <c r="O914" s="690">
        <v>1</v>
      </c>
      <c r="P914" s="627">
        <v>750</v>
      </c>
      <c r="Q914" s="642">
        <v>1</v>
      </c>
      <c r="R914" s="626">
        <v>1</v>
      </c>
      <c r="S914" s="642">
        <v>1</v>
      </c>
      <c r="T914" s="690">
        <v>1</v>
      </c>
      <c r="U914" s="672">
        <v>1</v>
      </c>
    </row>
    <row r="915" spans="1:21" ht="14.4" customHeight="1" x14ac:dyDescent="0.3">
      <c r="A915" s="625">
        <v>31</v>
      </c>
      <c r="B915" s="626" t="s">
        <v>547</v>
      </c>
      <c r="C915" s="626">
        <v>89301312</v>
      </c>
      <c r="D915" s="688"/>
      <c r="E915" s="689" t="s">
        <v>2726</v>
      </c>
      <c r="F915" s="626" t="s">
        <v>2710</v>
      </c>
      <c r="G915" s="626" t="s">
        <v>2738</v>
      </c>
      <c r="H915" s="626"/>
      <c r="I915" s="626" t="s">
        <v>2861</v>
      </c>
      <c r="J915" s="626" t="s">
        <v>2862</v>
      </c>
      <c r="K915" s="626" t="s">
        <v>2863</v>
      </c>
      <c r="L915" s="627">
        <v>1000</v>
      </c>
      <c r="M915" s="627">
        <v>1000</v>
      </c>
      <c r="N915" s="626">
        <v>1</v>
      </c>
      <c r="O915" s="690">
        <v>1</v>
      </c>
      <c r="P915" s="627">
        <v>1000</v>
      </c>
      <c r="Q915" s="642">
        <v>1</v>
      </c>
      <c r="R915" s="626">
        <v>1</v>
      </c>
      <c r="S915" s="642">
        <v>1</v>
      </c>
      <c r="T915" s="690">
        <v>1</v>
      </c>
      <c r="U915" s="672">
        <v>1</v>
      </c>
    </row>
    <row r="916" spans="1:21" ht="14.4" customHeight="1" x14ac:dyDescent="0.3">
      <c r="A916" s="625">
        <v>31</v>
      </c>
      <c r="B916" s="626" t="s">
        <v>547</v>
      </c>
      <c r="C916" s="626">
        <v>89301312</v>
      </c>
      <c r="D916" s="688"/>
      <c r="E916" s="689" t="s">
        <v>2726</v>
      </c>
      <c r="F916" s="626" t="s">
        <v>2710</v>
      </c>
      <c r="G916" s="626" t="s">
        <v>2738</v>
      </c>
      <c r="H916" s="626"/>
      <c r="I916" s="626" t="s">
        <v>3235</v>
      </c>
      <c r="J916" s="626" t="s">
        <v>3236</v>
      </c>
      <c r="K916" s="626" t="s">
        <v>3237</v>
      </c>
      <c r="L916" s="627">
        <v>1545.22</v>
      </c>
      <c r="M916" s="627">
        <v>3090.44</v>
      </c>
      <c r="N916" s="626">
        <v>2</v>
      </c>
      <c r="O916" s="690">
        <v>2</v>
      </c>
      <c r="P916" s="627"/>
      <c r="Q916" s="642">
        <v>0</v>
      </c>
      <c r="R916" s="626"/>
      <c r="S916" s="642">
        <v>0</v>
      </c>
      <c r="T916" s="690"/>
      <c r="U916" s="672">
        <v>0</v>
      </c>
    </row>
    <row r="917" spans="1:21" ht="14.4" customHeight="1" x14ac:dyDescent="0.3">
      <c r="A917" s="625">
        <v>31</v>
      </c>
      <c r="B917" s="626" t="s">
        <v>547</v>
      </c>
      <c r="C917" s="626">
        <v>89301312</v>
      </c>
      <c r="D917" s="688"/>
      <c r="E917" s="689" t="s">
        <v>2726</v>
      </c>
      <c r="F917" s="626" t="s">
        <v>2710</v>
      </c>
      <c r="G917" s="626" t="s">
        <v>2738</v>
      </c>
      <c r="H917" s="626"/>
      <c r="I917" s="626" t="s">
        <v>2780</v>
      </c>
      <c r="J917" s="626" t="s">
        <v>2781</v>
      </c>
      <c r="K917" s="626" t="s">
        <v>2782</v>
      </c>
      <c r="L917" s="627">
        <v>750</v>
      </c>
      <c r="M917" s="627">
        <v>750</v>
      </c>
      <c r="N917" s="626">
        <v>1</v>
      </c>
      <c r="O917" s="690">
        <v>1</v>
      </c>
      <c r="P917" s="627">
        <v>750</v>
      </c>
      <c r="Q917" s="642">
        <v>1</v>
      </c>
      <c r="R917" s="626">
        <v>1</v>
      </c>
      <c r="S917" s="642">
        <v>1</v>
      </c>
      <c r="T917" s="690">
        <v>1</v>
      </c>
      <c r="U917" s="672">
        <v>1</v>
      </c>
    </row>
    <row r="918" spans="1:21" ht="14.4" customHeight="1" x14ac:dyDescent="0.3">
      <c r="A918" s="625">
        <v>31</v>
      </c>
      <c r="B918" s="626" t="s">
        <v>547</v>
      </c>
      <c r="C918" s="626">
        <v>89301312</v>
      </c>
      <c r="D918" s="688"/>
      <c r="E918" s="689" t="s">
        <v>2726</v>
      </c>
      <c r="F918" s="626" t="s">
        <v>2710</v>
      </c>
      <c r="G918" s="626" t="s">
        <v>2738</v>
      </c>
      <c r="H918" s="626"/>
      <c r="I918" s="626" t="s">
        <v>1755</v>
      </c>
      <c r="J918" s="626" t="s">
        <v>2892</v>
      </c>
      <c r="K918" s="626" t="s">
        <v>2893</v>
      </c>
      <c r="L918" s="627">
        <v>2202.1999999999998</v>
      </c>
      <c r="M918" s="627">
        <v>2202.1999999999998</v>
      </c>
      <c r="N918" s="626">
        <v>1</v>
      </c>
      <c r="O918" s="690">
        <v>1</v>
      </c>
      <c r="P918" s="627"/>
      <c r="Q918" s="642">
        <v>0</v>
      </c>
      <c r="R918" s="626"/>
      <c r="S918" s="642">
        <v>0</v>
      </c>
      <c r="T918" s="690"/>
      <c r="U918" s="672">
        <v>0</v>
      </c>
    </row>
    <row r="919" spans="1:21" ht="14.4" customHeight="1" x14ac:dyDescent="0.3">
      <c r="A919" s="625">
        <v>31</v>
      </c>
      <c r="B919" s="626" t="s">
        <v>547</v>
      </c>
      <c r="C919" s="626">
        <v>89301312</v>
      </c>
      <c r="D919" s="688"/>
      <c r="E919" s="689" t="s">
        <v>2726</v>
      </c>
      <c r="F919" s="626" t="s">
        <v>2710</v>
      </c>
      <c r="G919" s="626" t="s">
        <v>2738</v>
      </c>
      <c r="H919" s="626"/>
      <c r="I919" s="626" t="s">
        <v>2783</v>
      </c>
      <c r="J919" s="626" t="s">
        <v>2784</v>
      </c>
      <c r="K919" s="626" t="s">
        <v>2785</v>
      </c>
      <c r="L919" s="627">
        <v>971.25</v>
      </c>
      <c r="M919" s="627">
        <v>7770</v>
      </c>
      <c r="N919" s="626">
        <v>8</v>
      </c>
      <c r="O919" s="690">
        <v>8</v>
      </c>
      <c r="P919" s="627">
        <v>6798.75</v>
      </c>
      <c r="Q919" s="642">
        <v>0.875</v>
      </c>
      <c r="R919" s="626">
        <v>7</v>
      </c>
      <c r="S919" s="642">
        <v>0.875</v>
      </c>
      <c r="T919" s="690">
        <v>7</v>
      </c>
      <c r="U919" s="672">
        <v>0.875</v>
      </c>
    </row>
    <row r="920" spans="1:21" ht="14.4" customHeight="1" x14ac:dyDescent="0.3">
      <c r="A920" s="625">
        <v>31</v>
      </c>
      <c r="B920" s="626" t="s">
        <v>547</v>
      </c>
      <c r="C920" s="626">
        <v>89301312</v>
      </c>
      <c r="D920" s="688"/>
      <c r="E920" s="689" t="s">
        <v>2726</v>
      </c>
      <c r="F920" s="626" t="s">
        <v>2710</v>
      </c>
      <c r="G920" s="626" t="s">
        <v>2738</v>
      </c>
      <c r="H920" s="626"/>
      <c r="I920" s="626" t="s">
        <v>3601</v>
      </c>
      <c r="J920" s="626" t="s">
        <v>3602</v>
      </c>
      <c r="K920" s="626" t="s">
        <v>3603</v>
      </c>
      <c r="L920" s="627">
        <v>600</v>
      </c>
      <c r="M920" s="627">
        <v>600</v>
      </c>
      <c r="N920" s="626">
        <v>1</v>
      </c>
      <c r="O920" s="690">
        <v>1</v>
      </c>
      <c r="P920" s="627">
        <v>600</v>
      </c>
      <c r="Q920" s="642">
        <v>1</v>
      </c>
      <c r="R920" s="626">
        <v>1</v>
      </c>
      <c r="S920" s="642">
        <v>1</v>
      </c>
      <c r="T920" s="690">
        <v>1</v>
      </c>
      <c r="U920" s="672">
        <v>1</v>
      </c>
    </row>
    <row r="921" spans="1:21" ht="14.4" customHeight="1" x14ac:dyDescent="0.3">
      <c r="A921" s="625">
        <v>31</v>
      </c>
      <c r="B921" s="626" t="s">
        <v>547</v>
      </c>
      <c r="C921" s="626">
        <v>89301312</v>
      </c>
      <c r="D921" s="688"/>
      <c r="E921" s="689" t="s">
        <v>2726</v>
      </c>
      <c r="F921" s="626" t="s">
        <v>2710</v>
      </c>
      <c r="G921" s="626" t="s">
        <v>2738</v>
      </c>
      <c r="H921" s="626"/>
      <c r="I921" s="626" t="s">
        <v>3604</v>
      </c>
      <c r="J921" s="626" t="s">
        <v>3605</v>
      </c>
      <c r="K921" s="626"/>
      <c r="L921" s="627">
        <v>400</v>
      </c>
      <c r="M921" s="627">
        <v>400</v>
      </c>
      <c r="N921" s="626">
        <v>1</v>
      </c>
      <c r="O921" s="690">
        <v>1</v>
      </c>
      <c r="P921" s="627"/>
      <c r="Q921" s="642">
        <v>0</v>
      </c>
      <c r="R921" s="626"/>
      <c r="S921" s="642">
        <v>0</v>
      </c>
      <c r="T921" s="690"/>
      <c r="U921" s="672">
        <v>0</v>
      </c>
    </row>
    <row r="922" spans="1:21" ht="14.4" customHeight="1" x14ac:dyDescent="0.3">
      <c r="A922" s="625">
        <v>31</v>
      </c>
      <c r="B922" s="626" t="s">
        <v>547</v>
      </c>
      <c r="C922" s="626">
        <v>89301312</v>
      </c>
      <c r="D922" s="688"/>
      <c r="E922" s="689" t="s">
        <v>2726</v>
      </c>
      <c r="F922" s="626" t="s">
        <v>2710</v>
      </c>
      <c r="G922" s="626" t="s">
        <v>2738</v>
      </c>
      <c r="H922" s="626"/>
      <c r="I922" s="626" t="s">
        <v>3238</v>
      </c>
      <c r="J922" s="626" t="s">
        <v>3239</v>
      </c>
      <c r="K922" s="626"/>
      <c r="L922" s="627">
        <v>1000</v>
      </c>
      <c r="M922" s="627">
        <v>1000</v>
      </c>
      <c r="N922" s="626">
        <v>1</v>
      </c>
      <c r="O922" s="690">
        <v>1</v>
      </c>
      <c r="P922" s="627"/>
      <c r="Q922" s="642">
        <v>0</v>
      </c>
      <c r="R922" s="626"/>
      <c r="S922" s="642">
        <v>0</v>
      </c>
      <c r="T922" s="690"/>
      <c r="U922" s="672">
        <v>0</v>
      </c>
    </row>
    <row r="923" spans="1:21" ht="14.4" customHeight="1" x14ac:dyDescent="0.3">
      <c r="A923" s="625">
        <v>31</v>
      </c>
      <c r="B923" s="626" t="s">
        <v>547</v>
      </c>
      <c r="C923" s="626">
        <v>89301312</v>
      </c>
      <c r="D923" s="688"/>
      <c r="E923" s="689" t="s">
        <v>2726</v>
      </c>
      <c r="F923" s="626" t="s">
        <v>2710</v>
      </c>
      <c r="G923" s="626" t="s">
        <v>2738</v>
      </c>
      <c r="H923" s="626"/>
      <c r="I923" s="626" t="s">
        <v>3093</v>
      </c>
      <c r="J923" s="626" t="s">
        <v>2895</v>
      </c>
      <c r="K923" s="626" t="s">
        <v>3094</v>
      </c>
      <c r="L923" s="627">
        <v>2010.55</v>
      </c>
      <c r="M923" s="627">
        <v>6031.65</v>
      </c>
      <c r="N923" s="626">
        <v>3</v>
      </c>
      <c r="O923" s="690">
        <v>3</v>
      </c>
      <c r="P923" s="627">
        <v>6031.65</v>
      </c>
      <c r="Q923" s="642">
        <v>1</v>
      </c>
      <c r="R923" s="626">
        <v>3</v>
      </c>
      <c r="S923" s="642">
        <v>1</v>
      </c>
      <c r="T923" s="690">
        <v>3</v>
      </c>
      <c r="U923" s="672">
        <v>1</v>
      </c>
    </row>
    <row r="924" spans="1:21" ht="14.4" customHeight="1" x14ac:dyDescent="0.3">
      <c r="A924" s="625">
        <v>31</v>
      </c>
      <c r="B924" s="626" t="s">
        <v>547</v>
      </c>
      <c r="C924" s="626">
        <v>89301312</v>
      </c>
      <c r="D924" s="688"/>
      <c r="E924" s="689" t="s">
        <v>2726</v>
      </c>
      <c r="F924" s="626" t="s">
        <v>2710</v>
      </c>
      <c r="G924" s="626" t="s">
        <v>2738</v>
      </c>
      <c r="H924" s="626"/>
      <c r="I924" s="626" t="s">
        <v>3606</v>
      </c>
      <c r="J924" s="626" t="s">
        <v>3607</v>
      </c>
      <c r="K924" s="626" t="s">
        <v>3608</v>
      </c>
      <c r="L924" s="627">
        <v>180</v>
      </c>
      <c r="M924" s="627">
        <v>180</v>
      </c>
      <c r="N924" s="626">
        <v>1</v>
      </c>
      <c r="O924" s="690">
        <v>1</v>
      </c>
      <c r="P924" s="627">
        <v>180</v>
      </c>
      <c r="Q924" s="642">
        <v>1</v>
      </c>
      <c r="R924" s="626">
        <v>1</v>
      </c>
      <c r="S924" s="642">
        <v>1</v>
      </c>
      <c r="T924" s="690">
        <v>1</v>
      </c>
      <c r="U924" s="672">
        <v>1</v>
      </c>
    </row>
    <row r="925" spans="1:21" ht="14.4" customHeight="1" x14ac:dyDescent="0.3">
      <c r="A925" s="625">
        <v>31</v>
      </c>
      <c r="B925" s="626" t="s">
        <v>547</v>
      </c>
      <c r="C925" s="626">
        <v>89301312</v>
      </c>
      <c r="D925" s="688"/>
      <c r="E925" s="689" t="s">
        <v>2726</v>
      </c>
      <c r="F925" s="626" t="s">
        <v>2710</v>
      </c>
      <c r="G925" s="626" t="s">
        <v>2738</v>
      </c>
      <c r="H925" s="626"/>
      <c r="I925" s="626" t="s">
        <v>3243</v>
      </c>
      <c r="J925" s="626" t="s">
        <v>3244</v>
      </c>
      <c r="K925" s="626" t="s">
        <v>3245</v>
      </c>
      <c r="L925" s="627">
        <v>600</v>
      </c>
      <c r="M925" s="627">
        <v>600</v>
      </c>
      <c r="N925" s="626">
        <v>1</v>
      </c>
      <c r="O925" s="690">
        <v>1</v>
      </c>
      <c r="P925" s="627">
        <v>600</v>
      </c>
      <c r="Q925" s="642">
        <v>1</v>
      </c>
      <c r="R925" s="626">
        <v>1</v>
      </c>
      <c r="S925" s="642">
        <v>1</v>
      </c>
      <c r="T925" s="690">
        <v>1</v>
      </c>
      <c r="U925" s="672">
        <v>1</v>
      </c>
    </row>
    <row r="926" spans="1:21" ht="14.4" customHeight="1" x14ac:dyDescent="0.3">
      <c r="A926" s="625">
        <v>31</v>
      </c>
      <c r="B926" s="626" t="s">
        <v>547</v>
      </c>
      <c r="C926" s="626">
        <v>89301312</v>
      </c>
      <c r="D926" s="688"/>
      <c r="E926" s="689" t="s">
        <v>2726</v>
      </c>
      <c r="F926" s="626" t="s">
        <v>2710</v>
      </c>
      <c r="G926" s="626" t="s">
        <v>2738</v>
      </c>
      <c r="H926" s="626"/>
      <c r="I926" s="626" t="s">
        <v>3609</v>
      </c>
      <c r="J926" s="626" t="s">
        <v>3610</v>
      </c>
      <c r="K926" s="626" t="s">
        <v>3611</v>
      </c>
      <c r="L926" s="627">
        <v>750</v>
      </c>
      <c r="M926" s="627">
        <v>2250</v>
      </c>
      <c r="N926" s="626">
        <v>3</v>
      </c>
      <c r="O926" s="690">
        <v>3</v>
      </c>
      <c r="P926" s="627">
        <v>2250</v>
      </c>
      <c r="Q926" s="642">
        <v>1</v>
      </c>
      <c r="R926" s="626">
        <v>3</v>
      </c>
      <c r="S926" s="642">
        <v>1</v>
      </c>
      <c r="T926" s="690">
        <v>3</v>
      </c>
      <c r="U926" s="672">
        <v>1</v>
      </c>
    </row>
    <row r="927" spans="1:21" ht="14.4" customHeight="1" x14ac:dyDescent="0.3">
      <c r="A927" s="625">
        <v>31</v>
      </c>
      <c r="B927" s="626" t="s">
        <v>547</v>
      </c>
      <c r="C927" s="626">
        <v>89301312</v>
      </c>
      <c r="D927" s="688"/>
      <c r="E927" s="689" t="s">
        <v>2726</v>
      </c>
      <c r="F927" s="626" t="s">
        <v>2710</v>
      </c>
      <c r="G927" s="626" t="s">
        <v>2738</v>
      </c>
      <c r="H927" s="626"/>
      <c r="I927" s="626" t="s">
        <v>3513</v>
      </c>
      <c r="J927" s="626" t="s">
        <v>3514</v>
      </c>
      <c r="K927" s="626"/>
      <c r="L927" s="627">
        <v>80.349999999999994</v>
      </c>
      <c r="M927" s="627">
        <v>160.69999999999999</v>
      </c>
      <c r="N927" s="626">
        <v>2</v>
      </c>
      <c r="O927" s="690">
        <v>2</v>
      </c>
      <c r="P927" s="627">
        <v>160.69999999999999</v>
      </c>
      <c r="Q927" s="642">
        <v>1</v>
      </c>
      <c r="R927" s="626">
        <v>2</v>
      </c>
      <c r="S927" s="642">
        <v>1</v>
      </c>
      <c r="T927" s="690">
        <v>2</v>
      </c>
      <c r="U927" s="672">
        <v>1</v>
      </c>
    </row>
    <row r="928" spans="1:21" ht="14.4" customHeight="1" x14ac:dyDescent="0.3">
      <c r="A928" s="625">
        <v>31</v>
      </c>
      <c r="B928" s="626" t="s">
        <v>547</v>
      </c>
      <c r="C928" s="626">
        <v>89301312</v>
      </c>
      <c r="D928" s="688"/>
      <c r="E928" s="689" t="s">
        <v>2726</v>
      </c>
      <c r="F928" s="626" t="s">
        <v>2710</v>
      </c>
      <c r="G928" s="626" t="s">
        <v>2738</v>
      </c>
      <c r="H928" s="626"/>
      <c r="I928" s="626" t="s">
        <v>3612</v>
      </c>
      <c r="J928" s="626" t="s">
        <v>3613</v>
      </c>
      <c r="K928" s="626" t="s">
        <v>3614</v>
      </c>
      <c r="L928" s="627">
        <v>600</v>
      </c>
      <c r="M928" s="627">
        <v>1200</v>
      </c>
      <c r="N928" s="626">
        <v>2</v>
      </c>
      <c r="O928" s="690">
        <v>2</v>
      </c>
      <c r="P928" s="627">
        <v>1200</v>
      </c>
      <c r="Q928" s="642">
        <v>1</v>
      </c>
      <c r="R928" s="626">
        <v>2</v>
      </c>
      <c r="S928" s="642">
        <v>1</v>
      </c>
      <c r="T928" s="690">
        <v>2</v>
      </c>
      <c r="U928" s="672">
        <v>1</v>
      </c>
    </row>
    <row r="929" spans="1:21" ht="14.4" customHeight="1" x14ac:dyDescent="0.3">
      <c r="A929" s="625">
        <v>31</v>
      </c>
      <c r="B929" s="626" t="s">
        <v>547</v>
      </c>
      <c r="C929" s="626">
        <v>89301312</v>
      </c>
      <c r="D929" s="688"/>
      <c r="E929" s="689" t="s">
        <v>2726</v>
      </c>
      <c r="F929" s="626" t="s">
        <v>2710</v>
      </c>
      <c r="G929" s="626" t="s">
        <v>2738</v>
      </c>
      <c r="H929" s="626"/>
      <c r="I929" s="626" t="s">
        <v>3615</v>
      </c>
      <c r="J929" s="626" t="s">
        <v>3616</v>
      </c>
      <c r="K929" s="626" t="s">
        <v>3617</v>
      </c>
      <c r="L929" s="627">
        <v>700</v>
      </c>
      <c r="M929" s="627">
        <v>700</v>
      </c>
      <c r="N929" s="626">
        <v>1</v>
      </c>
      <c r="O929" s="690">
        <v>1</v>
      </c>
      <c r="P929" s="627">
        <v>700</v>
      </c>
      <c r="Q929" s="642">
        <v>1</v>
      </c>
      <c r="R929" s="626">
        <v>1</v>
      </c>
      <c r="S929" s="642">
        <v>1</v>
      </c>
      <c r="T929" s="690">
        <v>1</v>
      </c>
      <c r="U929" s="672">
        <v>1</v>
      </c>
    </row>
    <row r="930" spans="1:21" ht="14.4" customHeight="1" x14ac:dyDescent="0.3">
      <c r="A930" s="625">
        <v>31</v>
      </c>
      <c r="B930" s="626" t="s">
        <v>547</v>
      </c>
      <c r="C930" s="626">
        <v>89301312</v>
      </c>
      <c r="D930" s="688"/>
      <c r="E930" s="689" t="s">
        <v>2726</v>
      </c>
      <c r="F930" s="626" t="s">
        <v>2710</v>
      </c>
      <c r="G930" s="626" t="s">
        <v>2738</v>
      </c>
      <c r="H930" s="626"/>
      <c r="I930" s="626" t="s">
        <v>2866</v>
      </c>
      <c r="J930" s="626" t="s">
        <v>2867</v>
      </c>
      <c r="K930" s="626" t="s">
        <v>2868</v>
      </c>
      <c r="L930" s="627">
        <v>349.12</v>
      </c>
      <c r="M930" s="627">
        <v>698.24</v>
      </c>
      <c r="N930" s="626">
        <v>2</v>
      </c>
      <c r="O930" s="690">
        <v>2</v>
      </c>
      <c r="P930" s="627">
        <v>698.24</v>
      </c>
      <c r="Q930" s="642">
        <v>1</v>
      </c>
      <c r="R930" s="626">
        <v>2</v>
      </c>
      <c r="S930" s="642">
        <v>1</v>
      </c>
      <c r="T930" s="690">
        <v>2</v>
      </c>
      <c r="U930" s="672">
        <v>1</v>
      </c>
    </row>
    <row r="931" spans="1:21" ht="14.4" customHeight="1" x14ac:dyDescent="0.3">
      <c r="A931" s="625">
        <v>31</v>
      </c>
      <c r="B931" s="626" t="s">
        <v>547</v>
      </c>
      <c r="C931" s="626">
        <v>89301312</v>
      </c>
      <c r="D931" s="688"/>
      <c r="E931" s="689" t="s">
        <v>2726</v>
      </c>
      <c r="F931" s="626" t="s">
        <v>2710</v>
      </c>
      <c r="G931" s="626" t="s">
        <v>2738</v>
      </c>
      <c r="H931" s="626"/>
      <c r="I931" s="626" t="s">
        <v>3618</v>
      </c>
      <c r="J931" s="626" t="s">
        <v>3619</v>
      </c>
      <c r="K931" s="626" t="s">
        <v>3620</v>
      </c>
      <c r="L931" s="627">
        <v>2200</v>
      </c>
      <c r="M931" s="627">
        <v>2200</v>
      </c>
      <c r="N931" s="626">
        <v>1</v>
      </c>
      <c r="O931" s="690">
        <v>1</v>
      </c>
      <c r="P931" s="627"/>
      <c r="Q931" s="642">
        <v>0</v>
      </c>
      <c r="R931" s="626"/>
      <c r="S931" s="642">
        <v>0</v>
      </c>
      <c r="T931" s="690"/>
      <c r="U931" s="672">
        <v>0</v>
      </c>
    </row>
    <row r="932" spans="1:21" ht="14.4" customHeight="1" x14ac:dyDescent="0.3">
      <c r="A932" s="625">
        <v>31</v>
      </c>
      <c r="B932" s="626" t="s">
        <v>547</v>
      </c>
      <c r="C932" s="626">
        <v>89301312</v>
      </c>
      <c r="D932" s="688"/>
      <c r="E932" s="689" t="s">
        <v>2726</v>
      </c>
      <c r="F932" s="626" t="s">
        <v>2710</v>
      </c>
      <c r="G932" s="626" t="s">
        <v>2738</v>
      </c>
      <c r="H932" s="626"/>
      <c r="I932" s="626" t="s">
        <v>3002</v>
      </c>
      <c r="J932" s="626" t="s">
        <v>3003</v>
      </c>
      <c r="K932" s="626" t="s">
        <v>3004</v>
      </c>
      <c r="L932" s="627">
        <v>350</v>
      </c>
      <c r="M932" s="627">
        <v>1750</v>
      </c>
      <c r="N932" s="626">
        <v>5</v>
      </c>
      <c r="O932" s="690">
        <v>5</v>
      </c>
      <c r="P932" s="627">
        <v>1750</v>
      </c>
      <c r="Q932" s="642">
        <v>1</v>
      </c>
      <c r="R932" s="626">
        <v>5</v>
      </c>
      <c r="S932" s="642">
        <v>1</v>
      </c>
      <c r="T932" s="690">
        <v>5</v>
      </c>
      <c r="U932" s="672">
        <v>1</v>
      </c>
    </row>
    <row r="933" spans="1:21" ht="14.4" customHeight="1" x14ac:dyDescent="0.3">
      <c r="A933" s="625">
        <v>31</v>
      </c>
      <c r="B933" s="626" t="s">
        <v>547</v>
      </c>
      <c r="C933" s="626">
        <v>89301312</v>
      </c>
      <c r="D933" s="688"/>
      <c r="E933" s="689" t="s">
        <v>2727</v>
      </c>
      <c r="F933" s="626" t="s">
        <v>2708</v>
      </c>
      <c r="G933" s="626" t="s">
        <v>2808</v>
      </c>
      <c r="H933" s="626"/>
      <c r="I933" s="626" t="s">
        <v>1790</v>
      </c>
      <c r="J933" s="626" t="s">
        <v>2600</v>
      </c>
      <c r="K933" s="626" t="s">
        <v>2601</v>
      </c>
      <c r="L933" s="627">
        <v>333.31</v>
      </c>
      <c r="M933" s="627">
        <v>1666.55</v>
      </c>
      <c r="N933" s="626">
        <v>5</v>
      </c>
      <c r="O933" s="690">
        <v>5</v>
      </c>
      <c r="P933" s="627">
        <v>1666.55</v>
      </c>
      <c r="Q933" s="642">
        <v>1</v>
      </c>
      <c r="R933" s="626">
        <v>5</v>
      </c>
      <c r="S933" s="642">
        <v>1</v>
      </c>
      <c r="T933" s="690">
        <v>5</v>
      </c>
      <c r="U933" s="672">
        <v>1</v>
      </c>
    </row>
    <row r="934" spans="1:21" ht="14.4" customHeight="1" x14ac:dyDescent="0.3">
      <c r="A934" s="625">
        <v>31</v>
      </c>
      <c r="B934" s="626" t="s">
        <v>547</v>
      </c>
      <c r="C934" s="626">
        <v>89301312</v>
      </c>
      <c r="D934" s="688"/>
      <c r="E934" s="689" t="s">
        <v>2727</v>
      </c>
      <c r="F934" s="626" t="s">
        <v>2708</v>
      </c>
      <c r="G934" s="626" t="s">
        <v>2808</v>
      </c>
      <c r="H934" s="626"/>
      <c r="I934" s="626" t="s">
        <v>3098</v>
      </c>
      <c r="J934" s="626" t="s">
        <v>2910</v>
      </c>
      <c r="K934" s="626" t="s">
        <v>2605</v>
      </c>
      <c r="L934" s="627">
        <v>333.31</v>
      </c>
      <c r="M934" s="627">
        <v>333.31</v>
      </c>
      <c r="N934" s="626">
        <v>1</v>
      </c>
      <c r="O934" s="690">
        <v>1</v>
      </c>
      <c r="P934" s="627">
        <v>333.31</v>
      </c>
      <c r="Q934" s="642">
        <v>1</v>
      </c>
      <c r="R934" s="626">
        <v>1</v>
      </c>
      <c r="S934" s="642">
        <v>1</v>
      </c>
      <c r="T934" s="690">
        <v>1</v>
      </c>
      <c r="U934" s="672">
        <v>1</v>
      </c>
    </row>
    <row r="935" spans="1:21" ht="14.4" customHeight="1" x14ac:dyDescent="0.3">
      <c r="A935" s="625">
        <v>31</v>
      </c>
      <c r="B935" s="626" t="s">
        <v>547</v>
      </c>
      <c r="C935" s="626">
        <v>89301312</v>
      </c>
      <c r="D935" s="688"/>
      <c r="E935" s="689" t="s">
        <v>2727</v>
      </c>
      <c r="F935" s="626" t="s">
        <v>2708</v>
      </c>
      <c r="G935" s="626" t="s">
        <v>2979</v>
      </c>
      <c r="H935" s="626"/>
      <c r="I935" s="626" t="s">
        <v>889</v>
      </c>
      <c r="J935" s="626" t="s">
        <v>3317</v>
      </c>
      <c r="K935" s="626" t="s">
        <v>3318</v>
      </c>
      <c r="L935" s="627">
        <v>0</v>
      </c>
      <c r="M935" s="627">
        <v>0</v>
      </c>
      <c r="N935" s="626">
        <v>1</v>
      </c>
      <c r="O935" s="690">
        <v>0.5</v>
      </c>
      <c r="P935" s="627">
        <v>0</v>
      </c>
      <c r="Q935" s="642"/>
      <c r="R935" s="626">
        <v>1</v>
      </c>
      <c r="S935" s="642">
        <v>1</v>
      </c>
      <c r="T935" s="690">
        <v>0.5</v>
      </c>
      <c r="U935" s="672">
        <v>1</v>
      </c>
    </row>
    <row r="936" spans="1:21" ht="14.4" customHeight="1" x14ac:dyDescent="0.3">
      <c r="A936" s="625">
        <v>31</v>
      </c>
      <c r="B936" s="626" t="s">
        <v>547</v>
      </c>
      <c r="C936" s="626">
        <v>89301312</v>
      </c>
      <c r="D936" s="688"/>
      <c r="E936" s="689" t="s">
        <v>2727</v>
      </c>
      <c r="F936" s="626" t="s">
        <v>2708</v>
      </c>
      <c r="G936" s="626" t="s">
        <v>2979</v>
      </c>
      <c r="H936" s="626"/>
      <c r="I936" s="626" t="s">
        <v>3319</v>
      </c>
      <c r="J936" s="626" t="s">
        <v>3317</v>
      </c>
      <c r="K936" s="626" t="s">
        <v>3318</v>
      </c>
      <c r="L936" s="627">
        <v>0</v>
      </c>
      <c r="M936" s="627">
        <v>0</v>
      </c>
      <c r="N936" s="626">
        <v>2</v>
      </c>
      <c r="O936" s="690">
        <v>0.5</v>
      </c>
      <c r="P936" s="627"/>
      <c r="Q936" s="642"/>
      <c r="R936" s="626"/>
      <c r="S936" s="642">
        <v>0</v>
      </c>
      <c r="T936" s="690"/>
      <c r="U936" s="672">
        <v>0</v>
      </c>
    </row>
    <row r="937" spans="1:21" ht="14.4" customHeight="1" x14ac:dyDescent="0.3">
      <c r="A937" s="625">
        <v>31</v>
      </c>
      <c r="B937" s="626" t="s">
        <v>547</v>
      </c>
      <c r="C937" s="626">
        <v>89301312</v>
      </c>
      <c r="D937" s="688"/>
      <c r="E937" s="689" t="s">
        <v>2727</v>
      </c>
      <c r="F937" s="626" t="s">
        <v>2708</v>
      </c>
      <c r="G937" s="626" t="s">
        <v>2916</v>
      </c>
      <c r="H937" s="626"/>
      <c r="I937" s="626" t="s">
        <v>1285</v>
      </c>
      <c r="J937" s="626" t="s">
        <v>2917</v>
      </c>
      <c r="K937" s="626" t="s">
        <v>801</v>
      </c>
      <c r="L937" s="627">
        <v>33.36</v>
      </c>
      <c r="M937" s="627">
        <v>100.08</v>
      </c>
      <c r="N937" s="626">
        <v>3</v>
      </c>
      <c r="O937" s="690">
        <v>1</v>
      </c>
      <c r="P937" s="627">
        <v>33.36</v>
      </c>
      <c r="Q937" s="642">
        <v>0.33333333333333331</v>
      </c>
      <c r="R937" s="626">
        <v>1</v>
      </c>
      <c r="S937" s="642">
        <v>0.33333333333333331</v>
      </c>
      <c r="T937" s="690">
        <v>0.5</v>
      </c>
      <c r="U937" s="672">
        <v>0.5</v>
      </c>
    </row>
    <row r="938" spans="1:21" ht="14.4" customHeight="1" x14ac:dyDescent="0.3">
      <c r="A938" s="625">
        <v>31</v>
      </c>
      <c r="B938" s="626" t="s">
        <v>547</v>
      </c>
      <c r="C938" s="626">
        <v>89301312</v>
      </c>
      <c r="D938" s="688"/>
      <c r="E938" s="689" t="s">
        <v>2727</v>
      </c>
      <c r="F938" s="626" t="s">
        <v>2708</v>
      </c>
      <c r="G938" s="626" t="s">
        <v>2743</v>
      </c>
      <c r="H938" s="626"/>
      <c r="I938" s="626" t="s">
        <v>1831</v>
      </c>
      <c r="J938" s="626" t="s">
        <v>1832</v>
      </c>
      <c r="K938" s="626" t="s">
        <v>1833</v>
      </c>
      <c r="L938" s="627">
        <v>154.01</v>
      </c>
      <c r="M938" s="627">
        <v>154.01</v>
      </c>
      <c r="N938" s="626">
        <v>1</v>
      </c>
      <c r="O938" s="690">
        <v>1</v>
      </c>
      <c r="P938" s="627">
        <v>154.01</v>
      </c>
      <c r="Q938" s="642">
        <v>1</v>
      </c>
      <c r="R938" s="626">
        <v>1</v>
      </c>
      <c r="S938" s="642">
        <v>1</v>
      </c>
      <c r="T938" s="690">
        <v>1</v>
      </c>
      <c r="U938" s="672">
        <v>1</v>
      </c>
    </row>
    <row r="939" spans="1:21" ht="14.4" customHeight="1" x14ac:dyDescent="0.3">
      <c r="A939" s="625">
        <v>31</v>
      </c>
      <c r="B939" s="626" t="s">
        <v>547</v>
      </c>
      <c r="C939" s="626">
        <v>89301312</v>
      </c>
      <c r="D939" s="688"/>
      <c r="E939" s="689" t="s">
        <v>2727</v>
      </c>
      <c r="F939" s="626" t="s">
        <v>2708</v>
      </c>
      <c r="G939" s="626" t="s">
        <v>2744</v>
      </c>
      <c r="H939" s="626"/>
      <c r="I939" s="626" t="s">
        <v>1643</v>
      </c>
      <c r="J939" s="626" t="s">
        <v>1491</v>
      </c>
      <c r="K939" s="626" t="s">
        <v>1644</v>
      </c>
      <c r="L939" s="627">
        <v>625.29</v>
      </c>
      <c r="M939" s="627">
        <v>3751.74</v>
      </c>
      <c r="N939" s="626">
        <v>6</v>
      </c>
      <c r="O939" s="690">
        <v>3.5</v>
      </c>
      <c r="P939" s="627">
        <v>3751.74</v>
      </c>
      <c r="Q939" s="642">
        <v>1</v>
      </c>
      <c r="R939" s="626">
        <v>6</v>
      </c>
      <c r="S939" s="642">
        <v>1</v>
      </c>
      <c r="T939" s="690">
        <v>3.5</v>
      </c>
      <c r="U939" s="672">
        <v>1</v>
      </c>
    </row>
    <row r="940" spans="1:21" ht="14.4" customHeight="1" x14ac:dyDescent="0.3">
      <c r="A940" s="625">
        <v>31</v>
      </c>
      <c r="B940" s="626" t="s">
        <v>547</v>
      </c>
      <c r="C940" s="626">
        <v>89301312</v>
      </c>
      <c r="D940" s="688"/>
      <c r="E940" s="689" t="s">
        <v>2727</v>
      </c>
      <c r="F940" s="626" t="s">
        <v>2708</v>
      </c>
      <c r="G940" s="626" t="s">
        <v>2744</v>
      </c>
      <c r="H940" s="626"/>
      <c r="I940" s="626" t="s">
        <v>1490</v>
      </c>
      <c r="J940" s="626" t="s">
        <v>1491</v>
      </c>
      <c r="K940" s="626" t="s">
        <v>1492</v>
      </c>
      <c r="L940" s="627">
        <v>937.93</v>
      </c>
      <c r="M940" s="627">
        <v>2813.79</v>
      </c>
      <c r="N940" s="626">
        <v>3</v>
      </c>
      <c r="O940" s="690">
        <v>2</v>
      </c>
      <c r="P940" s="627">
        <v>2813.79</v>
      </c>
      <c r="Q940" s="642">
        <v>1</v>
      </c>
      <c r="R940" s="626">
        <v>3</v>
      </c>
      <c r="S940" s="642">
        <v>1</v>
      </c>
      <c r="T940" s="690">
        <v>2</v>
      </c>
      <c r="U940" s="672">
        <v>1</v>
      </c>
    </row>
    <row r="941" spans="1:21" ht="14.4" customHeight="1" x14ac:dyDescent="0.3">
      <c r="A941" s="625">
        <v>31</v>
      </c>
      <c r="B941" s="626" t="s">
        <v>547</v>
      </c>
      <c r="C941" s="626">
        <v>89301312</v>
      </c>
      <c r="D941" s="688"/>
      <c r="E941" s="689" t="s">
        <v>2727</v>
      </c>
      <c r="F941" s="626" t="s">
        <v>2708</v>
      </c>
      <c r="G941" s="626" t="s">
        <v>2745</v>
      </c>
      <c r="H941" s="626"/>
      <c r="I941" s="626" t="s">
        <v>1479</v>
      </c>
      <c r="J941" s="626" t="s">
        <v>1480</v>
      </c>
      <c r="K941" s="626" t="s">
        <v>2639</v>
      </c>
      <c r="L941" s="627">
        <v>96.63</v>
      </c>
      <c r="M941" s="627">
        <v>96.63</v>
      </c>
      <c r="N941" s="626">
        <v>1</v>
      </c>
      <c r="O941" s="690">
        <v>1</v>
      </c>
      <c r="P941" s="627"/>
      <c r="Q941" s="642">
        <v>0</v>
      </c>
      <c r="R941" s="626"/>
      <c r="S941" s="642">
        <v>0</v>
      </c>
      <c r="T941" s="690"/>
      <c r="U941" s="672">
        <v>0</v>
      </c>
    </row>
    <row r="942" spans="1:21" ht="14.4" customHeight="1" x14ac:dyDescent="0.3">
      <c r="A942" s="625">
        <v>31</v>
      </c>
      <c r="B942" s="626" t="s">
        <v>547</v>
      </c>
      <c r="C942" s="626">
        <v>89301312</v>
      </c>
      <c r="D942" s="688"/>
      <c r="E942" s="689" t="s">
        <v>2727</v>
      </c>
      <c r="F942" s="626" t="s">
        <v>2708</v>
      </c>
      <c r="G942" s="626" t="s">
        <v>2745</v>
      </c>
      <c r="H942" s="626"/>
      <c r="I942" s="626" t="s">
        <v>2876</v>
      </c>
      <c r="J942" s="626" t="s">
        <v>1480</v>
      </c>
      <c r="K942" s="626" t="s">
        <v>2877</v>
      </c>
      <c r="L942" s="627">
        <v>193.26</v>
      </c>
      <c r="M942" s="627">
        <v>579.78</v>
      </c>
      <c r="N942" s="626">
        <v>3</v>
      </c>
      <c r="O942" s="690">
        <v>2.5</v>
      </c>
      <c r="P942" s="627">
        <v>193.26</v>
      </c>
      <c r="Q942" s="642">
        <v>0.33333333333333331</v>
      </c>
      <c r="R942" s="626">
        <v>1</v>
      </c>
      <c r="S942" s="642">
        <v>0.33333333333333331</v>
      </c>
      <c r="T942" s="690">
        <v>0.5</v>
      </c>
      <c r="U942" s="672">
        <v>0.2</v>
      </c>
    </row>
    <row r="943" spans="1:21" ht="14.4" customHeight="1" x14ac:dyDescent="0.3">
      <c r="A943" s="625">
        <v>31</v>
      </c>
      <c r="B943" s="626" t="s">
        <v>547</v>
      </c>
      <c r="C943" s="626">
        <v>89301312</v>
      </c>
      <c r="D943" s="688"/>
      <c r="E943" s="689" t="s">
        <v>2727</v>
      </c>
      <c r="F943" s="626" t="s">
        <v>2708</v>
      </c>
      <c r="G943" s="626" t="s">
        <v>2745</v>
      </c>
      <c r="H943" s="626"/>
      <c r="I943" s="626" t="s">
        <v>576</v>
      </c>
      <c r="J943" s="626" t="s">
        <v>577</v>
      </c>
      <c r="K943" s="626" t="s">
        <v>2640</v>
      </c>
      <c r="L943" s="627">
        <v>96.63</v>
      </c>
      <c r="M943" s="627">
        <v>96.63</v>
      </c>
      <c r="N943" s="626">
        <v>1</v>
      </c>
      <c r="O943" s="690">
        <v>1</v>
      </c>
      <c r="P943" s="627"/>
      <c r="Q943" s="642">
        <v>0</v>
      </c>
      <c r="R943" s="626"/>
      <c r="S943" s="642">
        <v>0</v>
      </c>
      <c r="T943" s="690"/>
      <c r="U943" s="672">
        <v>0</v>
      </c>
    </row>
    <row r="944" spans="1:21" ht="14.4" customHeight="1" x14ac:dyDescent="0.3">
      <c r="A944" s="625">
        <v>31</v>
      </c>
      <c r="B944" s="626" t="s">
        <v>547</v>
      </c>
      <c r="C944" s="626">
        <v>89301312</v>
      </c>
      <c r="D944" s="688"/>
      <c r="E944" s="689" t="s">
        <v>2727</v>
      </c>
      <c r="F944" s="626" t="s">
        <v>2708</v>
      </c>
      <c r="G944" s="626" t="s">
        <v>2750</v>
      </c>
      <c r="H944" s="626"/>
      <c r="I944" s="626" t="s">
        <v>807</v>
      </c>
      <c r="J944" s="626" t="s">
        <v>2751</v>
      </c>
      <c r="K944" s="626" t="s">
        <v>2752</v>
      </c>
      <c r="L944" s="627">
        <v>0</v>
      </c>
      <c r="M944" s="627">
        <v>0</v>
      </c>
      <c r="N944" s="626">
        <v>2</v>
      </c>
      <c r="O944" s="690">
        <v>1</v>
      </c>
      <c r="P944" s="627">
        <v>0</v>
      </c>
      <c r="Q944" s="642"/>
      <c r="R944" s="626">
        <v>2</v>
      </c>
      <c r="S944" s="642">
        <v>1</v>
      </c>
      <c r="T944" s="690">
        <v>1</v>
      </c>
      <c r="U944" s="672">
        <v>1</v>
      </c>
    </row>
    <row r="945" spans="1:21" ht="14.4" customHeight="1" x14ac:dyDescent="0.3">
      <c r="A945" s="625">
        <v>31</v>
      </c>
      <c r="B945" s="626" t="s">
        <v>547</v>
      </c>
      <c r="C945" s="626">
        <v>89301312</v>
      </c>
      <c r="D945" s="688"/>
      <c r="E945" s="689" t="s">
        <v>2727</v>
      </c>
      <c r="F945" s="626" t="s">
        <v>2708</v>
      </c>
      <c r="G945" s="626" t="s">
        <v>2753</v>
      </c>
      <c r="H945" s="626"/>
      <c r="I945" s="626" t="s">
        <v>2754</v>
      </c>
      <c r="J945" s="626" t="s">
        <v>2755</v>
      </c>
      <c r="K945" s="626" t="s">
        <v>2756</v>
      </c>
      <c r="L945" s="627">
        <v>472.71</v>
      </c>
      <c r="M945" s="627">
        <v>945.42</v>
      </c>
      <c r="N945" s="626">
        <v>2</v>
      </c>
      <c r="O945" s="690">
        <v>2</v>
      </c>
      <c r="P945" s="627">
        <v>472.71</v>
      </c>
      <c r="Q945" s="642">
        <v>0.5</v>
      </c>
      <c r="R945" s="626">
        <v>1</v>
      </c>
      <c r="S945" s="642">
        <v>0.5</v>
      </c>
      <c r="T945" s="690">
        <v>1</v>
      </c>
      <c r="U945" s="672">
        <v>0.5</v>
      </c>
    </row>
    <row r="946" spans="1:21" ht="14.4" customHeight="1" x14ac:dyDescent="0.3">
      <c r="A946" s="625">
        <v>31</v>
      </c>
      <c r="B946" s="626" t="s">
        <v>547</v>
      </c>
      <c r="C946" s="626">
        <v>89301312</v>
      </c>
      <c r="D946" s="688"/>
      <c r="E946" s="689" t="s">
        <v>2727</v>
      </c>
      <c r="F946" s="626" t="s">
        <v>2710</v>
      </c>
      <c r="G946" s="626" t="s">
        <v>2763</v>
      </c>
      <c r="H946" s="626"/>
      <c r="I946" s="626" t="s">
        <v>2764</v>
      </c>
      <c r="J946" s="626" t="s">
        <v>2765</v>
      </c>
      <c r="K946" s="626" t="s">
        <v>2766</v>
      </c>
      <c r="L946" s="627">
        <v>35.75</v>
      </c>
      <c r="M946" s="627">
        <v>71.5</v>
      </c>
      <c r="N946" s="626">
        <v>2</v>
      </c>
      <c r="O946" s="690">
        <v>1</v>
      </c>
      <c r="P946" s="627">
        <v>71.5</v>
      </c>
      <c r="Q946" s="642">
        <v>1</v>
      </c>
      <c r="R946" s="626">
        <v>2</v>
      </c>
      <c r="S946" s="642">
        <v>1</v>
      </c>
      <c r="T946" s="690">
        <v>1</v>
      </c>
      <c r="U946" s="672">
        <v>1</v>
      </c>
    </row>
    <row r="947" spans="1:21" ht="14.4" customHeight="1" x14ac:dyDescent="0.3">
      <c r="A947" s="625">
        <v>31</v>
      </c>
      <c r="B947" s="626" t="s">
        <v>547</v>
      </c>
      <c r="C947" s="626">
        <v>89301312</v>
      </c>
      <c r="D947" s="688"/>
      <c r="E947" s="689" t="s">
        <v>2727</v>
      </c>
      <c r="F947" s="626" t="s">
        <v>2710</v>
      </c>
      <c r="G947" s="626" t="s">
        <v>2763</v>
      </c>
      <c r="H947" s="626"/>
      <c r="I947" s="626" t="s">
        <v>3216</v>
      </c>
      <c r="J947" s="626" t="s">
        <v>3217</v>
      </c>
      <c r="K947" s="626" t="s">
        <v>3218</v>
      </c>
      <c r="L947" s="627">
        <v>30.99</v>
      </c>
      <c r="M947" s="627">
        <v>30.99</v>
      </c>
      <c r="N947" s="626">
        <v>1</v>
      </c>
      <c r="O947" s="690">
        <v>1</v>
      </c>
      <c r="P947" s="627">
        <v>30.99</v>
      </c>
      <c r="Q947" s="642">
        <v>1</v>
      </c>
      <c r="R947" s="626">
        <v>1</v>
      </c>
      <c r="S947" s="642">
        <v>1</v>
      </c>
      <c r="T947" s="690">
        <v>1</v>
      </c>
      <c r="U947" s="672">
        <v>1</v>
      </c>
    </row>
    <row r="948" spans="1:21" ht="14.4" customHeight="1" x14ac:dyDescent="0.3">
      <c r="A948" s="625">
        <v>31</v>
      </c>
      <c r="B948" s="626" t="s">
        <v>547</v>
      </c>
      <c r="C948" s="626">
        <v>89301312</v>
      </c>
      <c r="D948" s="688"/>
      <c r="E948" s="689" t="s">
        <v>2727</v>
      </c>
      <c r="F948" s="626" t="s">
        <v>2710</v>
      </c>
      <c r="G948" s="626" t="s">
        <v>2763</v>
      </c>
      <c r="H948" s="626"/>
      <c r="I948" s="626" t="s">
        <v>3219</v>
      </c>
      <c r="J948" s="626" t="s">
        <v>3217</v>
      </c>
      <c r="K948" s="626" t="s">
        <v>3220</v>
      </c>
      <c r="L948" s="627">
        <v>24.77</v>
      </c>
      <c r="M948" s="627">
        <v>24.77</v>
      </c>
      <c r="N948" s="626">
        <v>1</v>
      </c>
      <c r="O948" s="690">
        <v>1</v>
      </c>
      <c r="P948" s="627">
        <v>24.77</v>
      </c>
      <c r="Q948" s="642">
        <v>1</v>
      </c>
      <c r="R948" s="626">
        <v>1</v>
      </c>
      <c r="S948" s="642">
        <v>1</v>
      </c>
      <c r="T948" s="690">
        <v>1</v>
      </c>
      <c r="U948" s="672">
        <v>1</v>
      </c>
    </row>
    <row r="949" spans="1:21" ht="14.4" customHeight="1" x14ac:dyDescent="0.3">
      <c r="A949" s="625">
        <v>31</v>
      </c>
      <c r="B949" s="626" t="s">
        <v>547</v>
      </c>
      <c r="C949" s="626">
        <v>89301312</v>
      </c>
      <c r="D949" s="688"/>
      <c r="E949" s="689" t="s">
        <v>2727</v>
      </c>
      <c r="F949" s="626" t="s">
        <v>2710</v>
      </c>
      <c r="G949" s="626" t="s">
        <v>2738</v>
      </c>
      <c r="H949" s="626"/>
      <c r="I949" s="626" t="s">
        <v>2777</v>
      </c>
      <c r="J949" s="626" t="s">
        <v>2778</v>
      </c>
      <c r="K949" s="626" t="s">
        <v>2779</v>
      </c>
      <c r="L949" s="627">
        <v>492.18</v>
      </c>
      <c r="M949" s="627">
        <v>492.18</v>
      </c>
      <c r="N949" s="626">
        <v>1</v>
      </c>
      <c r="O949" s="690">
        <v>1</v>
      </c>
      <c r="P949" s="627">
        <v>492.18</v>
      </c>
      <c r="Q949" s="642">
        <v>1</v>
      </c>
      <c r="R949" s="626">
        <v>1</v>
      </c>
      <c r="S949" s="642">
        <v>1</v>
      </c>
      <c r="T949" s="690">
        <v>1</v>
      </c>
      <c r="U949" s="672">
        <v>1</v>
      </c>
    </row>
    <row r="950" spans="1:21" ht="14.4" customHeight="1" x14ac:dyDescent="0.3">
      <c r="A950" s="625">
        <v>31</v>
      </c>
      <c r="B950" s="626" t="s">
        <v>547</v>
      </c>
      <c r="C950" s="626">
        <v>89301312</v>
      </c>
      <c r="D950" s="688"/>
      <c r="E950" s="689" t="s">
        <v>2727</v>
      </c>
      <c r="F950" s="626" t="s">
        <v>2710</v>
      </c>
      <c r="G950" s="626" t="s">
        <v>2738</v>
      </c>
      <c r="H950" s="626"/>
      <c r="I950" s="626" t="s">
        <v>2889</v>
      </c>
      <c r="J950" s="626" t="s">
        <v>2890</v>
      </c>
      <c r="K950" s="626" t="s">
        <v>2891</v>
      </c>
      <c r="L950" s="627">
        <v>320.25</v>
      </c>
      <c r="M950" s="627">
        <v>320.25</v>
      </c>
      <c r="N950" s="626">
        <v>1</v>
      </c>
      <c r="O950" s="690">
        <v>1</v>
      </c>
      <c r="P950" s="627">
        <v>320.25</v>
      </c>
      <c r="Q950" s="642">
        <v>1</v>
      </c>
      <c r="R950" s="626">
        <v>1</v>
      </c>
      <c r="S950" s="642">
        <v>1</v>
      </c>
      <c r="T950" s="690">
        <v>1</v>
      </c>
      <c r="U950" s="672">
        <v>1</v>
      </c>
    </row>
    <row r="951" spans="1:21" ht="14.4" customHeight="1" x14ac:dyDescent="0.3">
      <c r="A951" s="625">
        <v>31</v>
      </c>
      <c r="B951" s="626" t="s">
        <v>547</v>
      </c>
      <c r="C951" s="626">
        <v>89301312</v>
      </c>
      <c r="D951" s="688"/>
      <c r="E951" s="689" t="s">
        <v>2727</v>
      </c>
      <c r="F951" s="626" t="s">
        <v>2710</v>
      </c>
      <c r="G951" s="626" t="s">
        <v>2738</v>
      </c>
      <c r="H951" s="626"/>
      <c r="I951" s="626" t="s">
        <v>2964</v>
      </c>
      <c r="J951" s="626" t="s">
        <v>2965</v>
      </c>
      <c r="K951" s="626" t="s">
        <v>2966</v>
      </c>
      <c r="L951" s="627">
        <v>245.43</v>
      </c>
      <c r="M951" s="627">
        <v>245.43</v>
      </c>
      <c r="N951" s="626">
        <v>1</v>
      </c>
      <c r="O951" s="690">
        <v>1</v>
      </c>
      <c r="P951" s="627">
        <v>245.43</v>
      </c>
      <c r="Q951" s="642">
        <v>1</v>
      </c>
      <c r="R951" s="626">
        <v>1</v>
      </c>
      <c r="S951" s="642">
        <v>1</v>
      </c>
      <c r="T951" s="690">
        <v>1</v>
      </c>
      <c r="U951" s="672">
        <v>1</v>
      </c>
    </row>
    <row r="952" spans="1:21" ht="14.4" customHeight="1" x14ac:dyDescent="0.3">
      <c r="A952" s="625">
        <v>31</v>
      </c>
      <c r="B952" s="626" t="s">
        <v>547</v>
      </c>
      <c r="C952" s="626">
        <v>89301312</v>
      </c>
      <c r="D952" s="688"/>
      <c r="E952" s="689" t="s">
        <v>2727</v>
      </c>
      <c r="F952" s="626" t="s">
        <v>2710</v>
      </c>
      <c r="G952" s="626" t="s">
        <v>2738</v>
      </c>
      <c r="H952" s="626"/>
      <c r="I952" s="626" t="s">
        <v>3126</v>
      </c>
      <c r="J952" s="626" t="s">
        <v>3127</v>
      </c>
      <c r="K952" s="626" t="s">
        <v>3128</v>
      </c>
      <c r="L952" s="627">
        <v>1575</v>
      </c>
      <c r="M952" s="627">
        <v>1575</v>
      </c>
      <c r="N952" s="626">
        <v>1</v>
      </c>
      <c r="O952" s="690">
        <v>1</v>
      </c>
      <c r="P952" s="627">
        <v>1575</v>
      </c>
      <c r="Q952" s="642">
        <v>1</v>
      </c>
      <c r="R952" s="626">
        <v>1</v>
      </c>
      <c r="S952" s="642">
        <v>1</v>
      </c>
      <c r="T952" s="690">
        <v>1</v>
      </c>
      <c r="U952" s="672">
        <v>1</v>
      </c>
    </row>
    <row r="953" spans="1:21" ht="14.4" customHeight="1" x14ac:dyDescent="0.3">
      <c r="A953" s="625">
        <v>31</v>
      </c>
      <c r="B953" s="626" t="s">
        <v>547</v>
      </c>
      <c r="C953" s="626">
        <v>89301312</v>
      </c>
      <c r="D953" s="688"/>
      <c r="E953" s="689" t="s">
        <v>2727</v>
      </c>
      <c r="F953" s="626" t="s">
        <v>2710</v>
      </c>
      <c r="G953" s="626" t="s">
        <v>2738</v>
      </c>
      <c r="H953" s="626"/>
      <c r="I953" s="626" t="s">
        <v>2780</v>
      </c>
      <c r="J953" s="626" t="s">
        <v>2781</v>
      </c>
      <c r="K953" s="626" t="s">
        <v>2782</v>
      </c>
      <c r="L953" s="627">
        <v>750</v>
      </c>
      <c r="M953" s="627">
        <v>3750</v>
      </c>
      <c r="N953" s="626">
        <v>5</v>
      </c>
      <c r="O953" s="690">
        <v>5</v>
      </c>
      <c r="P953" s="627">
        <v>3750</v>
      </c>
      <c r="Q953" s="642">
        <v>1</v>
      </c>
      <c r="R953" s="626">
        <v>5</v>
      </c>
      <c r="S953" s="642">
        <v>1</v>
      </c>
      <c r="T953" s="690">
        <v>5</v>
      </c>
      <c r="U953" s="672">
        <v>1</v>
      </c>
    </row>
    <row r="954" spans="1:21" ht="14.4" customHeight="1" x14ac:dyDescent="0.3">
      <c r="A954" s="625">
        <v>31</v>
      </c>
      <c r="B954" s="626" t="s">
        <v>547</v>
      </c>
      <c r="C954" s="626">
        <v>89301312</v>
      </c>
      <c r="D954" s="688"/>
      <c r="E954" s="689" t="s">
        <v>2727</v>
      </c>
      <c r="F954" s="626" t="s">
        <v>2710</v>
      </c>
      <c r="G954" s="626" t="s">
        <v>2738</v>
      </c>
      <c r="H954" s="626"/>
      <c r="I954" s="626" t="s">
        <v>3002</v>
      </c>
      <c r="J954" s="626" t="s">
        <v>3003</v>
      </c>
      <c r="K954" s="626" t="s">
        <v>3004</v>
      </c>
      <c r="L954" s="627">
        <v>350</v>
      </c>
      <c r="M954" s="627">
        <v>1750</v>
      </c>
      <c r="N954" s="626">
        <v>5</v>
      </c>
      <c r="O954" s="690">
        <v>5</v>
      </c>
      <c r="P954" s="627">
        <v>1400</v>
      </c>
      <c r="Q954" s="642">
        <v>0.8</v>
      </c>
      <c r="R954" s="626">
        <v>4</v>
      </c>
      <c r="S954" s="642">
        <v>0.8</v>
      </c>
      <c r="T954" s="690">
        <v>4</v>
      </c>
      <c r="U954" s="672">
        <v>0.8</v>
      </c>
    </row>
    <row r="955" spans="1:21" ht="14.4" customHeight="1" x14ac:dyDescent="0.3">
      <c r="A955" s="625">
        <v>31</v>
      </c>
      <c r="B955" s="626" t="s">
        <v>547</v>
      </c>
      <c r="C955" s="626">
        <v>89301312</v>
      </c>
      <c r="D955" s="688"/>
      <c r="E955" s="689" t="s">
        <v>2728</v>
      </c>
      <c r="F955" s="626" t="s">
        <v>2708</v>
      </c>
      <c r="G955" s="626" t="s">
        <v>2808</v>
      </c>
      <c r="H955" s="626"/>
      <c r="I955" s="626" t="s">
        <v>2907</v>
      </c>
      <c r="J955" s="626" t="s">
        <v>2600</v>
      </c>
      <c r="K955" s="626" t="s">
        <v>2908</v>
      </c>
      <c r="L955" s="627">
        <v>0</v>
      </c>
      <c r="M955" s="627">
        <v>0</v>
      </c>
      <c r="N955" s="626">
        <v>2</v>
      </c>
      <c r="O955" s="690">
        <v>2</v>
      </c>
      <c r="P955" s="627">
        <v>0</v>
      </c>
      <c r="Q955" s="642"/>
      <c r="R955" s="626">
        <v>1</v>
      </c>
      <c r="S955" s="642">
        <v>0.5</v>
      </c>
      <c r="T955" s="690">
        <v>1</v>
      </c>
      <c r="U955" s="672">
        <v>0.5</v>
      </c>
    </row>
    <row r="956" spans="1:21" ht="14.4" customHeight="1" x14ac:dyDescent="0.3">
      <c r="A956" s="625">
        <v>31</v>
      </c>
      <c r="B956" s="626" t="s">
        <v>547</v>
      </c>
      <c r="C956" s="626">
        <v>89301312</v>
      </c>
      <c r="D956" s="688"/>
      <c r="E956" s="689" t="s">
        <v>2728</v>
      </c>
      <c r="F956" s="626" t="s">
        <v>2708</v>
      </c>
      <c r="G956" s="626" t="s">
        <v>2979</v>
      </c>
      <c r="H956" s="626"/>
      <c r="I956" s="626" t="s">
        <v>885</v>
      </c>
      <c r="J956" s="626" t="s">
        <v>2981</v>
      </c>
      <c r="K956" s="626" t="s">
        <v>2982</v>
      </c>
      <c r="L956" s="627">
        <v>0</v>
      </c>
      <c r="M956" s="627">
        <v>0</v>
      </c>
      <c r="N956" s="626">
        <v>3</v>
      </c>
      <c r="O956" s="690">
        <v>2.5</v>
      </c>
      <c r="P956" s="627">
        <v>0</v>
      </c>
      <c r="Q956" s="642"/>
      <c r="R956" s="626">
        <v>2</v>
      </c>
      <c r="S956" s="642">
        <v>0.66666666666666663</v>
      </c>
      <c r="T956" s="690">
        <v>1.5</v>
      </c>
      <c r="U956" s="672">
        <v>0.6</v>
      </c>
    </row>
    <row r="957" spans="1:21" ht="14.4" customHeight="1" x14ac:dyDescent="0.3">
      <c r="A957" s="625">
        <v>31</v>
      </c>
      <c r="B957" s="626" t="s">
        <v>547</v>
      </c>
      <c r="C957" s="626">
        <v>89301312</v>
      </c>
      <c r="D957" s="688"/>
      <c r="E957" s="689" t="s">
        <v>2728</v>
      </c>
      <c r="F957" s="626" t="s">
        <v>2708</v>
      </c>
      <c r="G957" s="626" t="s">
        <v>2897</v>
      </c>
      <c r="H957" s="626"/>
      <c r="I957" s="626" t="s">
        <v>3621</v>
      </c>
      <c r="J957" s="626" t="s">
        <v>3622</v>
      </c>
      <c r="K957" s="626" t="s">
        <v>3623</v>
      </c>
      <c r="L957" s="627">
        <v>18.84</v>
      </c>
      <c r="M957" s="627">
        <v>18.84</v>
      </c>
      <c r="N957" s="626">
        <v>1</v>
      </c>
      <c r="O957" s="690">
        <v>1</v>
      </c>
      <c r="P957" s="627"/>
      <c r="Q957" s="642">
        <v>0</v>
      </c>
      <c r="R957" s="626"/>
      <c r="S957" s="642">
        <v>0</v>
      </c>
      <c r="T957" s="690"/>
      <c r="U957" s="672">
        <v>0</v>
      </c>
    </row>
    <row r="958" spans="1:21" ht="14.4" customHeight="1" x14ac:dyDescent="0.3">
      <c r="A958" s="625">
        <v>31</v>
      </c>
      <c r="B958" s="626" t="s">
        <v>547</v>
      </c>
      <c r="C958" s="626">
        <v>89301312</v>
      </c>
      <c r="D958" s="688"/>
      <c r="E958" s="689" t="s">
        <v>2728</v>
      </c>
      <c r="F958" s="626" t="s">
        <v>2708</v>
      </c>
      <c r="G958" s="626" t="s">
        <v>2897</v>
      </c>
      <c r="H958" s="626"/>
      <c r="I958" s="626" t="s">
        <v>1187</v>
      </c>
      <c r="J958" s="626" t="s">
        <v>1188</v>
      </c>
      <c r="K958" s="626" t="s">
        <v>2987</v>
      </c>
      <c r="L958" s="627">
        <v>78.17</v>
      </c>
      <c r="M958" s="627">
        <v>78.17</v>
      </c>
      <c r="N958" s="626">
        <v>1</v>
      </c>
      <c r="O958" s="690">
        <v>1</v>
      </c>
      <c r="P958" s="627"/>
      <c r="Q958" s="642">
        <v>0</v>
      </c>
      <c r="R958" s="626"/>
      <c r="S958" s="642">
        <v>0</v>
      </c>
      <c r="T958" s="690"/>
      <c r="U958" s="672">
        <v>0</v>
      </c>
    </row>
    <row r="959" spans="1:21" ht="14.4" customHeight="1" x14ac:dyDescent="0.3">
      <c r="A959" s="625">
        <v>31</v>
      </c>
      <c r="B959" s="626" t="s">
        <v>547</v>
      </c>
      <c r="C959" s="626">
        <v>89301312</v>
      </c>
      <c r="D959" s="688"/>
      <c r="E959" s="689" t="s">
        <v>2728</v>
      </c>
      <c r="F959" s="626" t="s">
        <v>2708</v>
      </c>
      <c r="G959" s="626" t="s">
        <v>3544</v>
      </c>
      <c r="H959" s="626"/>
      <c r="I959" s="626" t="s">
        <v>1261</v>
      </c>
      <c r="J959" s="626" t="s">
        <v>1262</v>
      </c>
      <c r="K959" s="626" t="s">
        <v>3032</v>
      </c>
      <c r="L959" s="627">
        <v>23.72</v>
      </c>
      <c r="M959" s="627">
        <v>23.72</v>
      </c>
      <c r="N959" s="626">
        <v>1</v>
      </c>
      <c r="O959" s="690">
        <v>1</v>
      </c>
      <c r="P959" s="627">
        <v>23.72</v>
      </c>
      <c r="Q959" s="642">
        <v>1</v>
      </c>
      <c r="R959" s="626">
        <v>1</v>
      </c>
      <c r="S959" s="642">
        <v>1</v>
      </c>
      <c r="T959" s="690">
        <v>1</v>
      </c>
      <c r="U959" s="672">
        <v>1</v>
      </c>
    </row>
    <row r="960" spans="1:21" ht="14.4" customHeight="1" x14ac:dyDescent="0.3">
      <c r="A960" s="625">
        <v>31</v>
      </c>
      <c r="B960" s="626" t="s">
        <v>547</v>
      </c>
      <c r="C960" s="626">
        <v>89301312</v>
      </c>
      <c r="D960" s="688"/>
      <c r="E960" s="689" t="s">
        <v>2728</v>
      </c>
      <c r="F960" s="626" t="s">
        <v>2708</v>
      </c>
      <c r="G960" s="626" t="s">
        <v>2823</v>
      </c>
      <c r="H960" s="626"/>
      <c r="I960" s="626" t="s">
        <v>2824</v>
      </c>
      <c r="J960" s="626" t="s">
        <v>2724</v>
      </c>
      <c r="K960" s="626"/>
      <c r="L960" s="627">
        <v>0</v>
      </c>
      <c r="M960" s="627">
        <v>0</v>
      </c>
      <c r="N960" s="626">
        <v>1</v>
      </c>
      <c r="O960" s="690">
        <v>1</v>
      </c>
      <c r="P960" s="627">
        <v>0</v>
      </c>
      <c r="Q960" s="642"/>
      <c r="R960" s="626">
        <v>1</v>
      </c>
      <c r="S960" s="642">
        <v>1</v>
      </c>
      <c r="T960" s="690">
        <v>1</v>
      </c>
      <c r="U960" s="672">
        <v>1</v>
      </c>
    </row>
    <row r="961" spans="1:21" ht="14.4" customHeight="1" x14ac:dyDescent="0.3">
      <c r="A961" s="625">
        <v>31</v>
      </c>
      <c r="B961" s="626" t="s">
        <v>547</v>
      </c>
      <c r="C961" s="626">
        <v>89301312</v>
      </c>
      <c r="D961" s="688"/>
      <c r="E961" s="689" t="s">
        <v>2728</v>
      </c>
      <c r="F961" s="626" t="s">
        <v>2708</v>
      </c>
      <c r="G961" s="626" t="s">
        <v>3519</v>
      </c>
      <c r="H961" s="626"/>
      <c r="I961" s="626" t="s">
        <v>3549</v>
      </c>
      <c r="J961" s="626" t="s">
        <v>3624</v>
      </c>
      <c r="K961" s="626" t="s">
        <v>3551</v>
      </c>
      <c r="L961" s="627">
        <v>41.07</v>
      </c>
      <c r="M961" s="627">
        <v>41.07</v>
      </c>
      <c r="N961" s="626">
        <v>1</v>
      </c>
      <c r="O961" s="690">
        <v>1</v>
      </c>
      <c r="P961" s="627"/>
      <c r="Q961" s="642">
        <v>0</v>
      </c>
      <c r="R961" s="626"/>
      <c r="S961" s="642">
        <v>0</v>
      </c>
      <c r="T961" s="690"/>
      <c r="U961" s="672">
        <v>0</v>
      </c>
    </row>
    <row r="962" spans="1:21" ht="14.4" customHeight="1" x14ac:dyDescent="0.3">
      <c r="A962" s="625">
        <v>31</v>
      </c>
      <c r="B962" s="626" t="s">
        <v>547</v>
      </c>
      <c r="C962" s="626">
        <v>89301312</v>
      </c>
      <c r="D962" s="688"/>
      <c r="E962" s="689" t="s">
        <v>2728</v>
      </c>
      <c r="F962" s="626" t="s">
        <v>2708</v>
      </c>
      <c r="G962" s="626" t="s">
        <v>2742</v>
      </c>
      <c r="H962" s="626"/>
      <c r="I962" s="626" t="s">
        <v>975</v>
      </c>
      <c r="J962" s="626" t="s">
        <v>976</v>
      </c>
      <c r="K962" s="626" t="s">
        <v>977</v>
      </c>
      <c r="L962" s="627">
        <v>0</v>
      </c>
      <c r="M962" s="627">
        <v>0</v>
      </c>
      <c r="N962" s="626">
        <v>2</v>
      </c>
      <c r="O962" s="690">
        <v>1</v>
      </c>
      <c r="P962" s="627">
        <v>0</v>
      </c>
      <c r="Q962" s="642"/>
      <c r="R962" s="626">
        <v>2</v>
      </c>
      <c r="S962" s="642">
        <v>1</v>
      </c>
      <c r="T962" s="690">
        <v>1</v>
      </c>
      <c r="U962" s="672">
        <v>1</v>
      </c>
    </row>
    <row r="963" spans="1:21" ht="14.4" customHeight="1" x14ac:dyDescent="0.3">
      <c r="A963" s="625">
        <v>31</v>
      </c>
      <c r="B963" s="626" t="s">
        <v>547</v>
      </c>
      <c r="C963" s="626">
        <v>89301312</v>
      </c>
      <c r="D963" s="688"/>
      <c r="E963" s="689" t="s">
        <v>2728</v>
      </c>
      <c r="F963" s="626" t="s">
        <v>2708</v>
      </c>
      <c r="G963" s="626" t="s">
        <v>2743</v>
      </c>
      <c r="H963" s="626"/>
      <c r="I963" s="626" t="s">
        <v>1831</v>
      </c>
      <c r="J963" s="626" t="s">
        <v>1832</v>
      </c>
      <c r="K963" s="626" t="s">
        <v>1833</v>
      </c>
      <c r="L963" s="627">
        <v>154.01</v>
      </c>
      <c r="M963" s="627">
        <v>616.04</v>
      </c>
      <c r="N963" s="626">
        <v>4</v>
      </c>
      <c r="O963" s="690">
        <v>2</v>
      </c>
      <c r="P963" s="627">
        <v>308.02</v>
      </c>
      <c r="Q963" s="642">
        <v>0.5</v>
      </c>
      <c r="R963" s="626">
        <v>2</v>
      </c>
      <c r="S963" s="642">
        <v>0.5</v>
      </c>
      <c r="T963" s="690">
        <v>1</v>
      </c>
      <c r="U963" s="672">
        <v>0.5</v>
      </c>
    </row>
    <row r="964" spans="1:21" ht="14.4" customHeight="1" x14ac:dyDescent="0.3">
      <c r="A964" s="625">
        <v>31</v>
      </c>
      <c r="B964" s="626" t="s">
        <v>547</v>
      </c>
      <c r="C964" s="626">
        <v>89301312</v>
      </c>
      <c r="D964" s="688"/>
      <c r="E964" s="689" t="s">
        <v>2728</v>
      </c>
      <c r="F964" s="626" t="s">
        <v>2708</v>
      </c>
      <c r="G964" s="626" t="s">
        <v>2743</v>
      </c>
      <c r="H964" s="626"/>
      <c r="I964" s="626" t="s">
        <v>3115</v>
      </c>
      <c r="J964" s="626" t="s">
        <v>1832</v>
      </c>
      <c r="K964" s="626" t="s">
        <v>1559</v>
      </c>
      <c r="L964" s="627">
        <v>0</v>
      </c>
      <c r="M964" s="627">
        <v>0</v>
      </c>
      <c r="N964" s="626">
        <v>1</v>
      </c>
      <c r="O964" s="690">
        <v>0.5</v>
      </c>
      <c r="P964" s="627">
        <v>0</v>
      </c>
      <c r="Q964" s="642"/>
      <c r="R964" s="626">
        <v>1</v>
      </c>
      <c r="S964" s="642">
        <v>1</v>
      </c>
      <c r="T964" s="690">
        <v>0.5</v>
      </c>
      <c r="U964" s="672">
        <v>1</v>
      </c>
    </row>
    <row r="965" spans="1:21" ht="14.4" customHeight="1" x14ac:dyDescent="0.3">
      <c r="A965" s="625">
        <v>31</v>
      </c>
      <c r="B965" s="626" t="s">
        <v>547</v>
      </c>
      <c r="C965" s="626">
        <v>89301312</v>
      </c>
      <c r="D965" s="688"/>
      <c r="E965" s="689" t="s">
        <v>2728</v>
      </c>
      <c r="F965" s="626" t="s">
        <v>2708</v>
      </c>
      <c r="G965" s="626" t="s">
        <v>3355</v>
      </c>
      <c r="H965" s="626"/>
      <c r="I965" s="626" t="s">
        <v>3356</v>
      </c>
      <c r="J965" s="626" t="s">
        <v>3357</v>
      </c>
      <c r="K965" s="626" t="s">
        <v>3358</v>
      </c>
      <c r="L965" s="627">
        <v>35.71</v>
      </c>
      <c r="M965" s="627">
        <v>35.71</v>
      </c>
      <c r="N965" s="626">
        <v>1</v>
      </c>
      <c r="O965" s="690">
        <v>1</v>
      </c>
      <c r="P965" s="627"/>
      <c r="Q965" s="642">
        <v>0</v>
      </c>
      <c r="R965" s="626"/>
      <c r="S965" s="642">
        <v>0</v>
      </c>
      <c r="T965" s="690"/>
      <c r="U965" s="672">
        <v>0</v>
      </c>
    </row>
    <row r="966" spans="1:21" ht="14.4" customHeight="1" x14ac:dyDescent="0.3">
      <c r="A966" s="625">
        <v>31</v>
      </c>
      <c r="B966" s="626" t="s">
        <v>547</v>
      </c>
      <c r="C966" s="626">
        <v>89301312</v>
      </c>
      <c r="D966" s="688"/>
      <c r="E966" s="689" t="s">
        <v>2728</v>
      </c>
      <c r="F966" s="626" t="s">
        <v>2708</v>
      </c>
      <c r="G966" s="626" t="s">
        <v>3477</v>
      </c>
      <c r="H966" s="626"/>
      <c r="I966" s="626" t="s">
        <v>3625</v>
      </c>
      <c r="J966" s="626" t="s">
        <v>777</v>
      </c>
      <c r="K966" s="626" t="s">
        <v>3626</v>
      </c>
      <c r="L966" s="627">
        <v>149.62</v>
      </c>
      <c r="M966" s="627">
        <v>149.62</v>
      </c>
      <c r="N966" s="626">
        <v>1</v>
      </c>
      <c r="O966" s="690">
        <v>1</v>
      </c>
      <c r="P966" s="627">
        <v>149.62</v>
      </c>
      <c r="Q966" s="642">
        <v>1</v>
      </c>
      <c r="R966" s="626">
        <v>1</v>
      </c>
      <c r="S966" s="642">
        <v>1</v>
      </c>
      <c r="T966" s="690">
        <v>1</v>
      </c>
      <c r="U966" s="672">
        <v>1</v>
      </c>
    </row>
    <row r="967" spans="1:21" ht="14.4" customHeight="1" x14ac:dyDescent="0.3">
      <c r="A967" s="625">
        <v>31</v>
      </c>
      <c r="B967" s="626" t="s">
        <v>547</v>
      </c>
      <c r="C967" s="626">
        <v>89301312</v>
      </c>
      <c r="D967" s="688"/>
      <c r="E967" s="689" t="s">
        <v>2728</v>
      </c>
      <c r="F967" s="626" t="s">
        <v>2708</v>
      </c>
      <c r="G967" s="626" t="s">
        <v>2744</v>
      </c>
      <c r="H967" s="626"/>
      <c r="I967" s="626" t="s">
        <v>2996</v>
      </c>
      <c r="J967" s="626" t="s">
        <v>1491</v>
      </c>
      <c r="K967" s="626" t="s">
        <v>2997</v>
      </c>
      <c r="L967" s="627">
        <v>468.96</v>
      </c>
      <c r="M967" s="627">
        <v>1406.8799999999999</v>
      </c>
      <c r="N967" s="626">
        <v>3</v>
      </c>
      <c r="O967" s="690">
        <v>1</v>
      </c>
      <c r="P967" s="627">
        <v>1406.8799999999999</v>
      </c>
      <c r="Q967" s="642">
        <v>1</v>
      </c>
      <c r="R967" s="626">
        <v>3</v>
      </c>
      <c r="S967" s="642">
        <v>1</v>
      </c>
      <c r="T967" s="690">
        <v>1</v>
      </c>
      <c r="U967" s="672">
        <v>1</v>
      </c>
    </row>
    <row r="968" spans="1:21" ht="14.4" customHeight="1" x14ac:dyDescent="0.3">
      <c r="A968" s="625">
        <v>31</v>
      </c>
      <c r="B968" s="626" t="s">
        <v>547</v>
      </c>
      <c r="C968" s="626">
        <v>89301312</v>
      </c>
      <c r="D968" s="688"/>
      <c r="E968" s="689" t="s">
        <v>2728</v>
      </c>
      <c r="F968" s="626" t="s">
        <v>2708</v>
      </c>
      <c r="G968" s="626" t="s">
        <v>2744</v>
      </c>
      <c r="H968" s="626"/>
      <c r="I968" s="626" t="s">
        <v>1643</v>
      </c>
      <c r="J968" s="626" t="s">
        <v>1491</v>
      </c>
      <c r="K968" s="626" t="s">
        <v>1644</v>
      </c>
      <c r="L968" s="627">
        <v>625.29</v>
      </c>
      <c r="M968" s="627">
        <v>21885.149999999994</v>
      </c>
      <c r="N968" s="626">
        <v>35</v>
      </c>
      <c r="O968" s="690">
        <v>20</v>
      </c>
      <c r="P968" s="627">
        <v>18133.409999999996</v>
      </c>
      <c r="Q968" s="642">
        <v>0.82857142857142863</v>
      </c>
      <c r="R968" s="626">
        <v>29</v>
      </c>
      <c r="S968" s="642">
        <v>0.82857142857142863</v>
      </c>
      <c r="T968" s="690">
        <v>17</v>
      </c>
      <c r="U968" s="672">
        <v>0.85</v>
      </c>
    </row>
    <row r="969" spans="1:21" ht="14.4" customHeight="1" x14ac:dyDescent="0.3">
      <c r="A969" s="625">
        <v>31</v>
      </c>
      <c r="B969" s="626" t="s">
        <v>547</v>
      </c>
      <c r="C969" s="626">
        <v>89301312</v>
      </c>
      <c r="D969" s="688"/>
      <c r="E969" s="689" t="s">
        <v>2728</v>
      </c>
      <c r="F969" s="626" t="s">
        <v>2708</v>
      </c>
      <c r="G969" s="626" t="s">
        <v>2745</v>
      </c>
      <c r="H969" s="626"/>
      <c r="I969" s="626" t="s">
        <v>1596</v>
      </c>
      <c r="J969" s="626" t="s">
        <v>1480</v>
      </c>
      <c r="K969" s="626" t="s">
        <v>2638</v>
      </c>
      <c r="L969" s="627">
        <v>48.31</v>
      </c>
      <c r="M969" s="627">
        <v>193.24</v>
      </c>
      <c r="N969" s="626">
        <v>4</v>
      </c>
      <c r="O969" s="690">
        <v>3</v>
      </c>
      <c r="P969" s="627">
        <v>193.24</v>
      </c>
      <c r="Q969" s="642">
        <v>1</v>
      </c>
      <c r="R969" s="626">
        <v>4</v>
      </c>
      <c r="S969" s="642">
        <v>1</v>
      </c>
      <c r="T969" s="690">
        <v>3</v>
      </c>
      <c r="U969" s="672">
        <v>1</v>
      </c>
    </row>
    <row r="970" spans="1:21" ht="14.4" customHeight="1" x14ac:dyDescent="0.3">
      <c r="A970" s="625">
        <v>31</v>
      </c>
      <c r="B970" s="626" t="s">
        <v>547</v>
      </c>
      <c r="C970" s="626">
        <v>89301312</v>
      </c>
      <c r="D970" s="688"/>
      <c r="E970" s="689" t="s">
        <v>2728</v>
      </c>
      <c r="F970" s="626" t="s">
        <v>2708</v>
      </c>
      <c r="G970" s="626" t="s">
        <v>2745</v>
      </c>
      <c r="H970" s="626"/>
      <c r="I970" s="626" t="s">
        <v>1479</v>
      </c>
      <c r="J970" s="626" t="s">
        <v>1480</v>
      </c>
      <c r="K970" s="626" t="s">
        <v>2639</v>
      </c>
      <c r="L970" s="627">
        <v>96.63</v>
      </c>
      <c r="M970" s="627">
        <v>96.63</v>
      </c>
      <c r="N970" s="626">
        <v>1</v>
      </c>
      <c r="O970" s="690">
        <v>0.5</v>
      </c>
      <c r="P970" s="627">
        <v>96.63</v>
      </c>
      <c r="Q970" s="642">
        <v>1</v>
      </c>
      <c r="R970" s="626">
        <v>1</v>
      </c>
      <c r="S970" s="642">
        <v>1</v>
      </c>
      <c r="T970" s="690">
        <v>0.5</v>
      </c>
      <c r="U970" s="672">
        <v>1</v>
      </c>
    </row>
    <row r="971" spans="1:21" ht="14.4" customHeight="1" x14ac:dyDescent="0.3">
      <c r="A971" s="625">
        <v>31</v>
      </c>
      <c r="B971" s="626" t="s">
        <v>547</v>
      </c>
      <c r="C971" s="626">
        <v>89301312</v>
      </c>
      <c r="D971" s="688"/>
      <c r="E971" s="689" t="s">
        <v>2728</v>
      </c>
      <c r="F971" s="626" t="s">
        <v>2708</v>
      </c>
      <c r="G971" s="626" t="s">
        <v>2745</v>
      </c>
      <c r="H971" s="626"/>
      <c r="I971" s="626" t="s">
        <v>2876</v>
      </c>
      <c r="J971" s="626" t="s">
        <v>1480</v>
      </c>
      <c r="K971" s="626" t="s">
        <v>2877</v>
      </c>
      <c r="L971" s="627">
        <v>193.26</v>
      </c>
      <c r="M971" s="627">
        <v>193.26</v>
      </c>
      <c r="N971" s="626">
        <v>1</v>
      </c>
      <c r="O971" s="690">
        <v>1</v>
      </c>
      <c r="P971" s="627">
        <v>193.26</v>
      </c>
      <c r="Q971" s="642">
        <v>1</v>
      </c>
      <c r="R971" s="626">
        <v>1</v>
      </c>
      <c r="S971" s="642">
        <v>1</v>
      </c>
      <c r="T971" s="690">
        <v>1</v>
      </c>
      <c r="U971" s="672">
        <v>1</v>
      </c>
    </row>
    <row r="972" spans="1:21" ht="14.4" customHeight="1" x14ac:dyDescent="0.3">
      <c r="A972" s="625">
        <v>31</v>
      </c>
      <c r="B972" s="626" t="s">
        <v>547</v>
      </c>
      <c r="C972" s="626">
        <v>89301312</v>
      </c>
      <c r="D972" s="688"/>
      <c r="E972" s="689" t="s">
        <v>2728</v>
      </c>
      <c r="F972" s="626" t="s">
        <v>2708</v>
      </c>
      <c r="G972" s="626" t="s">
        <v>2745</v>
      </c>
      <c r="H972" s="626"/>
      <c r="I972" s="626" t="s">
        <v>2834</v>
      </c>
      <c r="J972" s="626" t="s">
        <v>577</v>
      </c>
      <c r="K972" s="626" t="s">
        <v>2835</v>
      </c>
      <c r="L972" s="627">
        <v>0</v>
      </c>
      <c r="M972" s="627">
        <v>0</v>
      </c>
      <c r="N972" s="626">
        <v>4</v>
      </c>
      <c r="O972" s="690">
        <v>4</v>
      </c>
      <c r="P972" s="627">
        <v>0</v>
      </c>
      <c r="Q972" s="642"/>
      <c r="R972" s="626">
        <v>3</v>
      </c>
      <c r="S972" s="642">
        <v>0.75</v>
      </c>
      <c r="T972" s="690">
        <v>3</v>
      </c>
      <c r="U972" s="672">
        <v>0.75</v>
      </c>
    </row>
    <row r="973" spans="1:21" ht="14.4" customHeight="1" x14ac:dyDescent="0.3">
      <c r="A973" s="625">
        <v>31</v>
      </c>
      <c r="B973" s="626" t="s">
        <v>547</v>
      </c>
      <c r="C973" s="626">
        <v>89301312</v>
      </c>
      <c r="D973" s="688"/>
      <c r="E973" s="689" t="s">
        <v>2728</v>
      </c>
      <c r="F973" s="626" t="s">
        <v>2708</v>
      </c>
      <c r="G973" s="626" t="s">
        <v>2745</v>
      </c>
      <c r="H973" s="626"/>
      <c r="I973" s="626" t="s">
        <v>576</v>
      </c>
      <c r="J973" s="626" t="s">
        <v>577</v>
      </c>
      <c r="K973" s="626" t="s">
        <v>2640</v>
      </c>
      <c r="L973" s="627">
        <v>96.63</v>
      </c>
      <c r="M973" s="627">
        <v>386.52</v>
      </c>
      <c r="N973" s="626">
        <v>4</v>
      </c>
      <c r="O973" s="690">
        <v>4</v>
      </c>
      <c r="P973" s="627">
        <v>193.26</v>
      </c>
      <c r="Q973" s="642">
        <v>0.5</v>
      </c>
      <c r="R973" s="626">
        <v>2</v>
      </c>
      <c r="S973" s="642">
        <v>0.5</v>
      </c>
      <c r="T973" s="690">
        <v>2</v>
      </c>
      <c r="U973" s="672">
        <v>0.5</v>
      </c>
    </row>
    <row r="974" spans="1:21" ht="14.4" customHeight="1" x14ac:dyDescent="0.3">
      <c r="A974" s="625">
        <v>31</v>
      </c>
      <c r="B974" s="626" t="s">
        <v>547</v>
      </c>
      <c r="C974" s="626">
        <v>89301312</v>
      </c>
      <c r="D974" s="688"/>
      <c r="E974" s="689" t="s">
        <v>2728</v>
      </c>
      <c r="F974" s="626" t="s">
        <v>2708</v>
      </c>
      <c r="G974" s="626" t="s">
        <v>2836</v>
      </c>
      <c r="H974" s="626"/>
      <c r="I974" s="626" t="s">
        <v>3627</v>
      </c>
      <c r="J974" s="626" t="s">
        <v>3628</v>
      </c>
      <c r="K974" s="626" t="s">
        <v>3629</v>
      </c>
      <c r="L974" s="627">
        <v>628.04999999999995</v>
      </c>
      <c r="M974" s="627">
        <v>628.04999999999995</v>
      </c>
      <c r="N974" s="626">
        <v>1</v>
      </c>
      <c r="O974" s="690">
        <v>1</v>
      </c>
      <c r="P974" s="627">
        <v>628.04999999999995</v>
      </c>
      <c r="Q974" s="642">
        <v>1</v>
      </c>
      <c r="R974" s="626">
        <v>1</v>
      </c>
      <c r="S974" s="642">
        <v>1</v>
      </c>
      <c r="T974" s="690">
        <v>1</v>
      </c>
      <c r="U974" s="672">
        <v>1</v>
      </c>
    </row>
    <row r="975" spans="1:21" ht="14.4" customHeight="1" x14ac:dyDescent="0.3">
      <c r="A975" s="625">
        <v>31</v>
      </c>
      <c r="B975" s="626" t="s">
        <v>547</v>
      </c>
      <c r="C975" s="626">
        <v>89301312</v>
      </c>
      <c r="D975" s="688"/>
      <c r="E975" s="689" t="s">
        <v>2728</v>
      </c>
      <c r="F975" s="626" t="s">
        <v>2708</v>
      </c>
      <c r="G975" s="626" t="s">
        <v>3405</v>
      </c>
      <c r="H975" s="626"/>
      <c r="I975" s="626" t="s">
        <v>799</v>
      </c>
      <c r="J975" s="626" t="s">
        <v>800</v>
      </c>
      <c r="K975" s="626" t="s">
        <v>801</v>
      </c>
      <c r="L975" s="627">
        <v>56.69</v>
      </c>
      <c r="M975" s="627">
        <v>113.38</v>
      </c>
      <c r="N975" s="626">
        <v>2</v>
      </c>
      <c r="O975" s="690">
        <v>2</v>
      </c>
      <c r="P975" s="627">
        <v>56.69</v>
      </c>
      <c r="Q975" s="642">
        <v>0.5</v>
      </c>
      <c r="R975" s="626">
        <v>1</v>
      </c>
      <c r="S975" s="642">
        <v>0.5</v>
      </c>
      <c r="T975" s="690">
        <v>1</v>
      </c>
      <c r="U975" s="672">
        <v>0.5</v>
      </c>
    </row>
    <row r="976" spans="1:21" ht="14.4" customHeight="1" x14ac:dyDescent="0.3">
      <c r="A976" s="625">
        <v>31</v>
      </c>
      <c r="B976" s="626" t="s">
        <v>547</v>
      </c>
      <c r="C976" s="626">
        <v>89301312</v>
      </c>
      <c r="D976" s="688"/>
      <c r="E976" s="689" t="s">
        <v>2728</v>
      </c>
      <c r="F976" s="626" t="s">
        <v>2708</v>
      </c>
      <c r="G976" s="626" t="s">
        <v>2753</v>
      </c>
      <c r="H976" s="626"/>
      <c r="I976" s="626" t="s">
        <v>2754</v>
      </c>
      <c r="J976" s="626" t="s">
        <v>2755</v>
      </c>
      <c r="K976" s="626" t="s">
        <v>2756</v>
      </c>
      <c r="L976" s="627">
        <v>472.71</v>
      </c>
      <c r="M976" s="627">
        <v>472.71</v>
      </c>
      <c r="N976" s="626">
        <v>1</v>
      </c>
      <c r="O976" s="690">
        <v>1</v>
      </c>
      <c r="P976" s="627"/>
      <c r="Q976" s="642">
        <v>0</v>
      </c>
      <c r="R976" s="626"/>
      <c r="S976" s="642">
        <v>0</v>
      </c>
      <c r="T976" s="690"/>
      <c r="U976" s="672">
        <v>0</v>
      </c>
    </row>
    <row r="977" spans="1:21" ht="14.4" customHeight="1" x14ac:dyDescent="0.3">
      <c r="A977" s="625">
        <v>31</v>
      </c>
      <c r="B977" s="626" t="s">
        <v>547</v>
      </c>
      <c r="C977" s="626">
        <v>89301312</v>
      </c>
      <c r="D977" s="688"/>
      <c r="E977" s="689" t="s">
        <v>2728</v>
      </c>
      <c r="F977" s="626" t="s">
        <v>2708</v>
      </c>
      <c r="G977" s="626" t="s">
        <v>2846</v>
      </c>
      <c r="H977" s="626"/>
      <c r="I977" s="626" t="s">
        <v>2881</v>
      </c>
      <c r="J977" s="626" t="s">
        <v>2848</v>
      </c>
      <c r="K977" s="626" t="s">
        <v>2693</v>
      </c>
      <c r="L977" s="627">
        <v>98.23</v>
      </c>
      <c r="M977" s="627">
        <v>98.23</v>
      </c>
      <c r="N977" s="626">
        <v>1</v>
      </c>
      <c r="O977" s="690">
        <v>0.5</v>
      </c>
      <c r="P977" s="627">
        <v>98.23</v>
      </c>
      <c r="Q977" s="642">
        <v>1</v>
      </c>
      <c r="R977" s="626">
        <v>1</v>
      </c>
      <c r="S977" s="642">
        <v>1</v>
      </c>
      <c r="T977" s="690">
        <v>0.5</v>
      </c>
      <c r="U977" s="672">
        <v>1</v>
      </c>
    </row>
    <row r="978" spans="1:21" ht="14.4" customHeight="1" x14ac:dyDescent="0.3">
      <c r="A978" s="625">
        <v>31</v>
      </c>
      <c r="B978" s="626" t="s">
        <v>547</v>
      </c>
      <c r="C978" s="626">
        <v>89301312</v>
      </c>
      <c r="D978" s="688"/>
      <c r="E978" s="689" t="s">
        <v>2728</v>
      </c>
      <c r="F978" s="626" t="s">
        <v>2708</v>
      </c>
      <c r="G978" s="626" t="s">
        <v>2846</v>
      </c>
      <c r="H978" s="626"/>
      <c r="I978" s="626" t="s">
        <v>2310</v>
      </c>
      <c r="J978" s="626" t="s">
        <v>1537</v>
      </c>
      <c r="K978" s="626" t="s">
        <v>2693</v>
      </c>
      <c r="L978" s="627">
        <v>124.51</v>
      </c>
      <c r="M978" s="627">
        <v>124.51</v>
      </c>
      <c r="N978" s="626">
        <v>1</v>
      </c>
      <c r="O978" s="690">
        <v>1</v>
      </c>
      <c r="P978" s="627"/>
      <c r="Q978" s="642">
        <v>0</v>
      </c>
      <c r="R978" s="626"/>
      <c r="S978" s="642">
        <v>0</v>
      </c>
      <c r="T978" s="690"/>
      <c r="U978" s="672">
        <v>0</v>
      </c>
    </row>
    <row r="979" spans="1:21" ht="14.4" customHeight="1" x14ac:dyDescent="0.3">
      <c r="A979" s="625">
        <v>31</v>
      </c>
      <c r="B979" s="626" t="s">
        <v>547</v>
      </c>
      <c r="C979" s="626">
        <v>89301312</v>
      </c>
      <c r="D979" s="688"/>
      <c r="E979" s="689" t="s">
        <v>2728</v>
      </c>
      <c r="F979" s="626" t="s">
        <v>2708</v>
      </c>
      <c r="G979" s="626" t="s">
        <v>2846</v>
      </c>
      <c r="H979" s="626"/>
      <c r="I979" s="626" t="s">
        <v>2310</v>
      </c>
      <c r="J979" s="626" t="s">
        <v>1537</v>
      </c>
      <c r="K979" s="626" t="s">
        <v>2693</v>
      </c>
      <c r="L979" s="627">
        <v>98.23</v>
      </c>
      <c r="M979" s="627">
        <v>98.23</v>
      </c>
      <c r="N979" s="626">
        <v>1</v>
      </c>
      <c r="O979" s="690">
        <v>0.5</v>
      </c>
      <c r="P979" s="627">
        <v>98.23</v>
      </c>
      <c r="Q979" s="642">
        <v>1</v>
      </c>
      <c r="R979" s="626">
        <v>1</v>
      </c>
      <c r="S979" s="642">
        <v>1</v>
      </c>
      <c r="T979" s="690">
        <v>0.5</v>
      </c>
      <c r="U979" s="672">
        <v>1</v>
      </c>
    </row>
    <row r="980" spans="1:21" ht="14.4" customHeight="1" x14ac:dyDescent="0.3">
      <c r="A980" s="625">
        <v>31</v>
      </c>
      <c r="B980" s="626" t="s">
        <v>547</v>
      </c>
      <c r="C980" s="626">
        <v>89301312</v>
      </c>
      <c r="D980" s="688"/>
      <c r="E980" s="689" t="s">
        <v>2728</v>
      </c>
      <c r="F980" s="626" t="s">
        <v>2708</v>
      </c>
      <c r="G980" s="626" t="s">
        <v>2902</v>
      </c>
      <c r="H980" s="626"/>
      <c r="I980" s="626" t="s">
        <v>3630</v>
      </c>
      <c r="J980" s="626" t="s">
        <v>1123</v>
      </c>
      <c r="K980" s="626" t="s">
        <v>3631</v>
      </c>
      <c r="L980" s="627">
        <v>20.329999999999998</v>
      </c>
      <c r="M980" s="627">
        <v>20.329999999999998</v>
      </c>
      <c r="N980" s="626">
        <v>1</v>
      </c>
      <c r="O980" s="690">
        <v>0.5</v>
      </c>
      <c r="P980" s="627">
        <v>20.329999999999998</v>
      </c>
      <c r="Q980" s="642">
        <v>1</v>
      </c>
      <c r="R980" s="626">
        <v>1</v>
      </c>
      <c r="S980" s="642">
        <v>1</v>
      </c>
      <c r="T980" s="690">
        <v>0.5</v>
      </c>
      <c r="U980" s="672">
        <v>1</v>
      </c>
    </row>
    <row r="981" spans="1:21" ht="14.4" customHeight="1" x14ac:dyDescent="0.3">
      <c r="A981" s="625">
        <v>31</v>
      </c>
      <c r="B981" s="626" t="s">
        <v>547</v>
      </c>
      <c r="C981" s="626">
        <v>89301312</v>
      </c>
      <c r="D981" s="688"/>
      <c r="E981" s="689" t="s">
        <v>2728</v>
      </c>
      <c r="F981" s="626" t="s">
        <v>2710</v>
      </c>
      <c r="G981" s="626" t="s">
        <v>2763</v>
      </c>
      <c r="H981" s="626"/>
      <c r="I981" s="626" t="s">
        <v>3632</v>
      </c>
      <c r="J981" s="626" t="s">
        <v>2765</v>
      </c>
      <c r="K981" s="626" t="s">
        <v>3633</v>
      </c>
      <c r="L981" s="627">
        <v>32.020000000000003</v>
      </c>
      <c r="M981" s="627">
        <v>64.040000000000006</v>
      </c>
      <c r="N981" s="626">
        <v>2</v>
      </c>
      <c r="O981" s="690">
        <v>2</v>
      </c>
      <c r="P981" s="627">
        <v>64.040000000000006</v>
      </c>
      <c r="Q981" s="642">
        <v>1</v>
      </c>
      <c r="R981" s="626">
        <v>2</v>
      </c>
      <c r="S981" s="642">
        <v>1</v>
      </c>
      <c r="T981" s="690">
        <v>2</v>
      </c>
      <c r="U981" s="672">
        <v>1</v>
      </c>
    </row>
    <row r="982" spans="1:21" ht="14.4" customHeight="1" x14ac:dyDescent="0.3">
      <c r="A982" s="625">
        <v>31</v>
      </c>
      <c r="B982" s="626" t="s">
        <v>547</v>
      </c>
      <c r="C982" s="626">
        <v>89301312</v>
      </c>
      <c r="D982" s="688"/>
      <c r="E982" s="689" t="s">
        <v>2728</v>
      </c>
      <c r="F982" s="626" t="s">
        <v>2710</v>
      </c>
      <c r="G982" s="626" t="s">
        <v>2763</v>
      </c>
      <c r="H982" s="626"/>
      <c r="I982" s="626" t="s">
        <v>2764</v>
      </c>
      <c r="J982" s="626" t="s">
        <v>2765</v>
      </c>
      <c r="K982" s="626" t="s">
        <v>2766</v>
      </c>
      <c r="L982" s="627">
        <v>35.75</v>
      </c>
      <c r="M982" s="627">
        <v>143</v>
      </c>
      <c r="N982" s="626">
        <v>4</v>
      </c>
      <c r="O982" s="690">
        <v>4</v>
      </c>
      <c r="P982" s="627">
        <v>143</v>
      </c>
      <c r="Q982" s="642">
        <v>1</v>
      </c>
      <c r="R982" s="626">
        <v>4</v>
      </c>
      <c r="S982" s="642">
        <v>1</v>
      </c>
      <c r="T982" s="690">
        <v>4</v>
      </c>
      <c r="U982" s="672">
        <v>1</v>
      </c>
    </row>
    <row r="983" spans="1:21" ht="14.4" customHeight="1" x14ac:dyDescent="0.3">
      <c r="A983" s="625">
        <v>31</v>
      </c>
      <c r="B983" s="626" t="s">
        <v>547</v>
      </c>
      <c r="C983" s="626">
        <v>89301312</v>
      </c>
      <c r="D983" s="688"/>
      <c r="E983" s="689" t="s">
        <v>2728</v>
      </c>
      <c r="F983" s="626" t="s">
        <v>2710</v>
      </c>
      <c r="G983" s="626" t="s">
        <v>2763</v>
      </c>
      <c r="H983" s="626"/>
      <c r="I983" s="626" t="s">
        <v>3087</v>
      </c>
      <c r="J983" s="626" t="s">
        <v>2765</v>
      </c>
      <c r="K983" s="626" t="s">
        <v>3088</v>
      </c>
      <c r="L983" s="627">
        <v>47.57</v>
      </c>
      <c r="M983" s="627">
        <v>285.42</v>
      </c>
      <c r="N983" s="626">
        <v>6</v>
      </c>
      <c r="O983" s="690">
        <v>6</v>
      </c>
      <c r="P983" s="627">
        <v>285.42</v>
      </c>
      <c r="Q983" s="642">
        <v>1</v>
      </c>
      <c r="R983" s="626">
        <v>6</v>
      </c>
      <c r="S983" s="642">
        <v>1</v>
      </c>
      <c r="T983" s="690">
        <v>6</v>
      </c>
      <c r="U983" s="672">
        <v>1</v>
      </c>
    </row>
    <row r="984" spans="1:21" ht="14.4" customHeight="1" x14ac:dyDescent="0.3">
      <c r="A984" s="625">
        <v>31</v>
      </c>
      <c r="B984" s="626" t="s">
        <v>547</v>
      </c>
      <c r="C984" s="626">
        <v>89301312</v>
      </c>
      <c r="D984" s="688"/>
      <c r="E984" s="689" t="s">
        <v>2728</v>
      </c>
      <c r="F984" s="626" t="s">
        <v>2710</v>
      </c>
      <c r="G984" s="626" t="s">
        <v>2763</v>
      </c>
      <c r="H984" s="626"/>
      <c r="I984" s="626" t="s">
        <v>3216</v>
      </c>
      <c r="J984" s="626" t="s">
        <v>3217</v>
      </c>
      <c r="K984" s="626" t="s">
        <v>3218</v>
      </c>
      <c r="L984" s="627">
        <v>30.99</v>
      </c>
      <c r="M984" s="627">
        <v>216.93</v>
      </c>
      <c r="N984" s="626">
        <v>7</v>
      </c>
      <c r="O984" s="690">
        <v>7</v>
      </c>
      <c r="P984" s="627">
        <v>216.93</v>
      </c>
      <c r="Q984" s="642">
        <v>1</v>
      </c>
      <c r="R984" s="626">
        <v>7</v>
      </c>
      <c r="S984" s="642">
        <v>1</v>
      </c>
      <c r="T984" s="690">
        <v>7</v>
      </c>
      <c r="U984" s="672">
        <v>1</v>
      </c>
    </row>
    <row r="985" spans="1:21" ht="14.4" customHeight="1" x14ac:dyDescent="0.3">
      <c r="A985" s="625">
        <v>31</v>
      </c>
      <c r="B985" s="626" t="s">
        <v>547</v>
      </c>
      <c r="C985" s="626">
        <v>89301312</v>
      </c>
      <c r="D985" s="688"/>
      <c r="E985" s="689" t="s">
        <v>2728</v>
      </c>
      <c r="F985" s="626" t="s">
        <v>2710</v>
      </c>
      <c r="G985" s="626" t="s">
        <v>2763</v>
      </c>
      <c r="H985" s="626"/>
      <c r="I985" s="626" t="s">
        <v>3219</v>
      </c>
      <c r="J985" s="626" t="s">
        <v>3217</v>
      </c>
      <c r="K985" s="626" t="s">
        <v>3220</v>
      </c>
      <c r="L985" s="627">
        <v>24.77</v>
      </c>
      <c r="M985" s="627">
        <v>222.93000000000004</v>
      </c>
      <c r="N985" s="626">
        <v>9</v>
      </c>
      <c r="O985" s="690">
        <v>9</v>
      </c>
      <c r="P985" s="627">
        <v>222.93000000000004</v>
      </c>
      <c r="Q985" s="642">
        <v>1</v>
      </c>
      <c r="R985" s="626">
        <v>9</v>
      </c>
      <c r="S985" s="642">
        <v>1</v>
      </c>
      <c r="T985" s="690">
        <v>9</v>
      </c>
      <c r="U985" s="672">
        <v>1</v>
      </c>
    </row>
    <row r="986" spans="1:21" ht="14.4" customHeight="1" x14ac:dyDescent="0.3">
      <c r="A986" s="625">
        <v>31</v>
      </c>
      <c r="B986" s="626" t="s">
        <v>547</v>
      </c>
      <c r="C986" s="626">
        <v>89301312</v>
      </c>
      <c r="D986" s="688"/>
      <c r="E986" s="689" t="s">
        <v>2728</v>
      </c>
      <c r="F986" s="626" t="s">
        <v>2710</v>
      </c>
      <c r="G986" s="626" t="s">
        <v>2763</v>
      </c>
      <c r="H986" s="626"/>
      <c r="I986" s="626" t="s">
        <v>3634</v>
      </c>
      <c r="J986" s="626" t="s">
        <v>3635</v>
      </c>
      <c r="K986" s="626" t="s">
        <v>3636</v>
      </c>
      <c r="L986" s="627">
        <v>625.39</v>
      </c>
      <c r="M986" s="627">
        <v>625.39</v>
      </c>
      <c r="N986" s="626">
        <v>1</v>
      </c>
      <c r="O986" s="690">
        <v>1</v>
      </c>
      <c r="P986" s="627">
        <v>625.39</v>
      </c>
      <c r="Q986" s="642">
        <v>1</v>
      </c>
      <c r="R986" s="626">
        <v>1</v>
      </c>
      <c r="S986" s="642">
        <v>1</v>
      </c>
      <c r="T986" s="690">
        <v>1</v>
      </c>
      <c r="U986" s="672">
        <v>1</v>
      </c>
    </row>
    <row r="987" spans="1:21" ht="14.4" customHeight="1" x14ac:dyDescent="0.3">
      <c r="A987" s="625">
        <v>31</v>
      </c>
      <c r="B987" s="626" t="s">
        <v>547</v>
      </c>
      <c r="C987" s="626">
        <v>89301312</v>
      </c>
      <c r="D987" s="688"/>
      <c r="E987" s="689" t="s">
        <v>2728</v>
      </c>
      <c r="F987" s="626" t="s">
        <v>2710</v>
      </c>
      <c r="G987" s="626" t="s">
        <v>2767</v>
      </c>
      <c r="H987" s="626"/>
      <c r="I987" s="626" t="s">
        <v>2852</v>
      </c>
      <c r="J987" s="626" t="s">
        <v>2853</v>
      </c>
      <c r="K987" s="626" t="s">
        <v>2854</v>
      </c>
      <c r="L987" s="627">
        <v>260</v>
      </c>
      <c r="M987" s="627">
        <v>1300</v>
      </c>
      <c r="N987" s="626">
        <v>5</v>
      </c>
      <c r="O987" s="690">
        <v>3</v>
      </c>
      <c r="P987" s="627">
        <v>780</v>
      </c>
      <c r="Q987" s="642">
        <v>0.6</v>
      </c>
      <c r="R987" s="626">
        <v>3</v>
      </c>
      <c r="S987" s="642">
        <v>0.6</v>
      </c>
      <c r="T987" s="690">
        <v>2</v>
      </c>
      <c r="U987" s="672">
        <v>0.66666666666666663</v>
      </c>
    </row>
    <row r="988" spans="1:21" ht="14.4" customHeight="1" x14ac:dyDescent="0.3">
      <c r="A988" s="625">
        <v>31</v>
      </c>
      <c r="B988" s="626" t="s">
        <v>547</v>
      </c>
      <c r="C988" s="626">
        <v>89301312</v>
      </c>
      <c r="D988" s="688"/>
      <c r="E988" s="689" t="s">
        <v>2728</v>
      </c>
      <c r="F988" s="626" t="s">
        <v>2710</v>
      </c>
      <c r="G988" s="626" t="s">
        <v>2767</v>
      </c>
      <c r="H988" s="626"/>
      <c r="I988" s="626" t="s">
        <v>2771</v>
      </c>
      <c r="J988" s="626" t="s">
        <v>2772</v>
      </c>
      <c r="K988" s="626" t="s">
        <v>2773</v>
      </c>
      <c r="L988" s="627">
        <v>200</v>
      </c>
      <c r="M988" s="627">
        <v>1200</v>
      </c>
      <c r="N988" s="626">
        <v>6</v>
      </c>
      <c r="O988" s="690">
        <v>3</v>
      </c>
      <c r="P988" s="627">
        <v>1200</v>
      </c>
      <c r="Q988" s="642">
        <v>1</v>
      </c>
      <c r="R988" s="626">
        <v>6</v>
      </c>
      <c r="S988" s="642">
        <v>1</v>
      </c>
      <c r="T988" s="690">
        <v>3</v>
      </c>
      <c r="U988" s="672">
        <v>1</v>
      </c>
    </row>
    <row r="989" spans="1:21" ht="14.4" customHeight="1" x14ac:dyDescent="0.3">
      <c r="A989" s="625">
        <v>31</v>
      </c>
      <c r="B989" s="626" t="s">
        <v>547</v>
      </c>
      <c r="C989" s="626">
        <v>89301312</v>
      </c>
      <c r="D989" s="688"/>
      <c r="E989" s="689" t="s">
        <v>2728</v>
      </c>
      <c r="F989" s="626" t="s">
        <v>2710</v>
      </c>
      <c r="G989" s="626" t="s">
        <v>2738</v>
      </c>
      <c r="H989" s="626"/>
      <c r="I989" s="626" t="s">
        <v>2858</v>
      </c>
      <c r="J989" s="626" t="s">
        <v>2859</v>
      </c>
      <c r="K989" s="626" t="s">
        <v>2860</v>
      </c>
      <c r="L989" s="627">
        <v>3000</v>
      </c>
      <c r="M989" s="627">
        <v>3000</v>
      </c>
      <c r="N989" s="626">
        <v>1</v>
      </c>
      <c r="O989" s="690">
        <v>1</v>
      </c>
      <c r="P989" s="627">
        <v>3000</v>
      </c>
      <c r="Q989" s="642">
        <v>1</v>
      </c>
      <c r="R989" s="626">
        <v>1</v>
      </c>
      <c r="S989" s="642">
        <v>1</v>
      </c>
      <c r="T989" s="690">
        <v>1</v>
      </c>
      <c r="U989" s="672">
        <v>1</v>
      </c>
    </row>
    <row r="990" spans="1:21" ht="14.4" customHeight="1" x14ac:dyDescent="0.3">
      <c r="A990" s="625">
        <v>31</v>
      </c>
      <c r="B990" s="626" t="s">
        <v>547</v>
      </c>
      <c r="C990" s="626">
        <v>89301312</v>
      </c>
      <c r="D990" s="688"/>
      <c r="E990" s="689" t="s">
        <v>2728</v>
      </c>
      <c r="F990" s="626" t="s">
        <v>2710</v>
      </c>
      <c r="G990" s="626" t="s">
        <v>2738</v>
      </c>
      <c r="H990" s="626"/>
      <c r="I990" s="626" t="s">
        <v>2777</v>
      </c>
      <c r="J990" s="626" t="s">
        <v>2778</v>
      </c>
      <c r="K990" s="626" t="s">
        <v>2779</v>
      </c>
      <c r="L990" s="627">
        <v>492.18</v>
      </c>
      <c r="M990" s="627">
        <v>984.36</v>
      </c>
      <c r="N990" s="626">
        <v>2</v>
      </c>
      <c r="O990" s="690">
        <v>2</v>
      </c>
      <c r="P990" s="627">
        <v>984.36</v>
      </c>
      <c r="Q990" s="642">
        <v>1</v>
      </c>
      <c r="R990" s="626">
        <v>2</v>
      </c>
      <c r="S990" s="642">
        <v>1</v>
      </c>
      <c r="T990" s="690">
        <v>2</v>
      </c>
      <c r="U990" s="672">
        <v>1</v>
      </c>
    </row>
    <row r="991" spans="1:21" ht="14.4" customHeight="1" x14ac:dyDescent="0.3">
      <c r="A991" s="625">
        <v>31</v>
      </c>
      <c r="B991" s="626" t="s">
        <v>547</v>
      </c>
      <c r="C991" s="626">
        <v>89301312</v>
      </c>
      <c r="D991" s="688"/>
      <c r="E991" s="689" t="s">
        <v>2728</v>
      </c>
      <c r="F991" s="626" t="s">
        <v>2710</v>
      </c>
      <c r="G991" s="626" t="s">
        <v>2738</v>
      </c>
      <c r="H991" s="626"/>
      <c r="I991" s="626" t="s">
        <v>3016</v>
      </c>
      <c r="J991" s="626" t="s">
        <v>3017</v>
      </c>
      <c r="K991" s="626" t="s">
        <v>3018</v>
      </c>
      <c r="L991" s="627">
        <v>695.62</v>
      </c>
      <c r="M991" s="627">
        <v>695.62</v>
      </c>
      <c r="N991" s="626">
        <v>1</v>
      </c>
      <c r="O991" s="690">
        <v>1</v>
      </c>
      <c r="P991" s="627">
        <v>695.62</v>
      </c>
      <c r="Q991" s="642">
        <v>1</v>
      </c>
      <c r="R991" s="626">
        <v>1</v>
      </c>
      <c r="S991" s="642">
        <v>1</v>
      </c>
      <c r="T991" s="690">
        <v>1</v>
      </c>
      <c r="U991" s="672">
        <v>1</v>
      </c>
    </row>
    <row r="992" spans="1:21" ht="14.4" customHeight="1" x14ac:dyDescent="0.3">
      <c r="A992" s="625">
        <v>31</v>
      </c>
      <c r="B992" s="626" t="s">
        <v>547</v>
      </c>
      <c r="C992" s="626">
        <v>89301312</v>
      </c>
      <c r="D992" s="688"/>
      <c r="E992" s="689" t="s">
        <v>2728</v>
      </c>
      <c r="F992" s="626" t="s">
        <v>2710</v>
      </c>
      <c r="G992" s="626" t="s">
        <v>2738</v>
      </c>
      <c r="H992" s="626"/>
      <c r="I992" s="626" t="s">
        <v>2889</v>
      </c>
      <c r="J992" s="626" t="s">
        <v>2890</v>
      </c>
      <c r="K992" s="626" t="s">
        <v>2891</v>
      </c>
      <c r="L992" s="627">
        <v>320.25</v>
      </c>
      <c r="M992" s="627">
        <v>2562</v>
      </c>
      <c r="N992" s="626">
        <v>8</v>
      </c>
      <c r="O992" s="690">
        <v>8</v>
      </c>
      <c r="P992" s="627">
        <v>2562</v>
      </c>
      <c r="Q992" s="642">
        <v>1</v>
      </c>
      <c r="R992" s="626">
        <v>8</v>
      </c>
      <c r="S992" s="642">
        <v>1</v>
      </c>
      <c r="T992" s="690">
        <v>8</v>
      </c>
      <c r="U992" s="672">
        <v>1</v>
      </c>
    </row>
    <row r="993" spans="1:21" ht="14.4" customHeight="1" x14ac:dyDescent="0.3">
      <c r="A993" s="625">
        <v>31</v>
      </c>
      <c r="B993" s="626" t="s">
        <v>547</v>
      </c>
      <c r="C993" s="626">
        <v>89301312</v>
      </c>
      <c r="D993" s="688"/>
      <c r="E993" s="689" t="s">
        <v>2728</v>
      </c>
      <c r="F993" s="626" t="s">
        <v>2710</v>
      </c>
      <c r="G993" s="626" t="s">
        <v>2738</v>
      </c>
      <c r="H993" s="626"/>
      <c r="I993" s="626" t="s">
        <v>2964</v>
      </c>
      <c r="J993" s="626" t="s">
        <v>2965</v>
      </c>
      <c r="K993" s="626" t="s">
        <v>2966</v>
      </c>
      <c r="L993" s="627">
        <v>245.43</v>
      </c>
      <c r="M993" s="627">
        <v>245.43</v>
      </c>
      <c r="N993" s="626">
        <v>1</v>
      </c>
      <c r="O993" s="690">
        <v>1</v>
      </c>
      <c r="P993" s="627">
        <v>245.43</v>
      </c>
      <c r="Q993" s="642">
        <v>1</v>
      </c>
      <c r="R993" s="626">
        <v>1</v>
      </c>
      <c r="S993" s="642">
        <v>1</v>
      </c>
      <c r="T993" s="690">
        <v>1</v>
      </c>
      <c r="U993" s="672">
        <v>1</v>
      </c>
    </row>
    <row r="994" spans="1:21" ht="14.4" customHeight="1" x14ac:dyDescent="0.3">
      <c r="A994" s="625">
        <v>31</v>
      </c>
      <c r="B994" s="626" t="s">
        <v>547</v>
      </c>
      <c r="C994" s="626">
        <v>89301312</v>
      </c>
      <c r="D994" s="688"/>
      <c r="E994" s="689" t="s">
        <v>2728</v>
      </c>
      <c r="F994" s="626" t="s">
        <v>2710</v>
      </c>
      <c r="G994" s="626" t="s">
        <v>2738</v>
      </c>
      <c r="H994" s="626"/>
      <c r="I994" s="626" t="s">
        <v>3126</v>
      </c>
      <c r="J994" s="626" t="s">
        <v>3127</v>
      </c>
      <c r="K994" s="626" t="s">
        <v>3128</v>
      </c>
      <c r="L994" s="627">
        <v>1575</v>
      </c>
      <c r="M994" s="627">
        <v>6300</v>
      </c>
      <c r="N994" s="626">
        <v>4</v>
      </c>
      <c r="O994" s="690">
        <v>4</v>
      </c>
      <c r="P994" s="627">
        <v>6300</v>
      </c>
      <c r="Q994" s="642">
        <v>1</v>
      </c>
      <c r="R994" s="626">
        <v>4</v>
      </c>
      <c r="S994" s="642">
        <v>1</v>
      </c>
      <c r="T994" s="690">
        <v>4</v>
      </c>
      <c r="U994" s="672">
        <v>1</v>
      </c>
    </row>
    <row r="995" spans="1:21" ht="14.4" customHeight="1" x14ac:dyDescent="0.3">
      <c r="A995" s="625">
        <v>31</v>
      </c>
      <c r="B995" s="626" t="s">
        <v>547</v>
      </c>
      <c r="C995" s="626">
        <v>89301312</v>
      </c>
      <c r="D995" s="688"/>
      <c r="E995" s="689" t="s">
        <v>2728</v>
      </c>
      <c r="F995" s="626" t="s">
        <v>2710</v>
      </c>
      <c r="G995" s="626" t="s">
        <v>2738</v>
      </c>
      <c r="H995" s="626"/>
      <c r="I995" s="626" t="s">
        <v>714</v>
      </c>
      <c r="J995" s="626" t="s">
        <v>3637</v>
      </c>
      <c r="K995" s="626" t="s">
        <v>3638</v>
      </c>
      <c r="L995" s="627">
        <v>748.12</v>
      </c>
      <c r="M995" s="627">
        <v>748.12</v>
      </c>
      <c r="N995" s="626">
        <v>1</v>
      </c>
      <c r="O995" s="690">
        <v>1</v>
      </c>
      <c r="P995" s="627">
        <v>748.12</v>
      </c>
      <c r="Q995" s="642">
        <v>1</v>
      </c>
      <c r="R995" s="626">
        <v>1</v>
      </c>
      <c r="S995" s="642">
        <v>1</v>
      </c>
      <c r="T995" s="690">
        <v>1</v>
      </c>
      <c r="U995" s="672">
        <v>1</v>
      </c>
    </row>
    <row r="996" spans="1:21" ht="14.4" customHeight="1" x14ac:dyDescent="0.3">
      <c r="A996" s="625">
        <v>31</v>
      </c>
      <c r="B996" s="626" t="s">
        <v>547</v>
      </c>
      <c r="C996" s="626">
        <v>89301312</v>
      </c>
      <c r="D996" s="688"/>
      <c r="E996" s="689" t="s">
        <v>2728</v>
      </c>
      <c r="F996" s="626" t="s">
        <v>2710</v>
      </c>
      <c r="G996" s="626" t="s">
        <v>2738</v>
      </c>
      <c r="H996" s="626"/>
      <c r="I996" s="626" t="s">
        <v>2780</v>
      </c>
      <c r="J996" s="626" t="s">
        <v>2781</v>
      </c>
      <c r="K996" s="626" t="s">
        <v>2782</v>
      </c>
      <c r="L996" s="627">
        <v>750</v>
      </c>
      <c r="M996" s="627">
        <v>10500</v>
      </c>
      <c r="N996" s="626">
        <v>14</v>
      </c>
      <c r="O996" s="690">
        <v>14</v>
      </c>
      <c r="P996" s="627">
        <v>10500</v>
      </c>
      <c r="Q996" s="642">
        <v>1</v>
      </c>
      <c r="R996" s="626">
        <v>14</v>
      </c>
      <c r="S996" s="642">
        <v>1</v>
      </c>
      <c r="T996" s="690">
        <v>14</v>
      </c>
      <c r="U996" s="672">
        <v>1</v>
      </c>
    </row>
    <row r="997" spans="1:21" ht="14.4" customHeight="1" x14ac:dyDescent="0.3">
      <c r="A997" s="625">
        <v>31</v>
      </c>
      <c r="B997" s="626" t="s">
        <v>547</v>
      </c>
      <c r="C997" s="626">
        <v>89301312</v>
      </c>
      <c r="D997" s="688"/>
      <c r="E997" s="689" t="s">
        <v>2728</v>
      </c>
      <c r="F997" s="626" t="s">
        <v>2710</v>
      </c>
      <c r="G997" s="626" t="s">
        <v>2738</v>
      </c>
      <c r="H997" s="626"/>
      <c r="I997" s="626" t="s">
        <v>2783</v>
      </c>
      <c r="J997" s="626" t="s">
        <v>2784</v>
      </c>
      <c r="K997" s="626" t="s">
        <v>2785</v>
      </c>
      <c r="L997" s="627">
        <v>971.25</v>
      </c>
      <c r="M997" s="627">
        <v>1942.5</v>
      </c>
      <c r="N997" s="626">
        <v>2</v>
      </c>
      <c r="O997" s="690">
        <v>2</v>
      </c>
      <c r="P997" s="627">
        <v>1942.5</v>
      </c>
      <c r="Q997" s="642">
        <v>1</v>
      </c>
      <c r="R997" s="626">
        <v>2</v>
      </c>
      <c r="S997" s="642">
        <v>1</v>
      </c>
      <c r="T997" s="690">
        <v>2</v>
      </c>
      <c r="U997" s="672">
        <v>1</v>
      </c>
    </row>
    <row r="998" spans="1:21" ht="14.4" customHeight="1" x14ac:dyDescent="0.3">
      <c r="A998" s="625">
        <v>31</v>
      </c>
      <c r="B998" s="626" t="s">
        <v>547</v>
      </c>
      <c r="C998" s="626">
        <v>89301312</v>
      </c>
      <c r="D998" s="688"/>
      <c r="E998" s="689" t="s">
        <v>2728</v>
      </c>
      <c r="F998" s="626" t="s">
        <v>2710</v>
      </c>
      <c r="G998" s="626" t="s">
        <v>2738</v>
      </c>
      <c r="H998" s="626"/>
      <c r="I998" s="626" t="s">
        <v>3238</v>
      </c>
      <c r="J998" s="626" t="s">
        <v>3239</v>
      </c>
      <c r="K998" s="626"/>
      <c r="L998" s="627">
        <v>1000</v>
      </c>
      <c r="M998" s="627">
        <v>1000</v>
      </c>
      <c r="N998" s="626">
        <v>1</v>
      </c>
      <c r="O998" s="690">
        <v>1</v>
      </c>
      <c r="P998" s="627"/>
      <c r="Q998" s="642">
        <v>0</v>
      </c>
      <c r="R998" s="626"/>
      <c r="S998" s="642">
        <v>0</v>
      </c>
      <c r="T998" s="690"/>
      <c r="U998" s="672">
        <v>0</v>
      </c>
    </row>
    <row r="999" spans="1:21" ht="14.4" customHeight="1" x14ac:dyDescent="0.3">
      <c r="A999" s="625">
        <v>31</v>
      </c>
      <c r="B999" s="626" t="s">
        <v>547</v>
      </c>
      <c r="C999" s="626">
        <v>89301312</v>
      </c>
      <c r="D999" s="688"/>
      <c r="E999" s="689" t="s">
        <v>2728</v>
      </c>
      <c r="F999" s="626" t="s">
        <v>2710</v>
      </c>
      <c r="G999" s="626" t="s">
        <v>2738</v>
      </c>
      <c r="H999" s="626"/>
      <c r="I999" s="626" t="s">
        <v>3093</v>
      </c>
      <c r="J999" s="626" t="s">
        <v>2895</v>
      </c>
      <c r="K999" s="626" t="s">
        <v>3094</v>
      </c>
      <c r="L999" s="627">
        <v>2010.55</v>
      </c>
      <c r="M999" s="627">
        <v>2010.55</v>
      </c>
      <c r="N999" s="626">
        <v>1</v>
      </c>
      <c r="O999" s="690">
        <v>1</v>
      </c>
      <c r="P999" s="627"/>
      <c r="Q999" s="642">
        <v>0</v>
      </c>
      <c r="R999" s="626"/>
      <c r="S999" s="642">
        <v>0</v>
      </c>
      <c r="T999" s="690"/>
      <c r="U999" s="672">
        <v>0</v>
      </c>
    </row>
    <row r="1000" spans="1:21" ht="14.4" customHeight="1" x14ac:dyDescent="0.3">
      <c r="A1000" s="625">
        <v>31</v>
      </c>
      <c r="B1000" s="626" t="s">
        <v>547</v>
      </c>
      <c r="C1000" s="626">
        <v>89301312</v>
      </c>
      <c r="D1000" s="688"/>
      <c r="E1000" s="689" t="s">
        <v>2728</v>
      </c>
      <c r="F1000" s="626" t="s">
        <v>2710</v>
      </c>
      <c r="G1000" s="626" t="s">
        <v>2738</v>
      </c>
      <c r="H1000" s="626"/>
      <c r="I1000" s="626" t="s">
        <v>3513</v>
      </c>
      <c r="J1000" s="626" t="s">
        <v>3514</v>
      </c>
      <c r="K1000" s="626"/>
      <c r="L1000" s="627">
        <v>80.349999999999994</v>
      </c>
      <c r="M1000" s="627">
        <v>80.349999999999994</v>
      </c>
      <c r="N1000" s="626">
        <v>1</v>
      </c>
      <c r="O1000" s="690">
        <v>1</v>
      </c>
      <c r="P1000" s="627">
        <v>80.349999999999994</v>
      </c>
      <c r="Q1000" s="642">
        <v>1</v>
      </c>
      <c r="R1000" s="626">
        <v>1</v>
      </c>
      <c r="S1000" s="642">
        <v>1</v>
      </c>
      <c r="T1000" s="690">
        <v>1</v>
      </c>
      <c r="U1000" s="672">
        <v>1</v>
      </c>
    </row>
    <row r="1001" spans="1:21" ht="14.4" customHeight="1" x14ac:dyDescent="0.3">
      <c r="A1001" s="625">
        <v>31</v>
      </c>
      <c r="B1001" s="626" t="s">
        <v>547</v>
      </c>
      <c r="C1001" s="626">
        <v>89301312</v>
      </c>
      <c r="D1001" s="688"/>
      <c r="E1001" s="689" t="s">
        <v>2728</v>
      </c>
      <c r="F1001" s="626" t="s">
        <v>2710</v>
      </c>
      <c r="G1001" s="626" t="s">
        <v>2738</v>
      </c>
      <c r="H1001" s="626"/>
      <c r="I1001" s="626" t="s">
        <v>3612</v>
      </c>
      <c r="J1001" s="626" t="s">
        <v>3613</v>
      </c>
      <c r="K1001" s="626" t="s">
        <v>3614</v>
      </c>
      <c r="L1001" s="627">
        <v>600</v>
      </c>
      <c r="M1001" s="627">
        <v>600</v>
      </c>
      <c r="N1001" s="626">
        <v>1</v>
      </c>
      <c r="O1001" s="690">
        <v>1</v>
      </c>
      <c r="P1001" s="627">
        <v>600</v>
      </c>
      <c r="Q1001" s="642">
        <v>1</v>
      </c>
      <c r="R1001" s="626">
        <v>1</v>
      </c>
      <c r="S1001" s="642">
        <v>1</v>
      </c>
      <c r="T1001" s="690">
        <v>1</v>
      </c>
      <c r="U1001" s="672">
        <v>1</v>
      </c>
    </row>
    <row r="1002" spans="1:21" ht="14.4" customHeight="1" x14ac:dyDescent="0.3">
      <c r="A1002" s="625">
        <v>31</v>
      </c>
      <c r="B1002" s="626" t="s">
        <v>547</v>
      </c>
      <c r="C1002" s="626">
        <v>89301312</v>
      </c>
      <c r="D1002" s="688"/>
      <c r="E1002" s="689" t="s">
        <v>2728</v>
      </c>
      <c r="F1002" s="626" t="s">
        <v>2710</v>
      </c>
      <c r="G1002" s="626" t="s">
        <v>2738</v>
      </c>
      <c r="H1002" s="626"/>
      <c r="I1002" s="626" t="s">
        <v>3002</v>
      </c>
      <c r="J1002" s="626" t="s">
        <v>3003</v>
      </c>
      <c r="K1002" s="626" t="s">
        <v>3004</v>
      </c>
      <c r="L1002" s="627">
        <v>350</v>
      </c>
      <c r="M1002" s="627">
        <v>3150</v>
      </c>
      <c r="N1002" s="626">
        <v>9</v>
      </c>
      <c r="O1002" s="690">
        <v>9</v>
      </c>
      <c r="P1002" s="627">
        <v>2800</v>
      </c>
      <c r="Q1002" s="642">
        <v>0.88888888888888884</v>
      </c>
      <c r="R1002" s="626">
        <v>8</v>
      </c>
      <c r="S1002" s="642">
        <v>0.88888888888888884</v>
      </c>
      <c r="T1002" s="690">
        <v>8</v>
      </c>
      <c r="U1002" s="672">
        <v>0.88888888888888884</v>
      </c>
    </row>
    <row r="1003" spans="1:21" ht="14.4" customHeight="1" x14ac:dyDescent="0.3">
      <c r="A1003" s="625">
        <v>31</v>
      </c>
      <c r="B1003" s="626" t="s">
        <v>547</v>
      </c>
      <c r="C1003" s="626">
        <v>89301312</v>
      </c>
      <c r="D1003" s="688"/>
      <c r="E1003" s="689" t="s">
        <v>2728</v>
      </c>
      <c r="F1003" s="626" t="s">
        <v>2710</v>
      </c>
      <c r="G1003" s="626" t="s">
        <v>2795</v>
      </c>
      <c r="H1003" s="626"/>
      <c r="I1003" s="626" t="s">
        <v>2799</v>
      </c>
      <c r="J1003" s="626" t="s">
        <v>2800</v>
      </c>
      <c r="K1003" s="626" t="s">
        <v>2801</v>
      </c>
      <c r="L1003" s="627">
        <v>0</v>
      </c>
      <c r="M1003" s="627">
        <v>0</v>
      </c>
      <c r="N1003" s="626">
        <v>1</v>
      </c>
      <c r="O1003" s="690">
        <v>1</v>
      </c>
      <c r="P1003" s="627"/>
      <c r="Q1003" s="642"/>
      <c r="R1003" s="626"/>
      <c r="S1003" s="642">
        <v>0</v>
      </c>
      <c r="T1003" s="690"/>
      <c r="U1003" s="672">
        <v>0</v>
      </c>
    </row>
    <row r="1004" spans="1:21" ht="14.4" customHeight="1" x14ac:dyDescent="0.3">
      <c r="A1004" s="625">
        <v>31</v>
      </c>
      <c r="B1004" s="626" t="s">
        <v>547</v>
      </c>
      <c r="C1004" s="626">
        <v>89301312</v>
      </c>
      <c r="D1004" s="688"/>
      <c r="E1004" s="689" t="s">
        <v>2729</v>
      </c>
      <c r="F1004" s="626" t="s">
        <v>2708</v>
      </c>
      <c r="G1004" s="626" t="s">
        <v>3135</v>
      </c>
      <c r="H1004" s="626"/>
      <c r="I1004" s="626" t="s">
        <v>3639</v>
      </c>
      <c r="J1004" s="626" t="s">
        <v>3640</v>
      </c>
      <c r="K1004" s="626" t="s">
        <v>3641</v>
      </c>
      <c r="L1004" s="627">
        <v>25.03</v>
      </c>
      <c r="M1004" s="627">
        <v>25.03</v>
      </c>
      <c r="N1004" s="626">
        <v>1</v>
      </c>
      <c r="O1004" s="690">
        <v>1</v>
      </c>
      <c r="P1004" s="627"/>
      <c r="Q1004" s="642">
        <v>0</v>
      </c>
      <c r="R1004" s="626"/>
      <c r="S1004" s="642">
        <v>0</v>
      </c>
      <c r="T1004" s="690"/>
      <c r="U1004" s="672">
        <v>0</v>
      </c>
    </row>
    <row r="1005" spans="1:21" ht="14.4" customHeight="1" x14ac:dyDescent="0.3">
      <c r="A1005" s="625">
        <v>31</v>
      </c>
      <c r="B1005" s="626" t="s">
        <v>547</v>
      </c>
      <c r="C1005" s="626">
        <v>89301312</v>
      </c>
      <c r="D1005" s="688"/>
      <c r="E1005" s="689" t="s">
        <v>2729</v>
      </c>
      <c r="F1005" s="626" t="s">
        <v>2708</v>
      </c>
      <c r="G1005" s="626" t="s">
        <v>2808</v>
      </c>
      <c r="H1005" s="626"/>
      <c r="I1005" s="626" t="s">
        <v>1790</v>
      </c>
      <c r="J1005" s="626" t="s">
        <v>2600</v>
      </c>
      <c r="K1005" s="626" t="s">
        <v>2601</v>
      </c>
      <c r="L1005" s="627">
        <v>333.31</v>
      </c>
      <c r="M1005" s="627">
        <v>1666.5500000000002</v>
      </c>
      <c r="N1005" s="626">
        <v>5</v>
      </c>
      <c r="O1005" s="690">
        <v>4</v>
      </c>
      <c r="P1005" s="627">
        <v>999.93000000000006</v>
      </c>
      <c r="Q1005" s="642">
        <v>0.6</v>
      </c>
      <c r="R1005" s="626">
        <v>3</v>
      </c>
      <c r="S1005" s="642">
        <v>0.6</v>
      </c>
      <c r="T1005" s="690">
        <v>3</v>
      </c>
      <c r="U1005" s="672">
        <v>0.75</v>
      </c>
    </row>
    <row r="1006" spans="1:21" ht="14.4" customHeight="1" x14ac:dyDescent="0.3">
      <c r="A1006" s="625">
        <v>31</v>
      </c>
      <c r="B1006" s="626" t="s">
        <v>547</v>
      </c>
      <c r="C1006" s="626">
        <v>89301312</v>
      </c>
      <c r="D1006" s="688"/>
      <c r="E1006" s="689" t="s">
        <v>2729</v>
      </c>
      <c r="F1006" s="626" t="s">
        <v>2708</v>
      </c>
      <c r="G1006" s="626" t="s">
        <v>2808</v>
      </c>
      <c r="H1006" s="626"/>
      <c r="I1006" s="626" t="s">
        <v>1827</v>
      </c>
      <c r="J1006" s="626" t="s">
        <v>2604</v>
      </c>
      <c r="K1006" s="626" t="s">
        <v>2605</v>
      </c>
      <c r="L1006" s="627">
        <v>333.31</v>
      </c>
      <c r="M1006" s="627">
        <v>333.31</v>
      </c>
      <c r="N1006" s="626">
        <v>1</v>
      </c>
      <c r="O1006" s="690">
        <v>1</v>
      </c>
      <c r="P1006" s="627">
        <v>333.31</v>
      </c>
      <c r="Q1006" s="642">
        <v>1</v>
      </c>
      <c r="R1006" s="626">
        <v>1</v>
      </c>
      <c r="S1006" s="642">
        <v>1</v>
      </c>
      <c r="T1006" s="690">
        <v>1</v>
      </c>
      <c r="U1006" s="672">
        <v>1</v>
      </c>
    </row>
    <row r="1007" spans="1:21" ht="14.4" customHeight="1" x14ac:dyDescent="0.3">
      <c r="A1007" s="625">
        <v>31</v>
      </c>
      <c r="B1007" s="626" t="s">
        <v>547</v>
      </c>
      <c r="C1007" s="626">
        <v>89301312</v>
      </c>
      <c r="D1007" s="688"/>
      <c r="E1007" s="689" t="s">
        <v>2729</v>
      </c>
      <c r="F1007" s="626" t="s">
        <v>2708</v>
      </c>
      <c r="G1007" s="626" t="s">
        <v>3139</v>
      </c>
      <c r="H1007" s="626"/>
      <c r="I1007" s="626" t="s">
        <v>3642</v>
      </c>
      <c r="J1007" s="626" t="s">
        <v>3643</v>
      </c>
      <c r="K1007" s="626" t="s">
        <v>3644</v>
      </c>
      <c r="L1007" s="627">
        <v>222.25</v>
      </c>
      <c r="M1007" s="627">
        <v>222.25</v>
      </c>
      <c r="N1007" s="626">
        <v>1</v>
      </c>
      <c r="O1007" s="690">
        <v>1</v>
      </c>
      <c r="P1007" s="627">
        <v>222.25</v>
      </c>
      <c r="Q1007" s="642">
        <v>1</v>
      </c>
      <c r="R1007" s="626">
        <v>1</v>
      </c>
      <c r="S1007" s="642">
        <v>1</v>
      </c>
      <c r="T1007" s="690">
        <v>1</v>
      </c>
      <c r="U1007" s="672">
        <v>1</v>
      </c>
    </row>
    <row r="1008" spans="1:21" ht="14.4" customHeight="1" x14ac:dyDescent="0.3">
      <c r="A1008" s="625">
        <v>31</v>
      </c>
      <c r="B1008" s="626" t="s">
        <v>547</v>
      </c>
      <c r="C1008" s="626">
        <v>89301312</v>
      </c>
      <c r="D1008" s="688"/>
      <c r="E1008" s="689" t="s">
        <v>2729</v>
      </c>
      <c r="F1008" s="626" t="s">
        <v>2708</v>
      </c>
      <c r="G1008" s="626" t="s">
        <v>3645</v>
      </c>
      <c r="H1008" s="626"/>
      <c r="I1008" s="626" t="s">
        <v>3646</v>
      </c>
      <c r="J1008" s="626" t="s">
        <v>3647</v>
      </c>
      <c r="K1008" s="626" t="s">
        <v>3648</v>
      </c>
      <c r="L1008" s="627">
        <v>45.75</v>
      </c>
      <c r="M1008" s="627">
        <v>45.75</v>
      </c>
      <c r="N1008" s="626">
        <v>1</v>
      </c>
      <c r="O1008" s="690">
        <v>1</v>
      </c>
      <c r="P1008" s="627">
        <v>45.75</v>
      </c>
      <c r="Q1008" s="642">
        <v>1</v>
      </c>
      <c r="R1008" s="626">
        <v>1</v>
      </c>
      <c r="S1008" s="642">
        <v>1</v>
      </c>
      <c r="T1008" s="690">
        <v>1</v>
      </c>
      <c r="U1008" s="672">
        <v>1</v>
      </c>
    </row>
    <row r="1009" spans="1:21" ht="14.4" customHeight="1" x14ac:dyDescent="0.3">
      <c r="A1009" s="625">
        <v>31</v>
      </c>
      <c r="B1009" s="626" t="s">
        <v>547</v>
      </c>
      <c r="C1009" s="626">
        <v>89301312</v>
      </c>
      <c r="D1009" s="688"/>
      <c r="E1009" s="689" t="s">
        <v>2729</v>
      </c>
      <c r="F1009" s="626" t="s">
        <v>2708</v>
      </c>
      <c r="G1009" s="626" t="s">
        <v>2979</v>
      </c>
      <c r="H1009" s="626"/>
      <c r="I1009" s="626" t="s">
        <v>889</v>
      </c>
      <c r="J1009" s="626" t="s">
        <v>3317</v>
      </c>
      <c r="K1009" s="626" t="s">
        <v>3318</v>
      </c>
      <c r="L1009" s="627">
        <v>0</v>
      </c>
      <c r="M1009" s="627">
        <v>0</v>
      </c>
      <c r="N1009" s="626">
        <v>1</v>
      </c>
      <c r="O1009" s="690">
        <v>0.5</v>
      </c>
      <c r="P1009" s="627">
        <v>0</v>
      </c>
      <c r="Q1009" s="642"/>
      <c r="R1009" s="626">
        <v>1</v>
      </c>
      <c r="S1009" s="642">
        <v>1</v>
      </c>
      <c r="T1009" s="690">
        <v>0.5</v>
      </c>
      <c r="U1009" s="672">
        <v>1</v>
      </c>
    </row>
    <row r="1010" spans="1:21" ht="14.4" customHeight="1" x14ac:dyDescent="0.3">
      <c r="A1010" s="625">
        <v>31</v>
      </c>
      <c r="B1010" s="626" t="s">
        <v>547</v>
      </c>
      <c r="C1010" s="626">
        <v>89301312</v>
      </c>
      <c r="D1010" s="688"/>
      <c r="E1010" s="689" t="s">
        <v>2729</v>
      </c>
      <c r="F1010" s="626" t="s">
        <v>2708</v>
      </c>
      <c r="G1010" s="626" t="s">
        <v>2810</v>
      </c>
      <c r="H1010" s="626"/>
      <c r="I1010" s="626" t="s">
        <v>1805</v>
      </c>
      <c r="J1010" s="626" t="s">
        <v>1806</v>
      </c>
      <c r="K1010" s="626" t="s">
        <v>2614</v>
      </c>
      <c r="L1010" s="627">
        <v>184.22</v>
      </c>
      <c r="M1010" s="627">
        <v>184.22</v>
      </c>
      <c r="N1010" s="626">
        <v>1</v>
      </c>
      <c r="O1010" s="690">
        <v>1</v>
      </c>
      <c r="P1010" s="627">
        <v>184.22</v>
      </c>
      <c r="Q1010" s="642">
        <v>1</v>
      </c>
      <c r="R1010" s="626">
        <v>1</v>
      </c>
      <c r="S1010" s="642">
        <v>1</v>
      </c>
      <c r="T1010" s="690">
        <v>1</v>
      </c>
      <c r="U1010" s="672">
        <v>1</v>
      </c>
    </row>
    <row r="1011" spans="1:21" ht="14.4" customHeight="1" x14ac:dyDescent="0.3">
      <c r="A1011" s="625">
        <v>31</v>
      </c>
      <c r="B1011" s="626" t="s">
        <v>547</v>
      </c>
      <c r="C1011" s="626">
        <v>89301312</v>
      </c>
      <c r="D1011" s="688"/>
      <c r="E1011" s="689" t="s">
        <v>2729</v>
      </c>
      <c r="F1011" s="626" t="s">
        <v>2708</v>
      </c>
      <c r="G1011" s="626" t="s">
        <v>2741</v>
      </c>
      <c r="H1011" s="626"/>
      <c r="I1011" s="626" t="s">
        <v>1809</v>
      </c>
      <c r="J1011" s="626" t="s">
        <v>1810</v>
      </c>
      <c r="K1011" s="626" t="s">
        <v>2614</v>
      </c>
      <c r="L1011" s="627">
        <v>69.86</v>
      </c>
      <c r="M1011" s="627">
        <v>279.44</v>
      </c>
      <c r="N1011" s="626">
        <v>4</v>
      </c>
      <c r="O1011" s="690">
        <v>2</v>
      </c>
      <c r="P1011" s="627">
        <v>279.44</v>
      </c>
      <c r="Q1011" s="642">
        <v>1</v>
      </c>
      <c r="R1011" s="626">
        <v>4</v>
      </c>
      <c r="S1011" s="642">
        <v>1</v>
      </c>
      <c r="T1011" s="690">
        <v>2</v>
      </c>
      <c r="U1011" s="672">
        <v>1</v>
      </c>
    </row>
    <row r="1012" spans="1:21" ht="14.4" customHeight="1" x14ac:dyDescent="0.3">
      <c r="A1012" s="625">
        <v>31</v>
      </c>
      <c r="B1012" s="626" t="s">
        <v>547</v>
      </c>
      <c r="C1012" s="626">
        <v>89301312</v>
      </c>
      <c r="D1012" s="688"/>
      <c r="E1012" s="689" t="s">
        <v>2729</v>
      </c>
      <c r="F1012" s="626" t="s">
        <v>2708</v>
      </c>
      <c r="G1012" s="626" t="s">
        <v>2897</v>
      </c>
      <c r="H1012" s="626"/>
      <c r="I1012" s="626" t="s">
        <v>1135</v>
      </c>
      <c r="J1012" s="626" t="s">
        <v>2985</v>
      </c>
      <c r="K1012" s="626" t="s">
        <v>2986</v>
      </c>
      <c r="L1012" s="627">
        <v>32.409999999999997</v>
      </c>
      <c r="M1012" s="627">
        <v>97.22999999999999</v>
      </c>
      <c r="N1012" s="626">
        <v>3</v>
      </c>
      <c r="O1012" s="690">
        <v>1</v>
      </c>
      <c r="P1012" s="627">
        <v>97.22999999999999</v>
      </c>
      <c r="Q1012" s="642">
        <v>1</v>
      </c>
      <c r="R1012" s="626">
        <v>3</v>
      </c>
      <c r="S1012" s="642">
        <v>1</v>
      </c>
      <c r="T1012" s="690">
        <v>1</v>
      </c>
      <c r="U1012" s="672">
        <v>1</v>
      </c>
    </row>
    <row r="1013" spans="1:21" ht="14.4" customHeight="1" x14ac:dyDescent="0.3">
      <c r="A1013" s="625">
        <v>31</v>
      </c>
      <c r="B1013" s="626" t="s">
        <v>547</v>
      </c>
      <c r="C1013" s="626">
        <v>89301312</v>
      </c>
      <c r="D1013" s="688"/>
      <c r="E1013" s="689" t="s">
        <v>2729</v>
      </c>
      <c r="F1013" s="626" t="s">
        <v>2708</v>
      </c>
      <c r="G1013" s="626" t="s">
        <v>2897</v>
      </c>
      <c r="H1013" s="626"/>
      <c r="I1013" s="626" t="s">
        <v>3649</v>
      </c>
      <c r="J1013" s="626" t="s">
        <v>3107</v>
      </c>
      <c r="K1013" s="626" t="s">
        <v>3580</v>
      </c>
      <c r="L1013" s="627">
        <v>37.68</v>
      </c>
      <c r="M1013" s="627">
        <v>37.68</v>
      </c>
      <c r="N1013" s="626">
        <v>1</v>
      </c>
      <c r="O1013" s="690">
        <v>0.5</v>
      </c>
      <c r="P1013" s="627">
        <v>37.68</v>
      </c>
      <c r="Q1013" s="642">
        <v>1</v>
      </c>
      <c r="R1013" s="626">
        <v>1</v>
      </c>
      <c r="S1013" s="642">
        <v>1</v>
      </c>
      <c r="T1013" s="690">
        <v>0.5</v>
      </c>
      <c r="U1013" s="672">
        <v>1</v>
      </c>
    </row>
    <row r="1014" spans="1:21" ht="14.4" customHeight="1" x14ac:dyDescent="0.3">
      <c r="A1014" s="625">
        <v>31</v>
      </c>
      <c r="B1014" s="626" t="s">
        <v>547</v>
      </c>
      <c r="C1014" s="626">
        <v>89301312</v>
      </c>
      <c r="D1014" s="688"/>
      <c r="E1014" s="689" t="s">
        <v>2729</v>
      </c>
      <c r="F1014" s="626" t="s">
        <v>2708</v>
      </c>
      <c r="G1014" s="626" t="s">
        <v>3149</v>
      </c>
      <c r="H1014" s="626"/>
      <c r="I1014" s="626" t="s">
        <v>3650</v>
      </c>
      <c r="J1014" s="626" t="s">
        <v>3542</v>
      </c>
      <c r="K1014" s="626" t="s">
        <v>3651</v>
      </c>
      <c r="L1014" s="627">
        <v>0</v>
      </c>
      <c r="M1014" s="627">
        <v>0</v>
      </c>
      <c r="N1014" s="626">
        <v>1</v>
      </c>
      <c r="O1014" s="690">
        <v>1</v>
      </c>
      <c r="P1014" s="627">
        <v>0</v>
      </c>
      <c r="Q1014" s="642"/>
      <c r="R1014" s="626">
        <v>1</v>
      </c>
      <c r="S1014" s="642">
        <v>1</v>
      </c>
      <c r="T1014" s="690">
        <v>1</v>
      </c>
      <c r="U1014" s="672">
        <v>1</v>
      </c>
    </row>
    <row r="1015" spans="1:21" ht="14.4" customHeight="1" x14ac:dyDescent="0.3">
      <c r="A1015" s="625">
        <v>31</v>
      </c>
      <c r="B1015" s="626" t="s">
        <v>547</v>
      </c>
      <c r="C1015" s="626">
        <v>89301312</v>
      </c>
      <c r="D1015" s="688"/>
      <c r="E1015" s="689" t="s">
        <v>2729</v>
      </c>
      <c r="F1015" s="626" t="s">
        <v>2708</v>
      </c>
      <c r="G1015" s="626" t="s">
        <v>2988</v>
      </c>
      <c r="H1015" s="626"/>
      <c r="I1015" s="626" t="s">
        <v>849</v>
      </c>
      <c r="J1015" s="626" t="s">
        <v>850</v>
      </c>
      <c r="K1015" s="626" t="s">
        <v>2989</v>
      </c>
      <c r="L1015" s="627">
        <v>153.37</v>
      </c>
      <c r="M1015" s="627">
        <v>1226.96</v>
      </c>
      <c r="N1015" s="626">
        <v>8</v>
      </c>
      <c r="O1015" s="690">
        <v>3.5</v>
      </c>
      <c r="P1015" s="627">
        <v>613.48</v>
      </c>
      <c r="Q1015" s="642">
        <v>0.5</v>
      </c>
      <c r="R1015" s="626">
        <v>4</v>
      </c>
      <c r="S1015" s="642">
        <v>0.5</v>
      </c>
      <c r="T1015" s="690">
        <v>1.5</v>
      </c>
      <c r="U1015" s="672">
        <v>0.42857142857142855</v>
      </c>
    </row>
    <row r="1016" spans="1:21" ht="14.4" customHeight="1" x14ac:dyDescent="0.3">
      <c r="A1016" s="625">
        <v>31</v>
      </c>
      <c r="B1016" s="626" t="s">
        <v>547</v>
      </c>
      <c r="C1016" s="626">
        <v>89301312</v>
      </c>
      <c r="D1016" s="688"/>
      <c r="E1016" s="689" t="s">
        <v>2729</v>
      </c>
      <c r="F1016" s="626" t="s">
        <v>2708</v>
      </c>
      <c r="G1016" s="626" t="s">
        <v>3652</v>
      </c>
      <c r="H1016" s="626"/>
      <c r="I1016" s="626" t="s">
        <v>811</v>
      </c>
      <c r="J1016" s="626" t="s">
        <v>3653</v>
      </c>
      <c r="K1016" s="626" t="s">
        <v>3654</v>
      </c>
      <c r="L1016" s="627">
        <v>0</v>
      </c>
      <c r="M1016" s="627">
        <v>0</v>
      </c>
      <c r="N1016" s="626">
        <v>1</v>
      </c>
      <c r="O1016" s="690">
        <v>0.5</v>
      </c>
      <c r="P1016" s="627">
        <v>0</v>
      </c>
      <c r="Q1016" s="642"/>
      <c r="R1016" s="626">
        <v>1</v>
      </c>
      <c r="S1016" s="642">
        <v>1</v>
      </c>
      <c r="T1016" s="690">
        <v>0.5</v>
      </c>
      <c r="U1016" s="672">
        <v>1</v>
      </c>
    </row>
    <row r="1017" spans="1:21" ht="14.4" customHeight="1" x14ac:dyDescent="0.3">
      <c r="A1017" s="625">
        <v>31</v>
      </c>
      <c r="B1017" s="626" t="s">
        <v>547</v>
      </c>
      <c r="C1017" s="626">
        <v>89301312</v>
      </c>
      <c r="D1017" s="688"/>
      <c r="E1017" s="689" t="s">
        <v>2729</v>
      </c>
      <c r="F1017" s="626" t="s">
        <v>2708</v>
      </c>
      <c r="G1017" s="626" t="s">
        <v>3652</v>
      </c>
      <c r="H1017" s="626"/>
      <c r="I1017" s="626" t="s">
        <v>655</v>
      </c>
      <c r="J1017" s="626" t="s">
        <v>656</v>
      </c>
      <c r="K1017" s="626" t="s">
        <v>3655</v>
      </c>
      <c r="L1017" s="627">
        <v>0</v>
      </c>
      <c r="M1017" s="627">
        <v>0</v>
      </c>
      <c r="N1017" s="626">
        <v>1</v>
      </c>
      <c r="O1017" s="690">
        <v>0.5</v>
      </c>
      <c r="P1017" s="627">
        <v>0</v>
      </c>
      <c r="Q1017" s="642"/>
      <c r="R1017" s="626">
        <v>1</v>
      </c>
      <c r="S1017" s="642">
        <v>1</v>
      </c>
      <c r="T1017" s="690">
        <v>0.5</v>
      </c>
      <c r="U1017" s="672">
        <v>1</v>
      </c>
    </row>
    <row r="1018" spans="1:21" ht="14.4" customHeight="1" x14ac:dyDescent="0.3">
      <c r="A1018" s="625">
        <v>31</v>
      </c>
      <c r="B1018" s="626" t="s">
        <v>547</v>
      </c>
      <c r="C1018" s="626">
        <v>89301312</v>
      </c>
      <c r="D1018" s="688"/>
      <c r="E1018" s="689" t="s">
        <v>2729</v>
      </c>
      <c r="F1018" s="626" t="s">
        <v>2708</v>
      </c>
      <c r="G1018" s="626" t="s">
        <v>3656</v>
      </c>
      <c r="H1018" s="626"/>
      <c r="I1018" s="626" t="s">
        <v>3657</v>
      </c>
      <c r="J1018" s="626" t="s">
        <v>3658</v>
      </c>
      <c r="K1018" s="626" t="s">
        <v>3659</v>
      </c>
      <c r="L1018" s="627">
        <v>397.49</v>
      </c>
      <c r="M1018" s="627">
        <v>397.49</v>
      </c>
      <c r="N1018" s="626">
        <v>1</v>
      </c>
      <c r="O1018" s="690">
        <v>1</v>
      </c>
      <c r="P1018" s="627"/>
      <c r="Q1018" s="642">
        <v>0</v>
      </c>
      <c r="R1018" s="626"/>
      <c r="S1018" s="642">
        <v>0</v>
      </c>
      <c r="T1018" s="690"/>
      <c r="U1018" s="672">
        <v>0</v>
      </c>
    </row>
    <row r="1019" spans="1:21" ht="14.4" customHeight="1" x14ac:dyDescent="0.3">
      <c r="A1019" s="625">
        <v>31</v>
      </c>
      <c r="B1019" s="626" t="s">
        <v>547</v>
      </c>
      <c r="C1019" s="626">
        <v>89301312</v>
      </c>
      <c r="D1019" s="688"/>
      <c r="E1019" s="689" t="s">
        <v>2729</v>
      </c>
      <c r="F1019" s="626" t="s">
        <v>2708</v>
      </c>
      <c r="G1019" s="626" t="s">
        <v>2825</v>
      </c>
      <c r="H1019" s="626"/>
      <c r="I1019" s="626" t="s">
        <v>841</v>
      </c>
      <c r="J1019" s="626" t="s">
        <v>842</v>
      </c>
      <c r="K1019" s="626" t="s">
        <v>2826</v>
      </c>
      <c r="L1019" s="627">
        <v>0</v>
      </c>
      <c r="M1019" s="627">
        <v>0</v>
      </c>
      <c r="N1019" s="626">
        <v>1</v>
      </c>
      <c r="O1019" s="690">
        <v>1</v>
      </c>
      <c r="P1019" s="627">
        <v>0</v>
      </c>
      <c r="Q1019" s="642"/>
      <c r="R1019" s="626">
        <v>1</v>
      </c>
      <c r="S1019" s="642">
        <v>1</v>
      </c>
      <c r="T1019" s="690">
        <v>1</v>
      </c>
      <c r="U1019" s="672">
        <v>1</v>
      </c>
    </row>
    <row r="1020" spans="1:21" ht="14.4" customHeight="1" x14ac:dyDescent="0.3">
      <c r="A1020" s="625">
        <v>31</v>
      </c>
      <c r="B1020" s="626" t="s">
        <v>547</v>
      </c>
      <c r="C1020" s="626">
        <v>89301312</v>
      </c>
      <c r="D1020" s="688"/>
      <c r="E1020" s="689" t="s">
        <v>2729</v>
      </c>
      <c r="F1020" s="626" t="s">
        <v>2708</v>
      </c>
      <c r="G1020" s="626" t="s">
        <v>2743</v>
      </c>
      <c r="H1020" s="626"/>
      <c r="I1020" s="626" t="s">
        <v>1831</v>
      </c>
      <c r="J1020" s="626" t="s">
        <v>1832</v>
      </c>
      <c r="K1020" s="626" t="s">
        <v>1833</v>
      </c>
      <c r="L1020" s="627">
        <v>154.01</v>
      </c>
      <c r="M1020" s="627">
        <v>462.03</v>
      </c>
      <c r="N1020" s="626">
        <v>3</v>
      </c>
      <c r="O1020" s="690">
        <v>3</v>
      </c>
      <c r="P1020" s="627">
        <v>462.03</v>
      </c>
      <c r="Q1020" s="642">
        <v>1</v>
      </c>
      <c r="R1020" s="626">
        <v>3</v>
      </c>
      <c r="S1020" s="642">
        <v>1</v>
      </c>
      <c r="T1020" s="690">
        <v>3</v>
      </c>
      <c r="U1020" s="672">
        <v>1</v>
      </c>
    </row>
    <row r="1021" spans="1:21" ht="14.4" customHeight="1" x14ac:dyDescent="0.3">
      <c r="A1021" s="625">
        <v>31</v>
      </c>
      <c r="B1021" s="626" t="s">
        <v>547</v>
      </c>
      <c r="C1021" s="626">
        <v>89301312</v>
      </c>
      <c r="D1021" s="688"/>
      <c r="E1021" s="689" t="s">
        <v>2729</v>
      </c>
      <c r="F1021" s="626" t="s">
        <v>2708</v>
      </c>
      <c r="G1021" s="626" t="s">
        <v>3277</v>
      </c>
      <c r="H1021" s="626"/>
      <c r="I1021" s="626" t="s">
        <v>3557</v>
      </c>
      <c r="J1021" s="626" t="s">
        <v>2669</v>
      </c>
      <c r="K1021" s="626" t="s">
        <v>3558</v>
      </c>
      <c r="L1021" s="627">
        <v>413.22</v>
      </c>
      <c r="M1021" s="627">
        <v>413.22</v>
      </c>
      <c r="N1021" s="626">
        <v>1</v>
      </c>
      <c r="O1021" s="690">
        <v>1</v>
      </c>
      <c r="P1021" s="627">
        <v>413.22</v>
      </c>
      <c r="Q1021" s="642">
        <v>1</v>
      </c>
      <c r="R1021" s="626">
        <v>1</v>
      </c>
      <c r="S1021" s="642">
        <v>1</v>
      </c>
      <c r="T1021" s="690">
        <v>1</v>
      </c>
      <c r="U1021" s="672">
        <v>1</v>
      </c>
    </row>
    <row r="1022" spans="1:21" ht="14.4" customHeight="1" x14ac:dyDescent="0.3">
      <c r="A1022" s="625">
        <v>31</v>
      </c>
      <c r="B1022" s="626" t="s">
        <v>547</v>
      </c>
      <c r="C1022" s="626">
        <v>89301312</v>
      </c>
      <c r="D1022" s="688"/>
      <c r="E1022" s="689" t="s">
        <v>2729</v>
      </c>
      <c r="F1022" s="626" t="s">
        <v>2708</v>
      </c>
      <c r="G1022" s="626" t="s">
        <v>2744</v>
      </c>
      <c r="H1022" s="626"/>
      <c r="I1022" s="626" t="s">
        <v>1643</v>
      </c>
      <c r="J1022" s="626" t="s">
        <v>1491</v>
      </c>
      <c r="K1022" s="626" t="s">
        <v>1644</v>
      </c>
      <c r="L1022" s="627">
        <v>625.29</v>
      </c>
      <c r="M1022" s="627">
        <v>33765.660000000018</v>
      </c>
      <c r="N1022" s="626">
        <v>54</v>
      </c>
      <c r="O1022" s="690">
        <v>29</v>
      </c>
      <c r="P1022" s="627">
        <v>28138.050000000017</v>
      </c>
      <c r="Q1022" s="642">
        <v>0.83333333333333337</v>
      </c>
      <c r="R1022" s="626">
        <v>45</v>
      </c>
      <c r="S1022" s="642">
        <v>0.83333333333333337</v>
      </c>
      <c r="T1022" s="690">
        <v>23</v>
      </c>
      <c r="U1022" s="672">
        <v>0.7931034482758621</v>
      </c>
    </row>
    <row r="1023" spans="1:21" ht="14.4" customHeight="1" x14ac:dyDescent="0.3">
      <c r="A1023" s="625">
        <v>31</v>
      </c>
      <c r="B1023" s="626" t="s">
        <v>547</v>
      </c>
      <c r="C1023" s="626">
        <v>89301312</v>
      </c>
      <c r="D1023" s="688"/>
      <c r="E1023" s="689" t="s">
        <v>2729</v>
      </c>
      <c r="F1023" s="626" t="s">
        <v>2708</v>
      </c>
      <c r="G1023" s="626" t="s">
        <v>2744</v>
      </c>
      <c r="H1023" s="626"/>
      <c r="I1023" s="626" t="s">
        <v>1490</v>
      </c>
      <c r="J1023" s="626" t="s">
        <v>1491</v>
      </c>
      <c r="K1023" s="626" t="s">
        <v>1492</v>
      </c>
      <c r="L1023" s="627">
        <v>937.93</v>
      </c>
      <c r="M1023" s="627">
        <v>3751.72</v>
      </c>
      <c r="N1023" s="626">
        <v>4</v>
      </c>
      <c r="O1023" s="690">
        <v>2</v>
      </c>
      <c r="P1023" s="627">
        <v>2813.79</v>
      </c>
      <c r="Q1023" s="642">
        <v>0.75</v>
      </c>
      <c r="R1023" s="626">
        <v>3</v>
      </c>
      <c r="S1023" s="642">
        <v>0.75</v>
      </c>
      <c r="T1023" s="690">
        <v>1</v>
      </c>
      <c r="U1023" s="672">
        <v>0.5</v>
      </c>
    </row>
    <row r="1024" spans="1:21" ht="14.4" customHeight="1" x14ac:dyDescent="0.3">
      <c r="A1024" s="625">
        <v>31</v>
      </c>
      <c r="B1024" s="626" t="s">
        <v>547</v>
      </c>
      <c r="C1024" s="626">
        <v>89301312</v>
      </c>
      <c r="D1024" s="688"/>
      <c r="E1024" s="689" t="s">
        <v>2729</v>
      </c>
      <c r="F1024" s="626" t="s">
        <v>2708</v>
      </c>
      <c r="G1024" s="626" t="s">
        <v>2745</v>
      </c>
      <c r="H1024" s="626"/>
      <c r="I1024" s="626" t="s">
        <v>1479</v>
      </c>
      <c r="J1024" s="626" t="s">
        <v>1480</v>
      </c>
      <c r="K1024" s="626" t="s">
        <v>2639</v>
      </c>
      <c r="L1024" s="627">
        <v>96.63</v>
      </c>
      <c r="M1024" s="627">
        <v>966.3</v>
      </c>
      <c r="N1024" s="626">
        <v>10</v>
      </c>
      <c r="O1024" s="690">
        <v>8.5</v>
      </c>
      <c r="P1024" s="627">
        <v>483.15</v>
      </c>
      <c r="Q1024" s="642">
        <v>0.5</v>
      </c>
      <c r="R1024" s="626">
        <v>5</v>
      </c>
      <c r="S1024" s="642">
        <v>0.5</v>
      </c>
      <c r="T1024" s="690">
        <v>4</v>
      </c>
      <c r="U1024" s="672">
        <v>0.47058823529411764</v>
      </c>
    </row>
    <row r="1025" spans="1:21" ht="14.4" customHeight="1" x14ac:dyDescent="0.3">
      <c r="A1025" s="625">
        <v>31</v>
      </c>
      <c r="B1025" s="626" t="s">
        <v>547</v>
      </c>
      <c r="C1025" s="626">
        <v>89301312</v>
      </c>
      <c r="D1025" s="688"/>
      <c r="E1025" s="689" t="s">
        <v>2729</v>
      </c>
      <c r="F1025" s="626" t="s">
        <v>2708</v>
      </c>
      <c r="G1025" s="626" t="s">
        <v>2745</v>
      </c>
      <c r="H1025" s="626"/>
      <c r="I1025" s="626" t="s">
        <v>2876</v>
      </c>
      <c r="J1025" s="626" t="s">
        <v>1480</v>
      </c>
      <c r="K1025" s="626" t="s">
        <v>2877</v>
      </c>
      <c r="L1025" s="627">
        <v>193.26</v>
      </c>
      <c r="M1025" s="627">
        <v>773.04</v>
      </c>
      <c r="N1025" s="626">
        <v>4</v>
      </c>
      <c r="O1025" s="690">
        <v>4</v>
      </c>
      <c r="P1025" s="627">
        <v>386.52</v>
      </c>
      <c r="Q1025" s="642">
        <v>0.5</v>
      </c>
      <c r="R1025" s="626">
        <v>2</v>
      </c>
      <c r="S1025" s="642">
        <v>0.5</v>
      </c>
      <c r="T1025" s="690">
        <v>2</v>
      </c>
      <c r="U1025" s="672">
        <v>0.5</v>
      </c>
    </row>
    <row r="1026" spans="1:21" ht="14.4" customHeight="1" x14ac:dyDescent="0.3">
      <c r="A1026" s="625">
        <v>31</v>
      </c>
      <c r="B1026" s="626" t="s">
        <v>547</v>
      </c>
      <c r="C1026" s="626">
        <v>89301312</v>
      </c>
      <c r="D1026" s="688"/>
      <c r="E1026" s="689" t="s">
        <v>2729</v>
      </c>
      <c r="F1026" s="626" t="s">
        <v>2708</v>
      </c>
      <c r="G1026" s="626" t="s">
        <v>2745</v>
      </c>
      <c r="H1026" s="626"/>
      <c r="I1026" s="626" t="s">
        <v>2748</v>
      </c>
      <c r="J1026" s="626" t="s">
        <v>1480</v>
      </c>
      <c r="K1026" s="626" t="s">
        <v>3660</v>
      </c>
      <c r="L1026" s="627">
        <v>0</v>
      </c>
      <c r="M1026" s="627">
        <v>0</v>
      </c>
      <c r="N1026" s="626">
        <v>1</v>
      </c>
      <c r="O1026" s="690">
        <v>0.5</v>
      </c>
      <c r="P1026" s="627">
        <v>0</v>
      </c>
      <c r="Q1026" s="642"/>
      <c r="R1026" s="626">
        <v>1</v>
      </c>
      <c r="S1026" s="642">
        <v>1</v>
      </c>
      <c r="T1026" s="690">
        <v>0.5</v>
      </c>
      <c r="U1026" s="672">
        <v>1</v>
      </c>
    </row>
    <row r="1027" spans="1:21" ht="14.4" customHeight="1" x14ac:dyDescent="0.3">
      <c r="A1027" s="625">
        <v>31</v>
      </c>
      <c r="B1027" s="626" t="s">
        <v>547</v>
      </c>
      <c r="C1027" s="626">
        <v>89301312</v>
      </c>
      <c r="D1027" s="688"/>
      <c r="E1027" s="689" t="s">
        <v>2729</v>
      </c>
      <c r="F1027" s="626" t="s">
        <v>2708</v>
      </c>
      <c r="G1027" s="626" t="s">
        <v>3488</v>
      </c>
      <c r="H1027" s="626"/>
      <c r="I1027" s="626" t="s">
        <v>3661</v>
      </c>
      <c r="J1027" s="626" t="s">
        <v>3490</v>
      </c>
      <c r="K1027" s="626" t="s">
        <v>3662</v>
      </c>
      <c r="L1027" s="627">
        <v>69.86</v>
      </c>
      <c r="M1027" s="627">
        <v>139.72</v>
      </c>
      <c r="N1027" s="626">
        <v>2</v>
      </c>
      <c r="O1027" s="690">
        <v>1.5</v>
      </c>
      <c r="P1027" s="627">
        <v>139.72</v>
      </c>
      <c r="Q1027" s="642">
        <v>1</v>
      </c>
      <c r="R1027" s="626">
        <v>2</v>
      </c>
      <c r="S1027" s="642">
        <v>1</v>
      </c>
      <c r="T1027" s="690">
        <v>1.5</v>
      </c>
      <c r="U1027" s="672">
        <v>1</v>
      </c>
    </row>
    <row r="1028" spans="1:21" ht="14.4" customHeight="1" x14ac:dyDescent="0.3">
      <c r="A1028" s="625">
        <v>31</v>
      </c>
      <c r="B1028" s="626" t="s">
        <v>547</v>
      </c>
      <c r="C1028" s="626">
        <v>89301312</v>
      </c>
      <c r="D1028" s="688"/>
      <c r="E1028" s="689" t="s">
        <v>2729</v>
      </c>
      <c r="F1028" s="626" t="s">
        <v>2708</v>
      </c>
      <c r="G1028" s="626" t="s">
        <v>2836</v>
      </c>
      <c r="H1028" s="626"/>
      <c r="I1028" s="626" t="s">
        <v>3627</v>
      </c>
      <c r="J1028" s="626" t="s">
        <v>3628</v>
      </c>
      <c r="K1028" s="626" t="s">
        <v>3629</v>
      </c>
      <c r="L1028" s="627">
        <v>628.04999999999995</v>
      </c>
      <c r="M1028" s="627">
        <v>1256.0999999999999</v>
      </c>
      <c r="N1028" s="626">
        <v>2</v>
      </c>
      <c r="O1028" s="690">
        <v>2</v>
      </c>
      <c r="P1028" s="627">
        <v>1256.0999999999999</v>
      </c>
      <c r="Q1028" s="642">
        <v>1</v>
      </c>
      <c r="R1028" s="626">
        <v>2</v>
      </c>
      <c r="S1028" s="642">
        <v>1</v>
      </c>
      <c r="T1028" s="690">
        <v>2</v>
      </c>
      <c r="U1028" s="672">
        <v>1</v>
      </c>
    </row>
    <row r="1029" spans="1:21" ht="14.4" customHeight="1" x14ac:dyDescent="0.3">
      <c r="A1029" s="625">
        <v>31</v>
      </c>
      <c r="B1029" s="626" t="s">
        <v>547</v>
      </c>
      <c r="C1029" s="626">
        <v>89301312</v>
      </c>
      <c r="D1029" s="688"/>
      <c r="E1029" s="689" t="s">
        <v>2729</v>
      </c>
      <c r="F1029" s="626" t="s">
        <v>2708</v>
      </c>
      <c r="G1029" s="626" t="s">
        <v>3405</v>
      </c>
      <c r="H1029" s="626"/>
      <c r="I1029" s="626" t="s">
        <v>799</v>
      </c>
      <c r="J1029" s="626" t="s">
        <v>800</v>
      </c>
      <c r="K1029" s="626" t="s">
        <v>801</v>
      </c>
      <c r="L1029" s="627">
        <v>56.69</v>
      </c>
      <c r="M1029" s="627">
        <v>56.69</v>
      </c>
      <c r="N1029" s="626">
        <v>1</v>
      </c>
      <c r="O1029" s="690">
        <v>1</v>
      </c>
      <c r="P1029" s="627"/>
      <c r="Q1029" s="642">
        <v>0</v>
      </c>
      <c r="R1029" s="626"/>
      <c r="S1029" s="642">
        <v>0</v>
      </c>
      <c r="T1029" s="690"/>
      <c r="U1029" s="672">
        <v>0</v>
      </c>
    </row>
    <row r="1030" spans="1:21" ht="14.4" customHeight="1" x14ac:dyDescent="0.3">
      <c r="A1030" s="625">
        <v>31</v>
      </c>
      <c r="B1030" s="626" t="s">
        <v>547</v>
      </c>
      <c r="C1030" s="626">
        <v>89301312</v>
      </c>
      <c r="D1030" s="688"/>
      <c r="E1030" s="689" t="s">
        <v>2729</v>
      </c>
      <c r="F1030" s="626" t="s">
        <v>2708</v>
      </c>
      <c r="G1030" s="626" t="s">
        <v>2750</v>
      </c>
      <c r="H1030" s="626"/>
      <c r="I1030" s="626" t="s">
        <v>807</v>
      </c>
      <c r="J1030" s="626" t="s">
        <v>2751</v>
      </c>
      <c r="K1030" s="626" t="s">
        <v>2752</v>
      </c>
      <c r="L1030" s="627">
        <v>0</v>
      </c>
      <c r="M1030" s="627">
        <v>0</v>
      </c>
      <c r="N1030" s="626">
        <v>10</v>
      </c>
      <c r="O1030" s="690">
        <v>6</v>
      </c>
      <c r="P1030" s="627">
        <v>0</v>
      </c>
      <c r="Q1030" s="642"/>
      <c r="R1030" s="626">
        <v>9</v>
      </c>
      <c r="S1030" s="642">
        <v>0.9</v>
      </c>
      <c r="T1030" s="690">
        <v>5.5</v>
      </c>
      <c r="U1030" s="672">
        <v>0.91666666666666663</v>
      </c>
    </row>
    <row r="1031" spans="1:21" ht="14.4" customHeight="1" x14ac:dyDescent="0.3">
      <c r="A1031" s="625">
        <v>31</v>
      </c>
      <c r="B1031" s="626" t="s">
        <v>547</v>
      </c>
      <c r="C1031" s="626">
        <v>89301312</v>
      </c>
      <c r="D1031" s="688"/>
      <c r="E1031" s="689" t="s">
        <v>2729</v>
      </c>
      <c r="F1031" s="626" t="s">
        <v>2708</v>
      </c>
      <c r="G1031" s="626" t="s">
        <v>2753</v>
      </c>
      <c r="H1031" s="626"/>
      <c r="I1031" s="626" t="s">
        <v>2754</v>
      </c>
      <c r="J1031" s="626" t="s">
        <v>2755</v>
      </c>
      <c r="K1031" s="626" t="s">
        <v>2756</v>
      </c>
      <c r="L1031" s="627">
        <v>472.71</v>
      </c>
      <c r="M1031" s="627">
        <v>945.42</v>
      </c>
      <c r="N1031" s="626">
        <v>2</v>
      </c>
      <c r="O1031" s="690">
        <v>1</v>
      </c>
      <c r="P1031" s="627">
        <v>945.42</v>
      </c>
      <c r="Q1031" s="642">
        <v>1</v>
      </c>
      <c r="R1031" s="626">
        <v>2</v>
      </c>
      <c r="S1031" s="642">
        <v>1</v>
      </c>
      <c r="T1031" s="690">
        <v>1</v>
      </c>
      <c r="U1031" s="672">
        <v>1</v>
      </c>
    </row>
    <row r="1032" spans="1:21" ht="14.4" customHeight="1" x14ac:dyDescent="0.3">
      <c r="A1032" s="625">
        <v>31</v>
      </c>
      <c r="B1032" s="626" t="s">
        <v>547</v>
      </c>
      <c r="C1032" s="626">
        <v>89301312</v>
      </c>
      <c r="D1032" s="688"/>
      <c r="E1032" s="689" t="s">
        <v>2729</v>
      </c>
      <c r="F1032" s="626" t="s">
        <v>2708</v>
      </c>
      <c r="G1032" s="626" t="s">
        <v>2757</v>
      </c>
      <c r="H1032" s="626"/>
      <c r="I1032" s="626" t="s">
        <v>1724</v>
      </c>
      <c r="J1032" s="626" t="s">
        <v>1725</v>
      </c>
      <c r="K1032" s="626" t="s">
        <v>2758</v>
      </c>
      <c r="L1032" s="627">
        <v>210.11</v>
      </c>
      <c r="M1032" s="627">
        <v>210.11</v>
      </c>
      <c r="N1032" s="626">
        <v>1</v>
      </c>
      <c r="O1032" s="690">
        <v>1</v>
      </c>
      <c r="P1032" s="627">
        <v>210.11</v>
      </c>
      <c r="Q1032" s="642">
        <v>1</v>
      </c>
      <c r="R1032" s="626">
        <v>1</v>
      </c>
      <c r="S1032" s="642">
        <v>1</v>
      </c>
      <c r="T1032" s="690">
        <v>1</v>
      </c>
      <c r="U1032" s="672">
        <v>1</v>
      </c>
    </row>
    <row r="1033" spans="1:21" ht="14.4" customHeight="1" x14ac:dyDescent="0.3">
      <c r="A1033" s="625">
        <v>31</v>
      </c>
      <c r="B1033" s="626" t="s">
        <v>547</v>
      </c>
      <c r="C1033" s="626">
        <v>89301312</v>
      </c>
      <c r="D1033" s="688"/>
      <c r="E1033" s="689" t="s">
        <v>2729</v>
      </c>
      <c r="F1033" s="626" t="s">
        <v>2708</v>
      </c>
      <c r="G1033" s="626" t="s">
        <v>2757</v>
      </c>
      <c r="H1033" s="626"/>
      <c r="I1033" s="626" t="s">
        <v>1724</v>
      </c>
      <c r="J1033" s="626" t="s">
        <v>1725</v>
      </c>
      <c r="K1033" s="626" t="s">
        <v>2758</v>
      </c>
      <c r="L1033" s="627">
        <v>194.73</v>
      </c>
      <c r="M1033" s="627">
        <v>389.46</v>
      </c>
      <c r="N1033" s="626">
        <v>2</v>
      </c>
      <c r="O1033" s="690">
        <v>2</v>
      </c>
      <c r="P1033" s="627">
        <v>389.46</v>
      </c>
      <c r="Q1033" s="642">
        <v>1</v>
      </c>
      <c r="R1033" s="626">
        <v>2</v>
      </c>
      <c r="S1033" s="642">
        <v>1</v>
      </c>
      <c r="T1033" s="690">
        <v>2</v>
      </c>
      <c r="U1033" s="672">
        <v>1</v>
      </c>
    </row>
    <row r="1034" spans="1:21" ht="14.4" customHeight="1" x14ac:dyDescent="0.3">
      <c r="A1034" s="625">
        <v>31</v>
      </c>
      <c r="B1034" s="626" t="s">
        <v>547</v>
      </c>
      <c r="C1034" s="626">
        <v>89301312</v>
      </c>
      <c r="D1034" s="688"/>
      <c r="E1034" s="689" t="s">
        <v>2729</v>
      </c>
      <c r="F1034" s="626" t="s">
        <v>2708</v>
      </c>
      <c r="G1034" s="626" t="s">
        <v>2846</v>
      </c>
      <c r="H1034" s="626"/>
      <c r="I1034" s="626" t="s">
        <v>3663</v>
      </c>
      <c r="J1034" s="626" t="s">
        <v>3664</v>
      </c>
      <c r="K1034" s="626" t="s">
        <v>3665</v>
      </c>
      <c r="L1034" s="627">
        <v>147.36000000000001</v>
      </c>
      <c r="M1034" s="627">
        <v>147.36000000000001</v>
      </c>
      <c r="N1034" s="626">
        <v>1</v>
      </c>
      <c r="O1034" s="690">
        <v>0.5</v>
      </c>
      <c r="P1034" s="627">
        <v>147.36000000000001</v>
      </c>
      <c r="Q1034" s="642">
        <v>1</v>
      </c>
      <c r="R1034" s="626">
        <v>1</v>
      </c>
      <c r="S1034" s="642">
        <v>1</v>
      </c>
      <c r="T1034" s="690">
        <v>0.5</v>
      </c>
      <c r="U1034" s="672">
        <v>1</v>
      </c>
    </row>
    <row r="1035" spans="1:21" ht="14.4" customHeight="1" x14ac:dyDescent="0.3">
      <c r="A1035" s="625">
        <v>31</v>
      </c>
      <c r="B1035" s="626" t="s">
        <v>547</v>
      </c>
      <c r="C1035" s="626">
        <v>89301312</v>
      </c>
      <c r="D1035" s="688"/>
      <c r="E1035" s="689" t="s">
        <v>2729</v>
      </c>
      <c r="F1035" s="626" t="s">
        <v>2708</v>
      </c>
      <c r="G1035" s="626" t="s">
        <v>2846</v>
      </c>
      <c r="H1035" s="626"/>
      <c r="I1035" s="626" t="s">
        <v>2310</v>
      </c>
      <c r="J1035" s="626" t="s">
        <v>1537</v>
      </c>
      <c r="K1035" s="626" t="s">
        <v>2693</v>
      </c>
      <c r="L1035" s="627">
        <v>124.51</v>
      </c>
      <c r="M1035" s="627">
        <v>124.51</v>
      </c>
      <c r="N1035" s="626">
        <v>1</v>
      </c>
      <c r="O1035" s="690">
        <v>1</v>
      </c>
      <c r="P1035" s="627">
        <v>124.51</v>
      </c>
      <c r="Q1035" s="642">
        <v>1</v>
      </c>
      <c r="R1035" s="626">
        <v>1</v>
      </c>
      <c r="S1035" s="642">
        <v>1</v>
      </c>
      <c r="T1035" s="690">
        <v>1</v>
      </c>
      <c r="U1035" s="672">
        <v>1</v>
      </c>
    </row>
    <row r="1036" spans="1:21" ht="14.4" customHeight="1" x14ac:dyDescent="0.3">
      <c r="A1036" s="625">
        <v>31</v>
      </c>
      <c r="B1036" s="626" t="s">
        <v>547</v>
      </c>
      <c r="C1036" s="626">
        <v>89301312</v>
      </c>
      <c r="D1036" s="688"/>
      <c r="E1036" s="689" t="s">
        <v>2729</v>
      </c>
      <c r="F1036" s="626" t="s">
        <v>2708</v>
      </c>
      <c r="G1036" s="626" t="s">
        <v>2846</v>
      </c>
      <c r="H1036" s="626"/>
      <c r="I1036" s="626" t="s">
        <v>3666</v>
      </c>
      <c r="J1036" s="626" t="s">
        <v>3031</v>
      </c>
      <c r="K1036" s="626" t="s">
        <v>3667</v>
      </c>
      <c r="L1036" s="627">
        <v>314.33999999999997</v>
      </c>
      <c r="M1036" s="627">
        <v>314.33999999999997</v>
      </c>
      <c r="N1036" s="626">
        <v>1</v>
      </c>
      <c r="O1036" s="690">
        <v>1</v>
      </c>
      <c r="P1036" s="627">
        <v>314.33999999999997</v>
      </c>
      <c r="Q1036" s="642">
        <v>1</v>
      </c>
      <c r="R1036" s="626">
        <v>1</v>
      </c>
      <c r="S1036" s="642">
        <v>1</v>
      </c>
      <c r="T1036" s="690">
        <v>1</v>
      </c>
      <c r="U1036" s="672">
        <v>1</v>
      </c>
    </row>
    <row r="1037" spans="1:21" ht="14.4" customHeight="1" x14ac:dyDescent="0.3">
      <c r="A1037" s="625">
        <v>31</v>
      </c>
      <c r="B1037" s="626" t="s">
        <v>547</v>
      </c>
      <c r="C1037" s="626">
        <v>89301312</v>
      </c>
      <c r="D1037" s="688"/>
      <c r="E1037" s="689" t="s">
        <v>2729</v>
      </c>
      <c r="F1037" s="626" t="s">
        <v>2708</v>
      </c>
      <c r="G1037" s="626" t="s">
        <v>2902</v>
      </c>
      <c r="H1037" s="626"/>
      <c r="I1037" s="626" t="s">
        <v>1429</v>
      </c>
      <c r="J1037" s="626" t="s">
        <v>1430</v>
      </c>
      <c r="K1037" s="626" t="s">
        <v>1007</v>
      </c>
      <c r="L1037" s="627">
        <v>154.33000000000001</v>
      </c>
      <c r="M1037" s="627">
        <v>462.99</v>
      </c>
      <c r="N1037" s="626">
        <v>3</v>
      </c>
      <c r="O1037" s="690">
        <v>3</v>
      </c>
      <c r="P1037" s="627">
        <v>308.66000000000003</v>
      </c>
      <c r="Q1037" s="642">
        <v>0.66666666666666674</v>
      </c>
      <c r="R1037" s="626">
        <v>2</v>
      </c>
      <c r="S1037" s="642">
        <v>0.66666666666666663</v>
      </c>
      <c r="T1037" s="690">
        <v>2</v>
      </c>
      <c r="U1037" s="672">
        <v>0.66666666666666663</v>
      </c>
    </row>
    <row r="1038" spans="1:21" ht="14.4" customHeight="1" x14ac:dyDescent="0.3">
      <c r="A1038" s="625">
        <v>31</v>
      </c>
      <c r="B1038" s="626" t="s">
        <v>547</v>
      </c>
      <c r="C1038" s="626">
        <v>89301312</v>
      </c>
      <c r="D1038" s="688"/>
      <c r="E1038" s="689" t="s">
        <v>2729</v>
      </c>
      <c r="F1038" s="626" t="s">
        <v>2708</v>
      </c>
      <c r="G1038" s="626" t="s">
        <v>3067</v>
      </c>
      <c r="H1038" s="626"/>
      <c r="I1038" s="626" t="s">
        <v>3206</v>
      </c>
      <c r="J1038" s="626" t="s">
        <v>3069</v>
      </c>
      <c r="K1038" s="626" t="s">
        <v>2037</v>
      </c>
      <c r="L1038" s="627">
        <v>0</v>
      </c>
      <c r="M1038" s="627">
        <v>0</v>
      </c>
      <c r="N1038" s="626">
        <v>4</v>
      </c>
      <c r="O1038" s="690">
        <v>1.5</v>
      </c>
      <c r="P1038" s="627">
        <v>0</v>
      </c>
      <c r="Q1038" s="642"/>
      <c r="R1038" s="626">
        <v>4</v>
      </c>
      <c r="S1038" s="642">
        <v>1</v>
      </c>
      <c r="T1038" s="690">
        <v>1.5</v>
      </c>
      <c r="U1038" s="672">
        <v>1</v>
      </c>
    </row>
    <row r="1039" spans="1:21" ht="14.4" customHeight="1" x14ac:dyDescent="0.3">
      <c r="A1039" s="625">
        <v>31</v>
      </c>
      <c r="B1039" s="626" t="s">
        <v>547</v>
      </c>
      <c r="C1039" s="626">
        <v>89301312</v>
      </c>
      <c r="D1039" s="688"/>
      <c r="E1039" s="689" t="s">
        <v>2729</v>
      </c>
      <c r="F1039" s="626" t="s">
        <v>2710</v>
      </c>
      <c r="G1039" s="626" t="s">
        <v>2763</v>
      </c>
      <c r="H1039" s="626"/>
      <c r="I1039" s="626" t="s">
        <v>3504</v>
      </c>
      <c r="J1039" s="626" t="s">
        <v>3505</v>
      </c>
      <c r="K1039" s="626" t="s">
        <v>3506</v>
      </c>
      <c r="L1039" s="627">
        <v>173.96</v>
      </c>
      <c r="M1039" s="627">
        <v>173.96</v>
      </c>
      <c r="N1039" s="626">
        <v>1</v>
      </c>
      <c r="O1039" s="690">
        <v>1</v>
      </c>
      <c r="P1039" s="627"/>
      <c r="Q1039" s="642">
        <v>0</v>
      </c>
      <c r="R1039" s="626"/>
      <c r="S1039" s="642">
        <v>0</v>
      </c>
      <c r="T1039" s="690"/>
      <c r="U1039" s="672">
        <v>0</v>
      </c>
    </row>
    <row r="1040" spans="1:21" ht="14.4" customHeight="1" x14ac:dyDescent="0.3">
      <c r="A1040" s="625">
        <v>31</v>
      </c>
      <c r="B1040" s="626" t="s">
        <v>547</v>
      </c>
      <c r="C1040" s="626">
        <v>89301312</v>
      </c>
      <c r="D1040" s="688"/>
      <c r="E1040" s="689" t="s">
        <v>2729</v>
      </c>
      <c r="F1040" s="626" t="s">
        <v>2710</v>
      </c>
      <c r="G1040" s="626" t="s">
        <v>2763</v>
      </c>
      <c r="H1040" s="626"/>
      <c r="I1040" s="626" t="s">
        <v>2764</v>
      </c>
      <c r="J1040" s="626" t="s">
        <v>2765</v>
      </c>
      <c r="K1040" s="626" t="s">
        <v>2766</v>
      </c>
      <c r="L1040" s="627">
        <v>35.75</v>
      </c>
      <c r="M1040" s="627">
        <v>35.75</v>
      </c>
      <c r="N1040" s="626">
        <v>1</v>
      </c>
      <c r="O1040" s="690">
        <v>1</v>
      </c>
      <c r="P1040" s="627">
        <v>35.75</v>
      </c>
      <c r="Q1040" s="642">
        <v>1</v>
      </c>
      <c r="R1040" s="626">
        <v>1</v>
      </c>
      <c r="S1040" s="642">
        <v>1</v>
      </c>
      <c r="T1040" s="690">
        <v>1</v>
      </c>
      <c r="U1040" s="672">
        <v>1</v>
      </c>
    </row>
    <row r="1041" spans="1:21" ht="14.4" customHeight="1" x14ac:dyDescent="0.3">
      <c r="A1041" s="625">
        <v>31</v>
      </c>
      <c r="B1041" s="626" t="s">
        <v>547</v>
      </c>
      <c r="C1041" s="626">
        <v>89301312</v>
      </c>
      <c r="D1041" s="688"/>
      <c r="E1041" s="689" t="s">
        <v>2729</v>
      </c>
      <c r="F1041" s="626" t="s">
        <v>2710</v>
      </c>
      <c r="G1041" s="626" t="s">
        <v>2763</v>
      </c>
      <c r="H1041" s="626"/>
      <c r="I1041" s="626" t="s">
        <v>3087</v>
      </c>
      <c r="J1041" s="626" t="s">
        <v>2765</v>
      </c>
      <c r="K1041" s="626" t="s">
        <v>3088</v>
      </c>
      <c r="L1041" s="627">
        <v>47.57</v>
      </c>
      <c r="M1041" s="627">
        <v>142.71</v>
      </c>
      <c r="N1041" s="626">
        <v>3</v>
      </c>
      <c r="O1041" s="690">
        <v>3</v>
      </c>
      <c r="P1041" s="627">
        <v>142.71</v>
      </c>
      <c r="Q1041" s="642">
        <v>1</v>
      </c>
      <c r="R1041" s="626">
        <v>3</v>
      </c>
      <c r="S1041" s="642">
        <v>1</v>
      </c>
      <c r="T1041" s="690">
        <v>3</v>
      </c>
      <c r="U1041" s="672">
        <v>1</v>
      </c>
    </row>
    <row r="1042" spans="1:21" ht="14.4" customHeight="1" x14ac:dyDescent="0.3">
      <c r="A1042" s="625">
        <v>31</v>
      </c>
      <c r="B1042" s="626" t="s">
        <v>547</v>
      </c>
      <c r="C1042" s="626">
        <v>89301312</v>
      </c>
      <c r="D1042" s="688"/>
      <c r="E1042" s="689" t="s">
        <v>2729</v>
      </c>
      <c r="F1042" s="626" t="s">
        <v>2710</v>
      </c>
      <c r="G1042" s="626" t="s">
        <v>2763</v>
      </c>
      <c r="H1042" s="626"/>
      <c r="I1042" s="626" t="s">
        <v>3216</v>
      </c>
      <c r="J1042" s="626" t="s">
        <v>3217</v>
      </c>
      <c r="K1042" s="626" t="s">
        <v>3218</v>
      </c>
      <c r="L1042" s="627">
        <v>30.99</v>
      </c>
      <c r="M1042" s="627">
        <v>61.98</v>
      </c>
      <c r="N1042" s="626">
        <v>2</v>
      </c>
      <c r="O1042" s="690">
        <v>1</v>
      </c>
      <c r="P1042" s="627">
        <v>61.98</v>
      </c>
      <c r="Q1042" s="642">
        <v>1</v>
      </c>
      <c r="R1042" s="626">
        <v>2</v>
      </c>
      <c r="S1042" s="642">
        <v>1</v>
      </c>
      <c r="T1042" s="690">
        <v>1</v>
      </c>
      <c r="U1042" s="672">
        <v>1</v>
      </c>
    </row>
    <row r="1043" spans="1:21" ht="14.4" customHeight="1" x14ac:dyDescent="0.3">
      <c r="A1043" s="625">
        <v>31</v>
      </c>
      <c r="B1043" s="626" t="s">
        <v>547</v>
      </c>
      <c r="C1043" s="626">
        <v>89301312</v>
      </c>
      <c r="D1043" s="688"/>
      <c r="E1043" s="689" t="s">
        <v>2729</v>
      </c>
      <c r="F1043" s="626" t="s">
        <v>2710</v>
      </c>
      <c r="G1043" s="626" t="s">
        <v>2763</v>
      </c>
      <c r="H1043" s="626"/>
      <c r="I1043" s="626" t="s">
        <v>3219</v>
      </c>
      <c r="J1043" s="626" t="s">
        <v>3217</v>
      </c>
      <c r="K1043" s="626" t="s">
        <v>3220</v>
      </c>
      <c r="L1043" s="627">
        <v>24.77</v>
      </c>
      <c r="M1043" s="627">
        <v>198.16</v>
      </c>
      <c r="N1043" s="626">
        <v>8</v>
      </c>
      <c r="O1043" s="690">
        <v>6</v>
      </c>
      <c r="P1043" s="627">
        <v>198.16</v>
      </c>
      <c r="Q1043" s="642">
        <v>1</v>
      </c>
      <c r="R1043" s="626">
        <v>8</v>
      </c>
      <c r="S1043" s="642">
        <v>1</v>
      </c>
      <c r="T1043" s="690">
        <v>6</v>
      </c>
      <c r="U1043" s="672">
        <v>1</v>
      </c>
    </row>
    <row r="1044" spans="1:21" ht="14.4" customHeight="1" x14ac:dyDescent="0.3">
      <c r="A1044" s="625">
        <v>31</v>
      </c>
      <c r="B1044" s="626" t="s">
        <v>547</v>
      </c>
      <c r="C1044" s="626">
        <v>89301312</v>
      </c>
      <c r="D1044" s="688"/>
      <c r="E1044" s="689" t="s">
        <v>2729</v>
      </c>
      <c r="F1044" s="626" t="s">
        <v>2710</v>
      </c>
      <c r="G1044" s="626" t="s">
        <v>2767</v>
      </c>
      <c r="H1044" s="626"/>
      <c r="I1044" s="626" t="s">
        <v>2852</v>
      </c>
      <c r="J1044" s="626" t="s">
        <v>2853</v>
      </c>
      <c r="K1044" s="626" t="s">
        <v>2854</v>
      </c>
      <c r="L1044" s="627">
        <v>260</v>
      </c>
      <c r="M1044" s="627">
        <v>2080</v>
      </c>
      <c r="N1044" s="626">
        <v>8</v>
      </c>
      <c r="O1044" s="690">
        <v>4</v>
      </c>
      <c r="P1044" s="627">
        <v>2080</v>
      </c>
      <c r="Q1044" s="642">
        <v>1</v>
      </c>
      <c r="R1044" s="626">
        <v>8</v>
      </c>
      <c r="S1044" s="642">
        <v>1</v>
      </c>
      <c r="T1044" s="690">
        <v>4</v>
      </c>
      <c r="U1044" s="672">
        <v>1</v>
      </c>
    </row>
    <row r="1045" spans="1:21" ht="14.4" customHeight="1" x14ac:dyDescent="0.3">
      <c r="A1045" s="625">
        <v>31</v>
      </c>
      <c r="B1045" s="626" t="s">
        <v>547</v>
      </c>
      <c r="C1045" s="626">
        <v>89301312</v>
      </c>
      <c r="D1045" s="688"/>
      <c r="E1045" s="689" t="s">
        <v>2729</v>
      </c>
      <c r="F1045" s="626" t="s">
        <v>2710</v>
      </c>
      <c r="G1045" s="626" t="s">
        <v>2767</v>
      </c>
      <c r="H1045" s="626"/>
      <c r="I1045" s="626" t="s">
        <v>2771</v>
      </c>
      <c r="J1045" s="626" t="s">
        <v>2772</v>
      </c>
      <c r="K1045" s="626" t="s">
        <v>2773</v>
      </c>
      <c r="L1045" s="627">
        <v>200</v>
      </c>
      <c r="M1045" s="627">
        <v>400</v>
      </c>
      <c r="N1045" s="626">
        <v>2</v>
      </c>
      <c r="O1045" s="690">
        <v>1</v>
      </c>
      <c r="P1045" s="627">
        <v>400</v>
      </c>
      <c r="Q1045" s="642">
        <v>1</v>
      </c>
      <c r="R1045" s="626">
        <v>2</v>
      </c>
      <c r="S1045" s="642">
        <v>1</v>
      </c>
      <c r="T1045" s="690">
        <v>1</v>
      </c>
      <c r="U1045" s="672">
        <v>1</v>
      </c>
    </row>
    <row r="1046" spans="1:21" ht="14.4" customHeight="1" x14ac:dyDescent="0.3">
      <c r="A1046" s="625">
        <v>31</v>
      </c>
      <c r="B1046" s="626" t="s">
        <v>547</v>
      </c>
      <c r="C1046" s="626">
        <v>89301312</v>
      </c>
      <c r="D1046" s="688"/>
      <c r="E1046" s="689" t="s">
        <v>2729</v>
      </c>
      <c r="F1046" s="626" t="s">
        <v>2710</v>
      </c>
      <c r="G1046" s="626" t="s">
        <v>2738</v>
      </c>
      <c r="H1046" s="626"/>
      <c r="I1046" s="626" t="s">
        <v>2889</v>
      </c>
      <c r="J1046" s="626" t="s">
        <v>2890</v>
      </c>
      <c r="K1046" s="626" t="s">
        <v>2891</v>
      </c>
      <c r="L1046" s="627">
        <v>320.25</v>
      </c>
      <c r="M1046" s="627">
        <v>960.75</v>
      </c>
      <c r="N1046" s="626">
        <v>3</v>
      </c>
      <c r="O1046" s="690">
        <v>3</v>
      </c>
      <c r="P1046" s="627">
        <v>960.75</v>
      </c>
      <c r="Q1046" s="642">
        <v>1</v>
      </c>
      <c r="R1046" s="626">
        <v>3</v>
      </c>
      <c r="S1046" s="642">
        <v>1</v>
      </c>
      <c r="T1046" s="690">
        <v>3</v>
      </c>
      <c r="U1046" s="672">
        <v>1</v>
      </c>
    </row>
    <row r="1047" spans="1:21" ht="14.4" customHeight="1" x14ac:dyDescent="0.3">
      <c r="A1047" s="625">
        <v>31</v>
      </c>
      <c r="B1047" s="626" t="s">
        <v>547</v>
      </c>
      <c r="C1047" s="626">
        <v>89301312</v>
      </c>
      <c r="D1047" s="688"/>
      <c r="E1047" s="689" t="s">
        <v>2729</v>
      </c>
      <c r="F1047" s="626" t="s">
        <v>2710</v>
      </c>
      <c r="G1047" s="626" t="s">
        <v>2738</v>
      </c>
      <c r="H1047" s="626"/>
      <c r="I1047" s="626" t="s">
        <v>3510</v>
      </c>
      <c r="J1047" s="626" t="s">
        <v>3511</v>
      </c>
      <c r="K1047" s="626" t="s">
        <v>3512</v>
      </c>
      <c r="L1047" s="627">
        <v>350</v>
      </c>
      <c r="M1047" s="627">
        <v>700</v>
      </c>
      <c r="N1047" s="626">
        <v>2</v>
      </c>
      <c r="O1047" s="690">
        <v>2</v>
      </c>
      <c r="P1047" s="627">
        <v>700</v>
      </c>
      <c r="Q1047" s="642">
        <v>1</v>
      </c>
      <c r="R1047" s="626">
        <v>2</v>
      </c>
      <c r="S1047" s="642">
        <v>1</v>
      </c>
      <c r="T1047" s="690">
        <v>2</v>
      </c>
      <c r="U1047" s="672">
        <v>1</v>
      </c>
    </row>
    <row r="1048" spans="1:21" ht="14.4" customHeight="1" x14ac:dyDescent="0.3">
      <c r="A1048" s="625">
        <v>31</v>
      </c>
      <c r="B1048" s="626" t="s">
        <v>547</v>
      </c>
      <c r="C1048" s="626">
        <v>89301312</v>
      </c>
      <c r="D1048" s="688"/>
      <c r="E1048" s="689" t="s">
        <v>2729</v>
      </c>
      <c r="F1048" s="626" t="s">
        <v>2710</v>
      </c>
      <c r="G1048" s="626" t="s">
        <v>2738</v>
      </c>
      <c r="H1048" s="626"/>
      <c r="I1048" s="626" t="s">
        <v>3668</v>
      </c>
      <c r="J1048" s="626" t="s">
        <v>3669</v>
      </c>
      <c r="K1048" s="626" t="s">
        <v>3670</v>
      </c>
      <c r="L1048" s="627">
        <v>1500</v>
      </c>
      <c r="M1048" s="627">
        <v>1500</v>
      </c>
      <c r="N1048" s="626">
        <v>1</v>
      </c>
      <c r="O1048" s="690">
        <v>1</v>
      </c>
      <c r="P1048" s="627"/>
      <c r="Q1048" s="642">
        <v>0</v>
      </c>
      <c r="R1048" s="626"/>
      <c r="S1048" s="642">
        <v>0</v>
      </c>
      <c r="T1048" s="690"/>
      <c r="U1048" s="672">
        <v>0</v>
      </c>
    </row>
    <row r="1049" spans="1:21" ht="14.4" customHeight="1" x14ac:dyDescent="0.3">
      <c r="A1049" s="625">
        <v>31</v>
      </c>
      <c r="B1049" s="626" t="s">
        <v>547</v>
      </c>
      <c r="C1049" s="626">
        <v>89301312</v>
      </c>
      <c r="D1049" s="688"/>
      <c r="E1049" s="689" t="s">
        <v>2729</v>
      </c>
      <c r="F1049" s="626" t="s">
        <v>2710</v>
      </c>
      <c r="G1049" s="626" t="s">
        <v>2738</v>
      </c>
      <c r="H1049" s="626"/>
      <c r="I1049" s="626" t="s">
        <v>2780</v>
      </c>
      <c r="J1049" s="626" t="s">
        <v>2781</v>
      </c>
      <c r="K1049" s="626" t="s">
        <v>2782</v>
      </c>
      <c r="L1049" s="627">
        <v>750</v>
      </c>
      <c r="M1049" s="627">
        <v>9000</v>
      </c>
      <c r="N1049" s="626">
        <v>12</v>
      </c>
      <c r="O1049" s="690">
        <v>12</v>
      </c>
      <c r="P1049" s="627">
        <v>9000</v>
      </c>
      <c r="Q1049" s="642">
        <v>1</v>
      </c>
      <c r="R1049" s="626">
        <v>12</v>
      </c>
      <c r="S1049" s="642">
        <v>1</v>
      </c>
      <c r="T1049" s="690">
        <v>12</v>
      </c>
      <c r="U1049" s="672">
        <v>1</v>
      </c>
    </row>
    <row r="1050" spans="1:21" ht="14.4" customHeight="1" x14ac:dyDescent="0.3">
      <c r="A1050" s="625">
        <v>31</v>
      </c>
      <c r="B1050" s="626" t="s">
        <v>547</v>
      </c>
      <c r="C1050" s="626">
        <v>89301312</v>
      </c>
      <c r="D1050" s="688"/>
      <c r="E1050" s="689" t="s">
        <v>2729</v>
      </c>
      <c r="F1050" s="626" t="s">
        <v>2710</v>
      </c>
      <c r="G1050" s="626" t="s">
        <v>2738</v>
      </c>
      <c r="H1050" s="626"/>
      <c r="I1050" s="626" t="s">
        <v>2783</v>
      </c>
      <c r="J1050" s="626" t="s">
        <v>2784</v>
      </c>
      <c r="K1050" s="626" t="s">
        <v>2785</v>
      </c>
      <c r="L1050" s="627">
        <v>971.25</v>
      </c>
      <c r="M1050" s="627">
        <v>971.25</v>
      </c>
      <c r="N1050" s="626">
        <v>1</v>
      </c>
      <c r="O1050" s="690">
        <v>1</v>
      </c>
      <c r="P1050" s="627">
        <v>971.25</v>
      </c>
      <c r="Q1050" s="642">
        <v>1</v>
      </c>
      <c r="R1050" s="626">
        <v>1</v>
      </c>
      <c r="S1050" s="642">
        <v>1</v>
      </c>
      <c r="T1050" s="690">
        <v>1</v>
      </c>
      <c r="U1050" s="672">
        <v>1</v>
      </c>
    </row>
    <row r="1051" spans="1:21" ht="14.4" customHeight="1" x14ac:dyDescent="0.3">
      <c r="A1051" s="625">
        <v>31</v>
      </c>
      <c r="B1051" s="626" t="s">
        <v>547</v>
      </c>
      <c r="C1051" s="626">
        <v>89301312</v>
      </c>
      <c r="D1051" s="688"/>
      <c r="E1051" s="689" t="s">
        <v>2729</v>
      </c>
      <c r="F1051" s="626" t="s">
        <v>2710</v>
      </c>
      <c r="G1051" s="626" t="s">
        <v>2738</v>
      </c>
      <c r="H1051" s="626"/>
      <c r="I1051" s="626" t="s">
        <v>3093</v>
      </c>
      <c r="J1051" s="626" t="s">
        <v>2895</v>
      </c>
      <c r="K1051" s="626" t="s">
        <v>3094</v>
      </c>
      <c r="L1051" s="627">
        <v>2010.55</v>
      </c>
      <c r="M1051" s="627">
        <v>2010.55</v>
      </c>
      <c r="N1051" s="626">
        <v>1</v>
      </c>
      <c r="O1051" s="690">
        <v>1</v>
      </c>
      <c r="P1051" s="627">
        <v>2010.55</v>
      </c>
      <c r="Q1051" s="642">
        <v>1</v>
      </c>
      <c r="R1051" s="626">
        <v>1</v>
      </c>
      <c r="S1051" s="642">
        <v>1</v>
      </c>
      <c r="T1051" s="690">
        <v>1</v>
      </c>
      <c r="U1051" s="672">
        <v>1</v>
      </c>
    </row>
    <row r="1052" spans="1:21" ht="14.4" customHeight="1" x14ac:dyDescent="0.3">
      <c r="A1052" s="625">
        <v>31</v>
      </c>
      <c r="B1052" s="626" t="s">
        <v>547</v>
      </c>
      <c r="C1052" s="626">
        <v>89301312</v>
      </c>
      <c r="D1052" s="688"/>
      <c r="E1052" s="689" t="s">
        <v>2729</v>
      </c>
      <c r="F1052" s="626" t="s">
        <v>2710</v>
      </c>
      <c r="G1052" s="626" t="s">
        <v>2738</v>
      </c>
      <c r="H1052" s="626"/>
      <c r="I1052" s="626" t="s">
        <v>2894</v>
      </c>
      <c r="J1052" s="626" t="s">
        <v>2895</v>
      </c>
      <c r="K1052" s="626" t="s">
        <v>2896</v>
      </c>
      <c r="L1052" s="627">
        <v>818.72</v>
      </c>
      <c r="M1052" s="627">
        <v>818.72</v>
      </c>
      <c r="N1052" s="626">
        <v>1</v>
      </c>
      <c r="O1052" s="690">
        <v>1</v>
      </c>
      <c r="P1052" s="627">
        <v>818.72</v>
      </c>
      <c r="Q1052" s="642">
        <v>1</v>
      </c>
      <c r="R1052" s="626">
        <v>1</v>
      </c>
      <c r="S1052" s="642">
        <v>1</v>
      </c>
      <c r="T1052" s="690">
        <v>1</v>
      </c>
      <c r="U1052" s="672">
        <v>1</v>
      </c>
    </row>
    <row r="1053" spans="1:21" ht="14.4" customHeight="1" x14ac:dyDescent="0.3">
      <c r="A1053" s="625">
        <v>31</v>
      </c>
      <c r="B1053" s="626" t="s">
        <v>547</v>
      </c>
      <c r="C1053" s="626">
        <v>89301312</v>
      </c>
      <c r="D1053" s="688"/>
      <c r="E1053" s="689" t="s">
        <v>2729</v>
      </c>
      <c r="F1053" s="626" t="s">
        <v>2710</v>
      </c>
      <c r="G1053" s="626" t="s">
        <v>2738</v>
      </c>
      <c r="H1053" s="626"/>
      <c r="I1053" s="626" t="s">
        <v>3612</v>
      </c>
      <c r="J1053" s="626" t="s">
        <v>3613</v>
      </c>
      <c r="K1053" s="626" t="s">
        <v>3614</v>
      </c>
      <c r="L1053" s="627">
        <v>600</v>
      </c>
      <c r="M1053" s="627">
        <v>1200</v>
      </c>
      <c r="N1053" s="626">
        <v>2</v>
      </c>
      <c r="O1053" s="690">
        <v>2</v>
      </c>
      <c r="P1053" s="627">
        <v>1200</v>
      </c>
      <c r="Q1053" s="642">
        <v>1</v>
      </c>
      <c r="R1053" s="626">
        <v>2</v>
      </c>
      <c r="S1053" s="642">
        <v>1</v>
      </c>
      <c r="T1053" s="690">
        <v>2</v>
      </c>
      <c r="U1053" s="672">
        <v>1</v>
      </c>
    </row>
    <row r="1054" spans="1:21" ht="14.4" customHeight="1" x14ac:dyDescent="0.3">
      <c r="A1054" s="625">
        <v>31</v>
      </c>
      <c r="B1054" s="626" t="s">
        <v>547</v>
      </c>
      <c r="C1054" s="626">
        <v>89301312</v>
      </c>
      <c r="D1054" s="688"/>
      <c r="E1054" s="689" t="s">
        <v>2729</v>
      </c>
      <c r="F1054" s="626" t="s">
        <v>2710</v>
      </c>
      <c r="G1054" s="626" t="s">
        <v>2738</v>
      </c>
      <c r="H1054" s="626"/>
      <c r="I1054" s="626" t="s">
        <v>3002</v>
      </c>
      <c r="J1054" s="626" t="s">
        <v>3003</v>
      </c>
      <c r="K1054" s="626" t="s">
        <v>3004</v>
      </c>
      <c r="L1054" s="627">
        <v>350</v>
      </c>
      <c r="M1054" s="627">
        <v>1050</v>
      </c>
      <c r="N1054" s="626">
        <v>3</v>
      </c>
      <c r="O1054" s="690">
        <v>3</v>
      </c>
      <c r="P1054" s="627">
        <v>1050</v>
      </c>
      <c r="Q1054" s="642">
        <v>1</v>
      </c>
      <c r="R1054" s="626">
        <v>3</v>
      </c>
      <c r="S1054" s="642">
        <v>1</v>
      </c>
      <c r="T1054" s="690">
        <v>3</v>
      </c>
      <c r="U1054" s="672">
        <v>1</v>
      </c>
    </row>
    <row r="1055" spans="1:21" ht="14.4" customHeight="1" x14ac:dyDescent="0.3">
      <c r="A1055" s="625">
        <v>31</v>
      </c>
      <c r="B1055" s="626" t="s">
        <v>547</v>
      </c>
      <c r="C1055" s="626">
        <v>89301312</v>
      </c>
      <c r="D1055" s="688"/>
      <c r="E1055" s="689" t="s">
        <v>2730</v>
      </c>
      <c r="F1055" s="626" t="s">
        <v>2708</v>
      </c>
      <c r="G1055" s="626" t="s">
        <v>3301</v>
      </c>
      <c r="H1055" s="626"/>
      <c r="I1055" s="626" t="s">
        <v>3671</v>
      </c>
      <c r="J1055" s="626" t="s">
        <v>3672</v>
      </c>
      <c r="K1055" s="626" t="s">
        <v>3673</v>
      </c>
      <c r="L1055" s="627">
        <v>0</v>
      </c>
      <c r="M1055" s="627">
        <v>0</v>
      </c>
      <c r="N1055" s="626">
        <v>1</v>
      </c>
      <c r="O1055" s="690">
        <v>1</v>
      </c>
      <c r="P1055" s="627">
        <v>0</v>
      </c>
      <c r="Q1055" s="642"/>
      <c r="R1055" s="626">
        <v>1</v>
      </c>
      <c r="S1055" s="642">
        <v>1</v>
      </c>
      <c r="T1055" s="690">
        <v>1</v>
      </c>
      <c r="U1055" s="672">
        <v>1</v>
      </c>
    </row>
    <row r="1056" spans="1:21" ht="14.4" customHeight="1" x14ac:dyDescent="0.3">
      <c r="A1056" s="625">
        <v>31</v>
      </c>
      <c r="B1056" s="626" t="s">
        <v>547</v>
      </c>
      <c r="C1056" s="626">
        <v>89301312</v>
      </c>
      <c r="D1056" s="688"/>
      <c r="E1056" s="689" t="s">
        <v>2730</v>
      </c>
      <c r="F1056" s="626" t="s">
        <v>2708</v>
      </c>
      <c r="G1056" s="626" t="s">
        <v>2808</v>
      </c>
      <c r="H1056" s="626"/>
      <c r="I1056" s="626" t="s">
        <v>1790</v>
      </c>
      <c r="J1056" s="626" t="s">
        <v>2600</v>
      </c>
      <c r="K1056" s="626" t="s">
        <v>2601</v>
      </c>
      <c r="L1056" s="627">
        <v>333.31</v>
      </c>
      <c r="M1056" s="627">
        <v>333.31</v>
      </c>
      <c r="N1056" s="626">
        <v>1</v>
      </c>
      <c r="O1056" s="690">
        <v>0.5</v>
      </c>
      <c r="P1056" s="627">
        <v>333.31</v>
      </c>
      <c r="Q1056" s="642">
        <v>1</v>
      </c>
      <c r="R1056" s="626">
        <v>1</v>
      </c>
      <c r="S1056" s="642">
        <v>1</v>
      </c>
      <c r="T1056" s="690">
        <v>0.5</v>
      </c>
      <c r="U1056" s="672">
        <v>1</v>
      </c>
    </row>
    <row r="1057" spans="1:21" ht="14.4" customHeight="1" x14ac:dyDescent="0.3">
      <c r="A1057" s="625">
        <v>31</v>
      </c>
      <c r="B1057" s="626" t="s">
        <v>547</v>
      </c>
      <c r="C1057" s="626">
        <v>89301312</v>
      </c>
      <c r="D1057" s="688"/>
      <c r="E1057" s="689" t="s">
        <v>2730</v>
      </c>
      <c r="F1057" s="626" t="s">
        <v>2708</v>
      </c>
      <c r="G1057" s="626" t="s">
        <v>2808</v>
      </c>
      <c r="H1057" s="626"/>
      <c r="I1057" s="626" t="s">
        <v>1827</v>
      </c>
      <c r="J1057" s="626" t="s">
        <v>2604</v>
      </c>
      <c r="K1057" s="626" t="s">
        <v>2605</v>
      </c>
      <c r="L1057" s="627">
        <v>333.31</v>
      </c>
      <c r="M1057" s="627">
        <v>333.31</v>
      </c>
      <c r="N1057" s="626">
        <v>1</v>
      </c>
      <c r="O1057" s="690">
        <v>0.5</v>
      </c>
      <c r="P1057" s="627">
        <v>333.31</v>
      </c>
      <c r="Q1057" s="642">
        <v>1</v>
      </c>
      <c r="R1057" s="626">
        <v>1</v>
      </c>
      <c r="S1057" s="642">
        <v>1</v>
      </c>
      <c r="T1057" s="690">
        <v>0.5</v>
      </c>
      <c r="U1057" s="672">
        <v>1</v>
      </c>
    </row>
    <row r="1058" spans="1:21" ht="14.4" customHeight="1" x14ac:dyDescent="0.3">
      <c r="A1058" s="625">
        <v>31</v>
      </c>
      <c r="B1058" s="626" t="s">
        <v>547</v>
      </c>
      <c r="C1058" s="626">
        <v>89301312</v>
      </c>
      <c r="D1058" s="688"/>
      <c r="E1058" s="689" t="s">
        <v>2730</v>
      </c>
      <c r="F1058" s="626" t="s">
        <v>2708</v>
      </c>
      <c r="G1058" s="626" t="s">
        <v>2810</v>
      </c>
      <c r="H1058" s="626"/>
      <c r="I1058" s="626" t="s">
        <v>1805</v>
      </c>
      <c r="J1058" s="626" t="s">
        <v>1806</v>
      </c>
      <c r="K1058" s="626" t="s">
        <v>2614</v>
      </c>
      <c r="L1058" s="627">
        <v>184.22</v>
      </c>
      <c r="M1058" s="627">
        <v>184.22</v>
      </c>
      <c r="N1058" s="626">
        <v>1</v>
      </c>
      <c r="O1058" s="690">
        <v>1</v>
      </c>
      <c r="P1058" s="627">
        <v>184.22</v>
      </c>
      <c r="Q1058" s="642">
        <v>1</v>
      </c>
      <c r="R1058" s="626">
        <v>1</v>
      </c>
      <c r="S1058" s="642">
        <v>1</v>
      </c>
      <c r="T1058" s="690">
        <v>1</v>
      </c>
      <c r="U1058" s="672">
        <v>1</v>
      </c>
    </row>
    <row r="1059" spans="1:21" ht="14.4" customHeight="1" x14ac:dyDescent="0.3">
      <c r="A1059" s="625">
        <v>31</v>
      </c>
      <c r="B1059" s="626" t="s">
        <v>547</v>
      </c>
      <c r="C1059" s="626">
        <v>89301312</v>
      </c>
      <c r="D1059" s="688"/>
      <c r="E1059" s="689" t="s">
        <v>2730</v>
      </c>
      <c r="F1059" s="626" t="s">
        <v>2708</v>
      </c>
      <c r="G1059" s="626" t="s">
        <v>2741</v>
      </c>
      <c r="H1059" s="626"/>
      <c r="I1059" s="626" t="s">
        <v>1809</v>
      </c>
      <c r="J1059" s="626" t="s">
        <v>1810</v>
      </c>
      <c r="K1059" s="626" t="s">
        <v>2614</v>
      </c>
      <c r="L1059" s="627">
        <v>69.86</v>
      </c>
      <c r="M1059" s="627">
        <v>209.57999999999998</v>
      </c>
      <c r="N1059" s="626">
        <v>3</v>
      </c>
      <c r="O1059" s="690">
        <v>2</v>
      </c>
      <c r="P1059" s="627">
        <v>209.57999999999998</v>
      </c>
      <c r="Q1059" s="642">
        <v>1</v>
      </c>
      <c r="R1059" s="626">
        <v>3</v>
      </c>
      <c r="S1059" s="642">
        <v>1</v>
      </c>
      <c r="T1059" s="690">
        <v>2</v>
      </c>
      <c r="U1059" s="672">
        <v>1</v>
      </c>
    </row>
    <row r="1060" spans="1:21" ht="14.4" customHeight="1" x14ac:dyDescent="0.3">
      <c r="A1060" s="625">
        <v>31</v>
      </c>
      <c r="B1060" s="626" t="s">
        <v>547</v>
      </c>
      <c r="C1060" s="626">
        <v>89301312</v>
      </c>
      <c r="D1060" s="688"/>
      <c r="E1060" s="689" t="s">
        <v>2730</v>
      </c>
      <c r="F1060" s="626" t="s">
        <v>2708</v>
      </c>
      <c r="G1060" s="626" t="s">
        <v>3674</v>
      </c>
      <c r="H1060" s="626"/>
      <c r="I1060" s="626" t="s">
        <v>3675</v>
      </c>
      <c r="J1060" s="626" t="s">
        <v>3676</v>
      </c>
      <c r="K1060" s="626" t="s">
        <v>3677</v>
      </c>
      <c r="L1060" s="627">
        <v>0</v>
      </c>
      <c r="M1060" s="627">
        <v>0</v>
      </c>
      <c r="N1060" s="626">
        <v>1</v>
      </c>
      <c r="O1060" s="690">
        <v>1</v>
      </c>
      <c r="P1060" s="627">
        <v>0</v>
      </c>
      <c r="Q1060" s="642"/>
      <c r="R1060" s="626">
        <v>1</v>
      </c>
      <c r="S1060" s="642">
        <v>1</v>
      </c>
      <c r="T1060" s="690">
        <v>1</v>
      </c>
      <c r="U1060" s="672">
        <v>1</v>
      </c>
    </row>
    <row r="1061" spans="1:21" ht="14.4" customHeight="1" x14ac:dyDescent="0.3">
      <c r="A1061" s="625">
        <v>31</v>
      </c>
      <c r="B1061" s="626" t="s">
        <v>547</v>
      </c>
      <c r="C1061" s="626">
        <v>89301312</v>
      </c>
      <c r="D1061" s="688"/>
      <c r="E1061" s="689" t="s">
        <v>2730</v>
      </c>
      <c r="F1061" s="626" t="s">
        <v>2708</v>
      </c>
      <c r="G1061" s="626" t="s">
        <v>2897</v>
      </c>
      <c r="H1061" s="626"/>
      <c r="I1061" s="626" t="s">
        <v>3678</v>
      </c>
      <c r="J1061" s="626" t="s">
        <v>3679</v>
      </c>
      <c r="K1061" s="626" t="s">
        <v>3680</v>
      </c>
      <c r="L1061" s="627">
        <v>0</v>
      </c>
      <c r="M1061" s="627">
        <v>0</v>
      </c>
      <c r="N1061" s="626">
        <v>1</v>
      </c>
      <c r="O1061" s="690">
        <v>1</v>
      </c>
      <c r="P1061" s="627"/>
      <c r="Q1061" s="642"/>
      <c r="R1061" s="626"/>
      <c r="S1061" s="642">
        <v>0</v>
      </c>
      <c r="T1061" s="690"/>
      <c r="U1061" s="672">
        <v>0</v>
      </c>
    </row>
    <row r="1062" spans="1:21" ht="14.4" customHeight="1" x14ac:dyDescent="0.3">
      <c r="A1062" s="625">
        <v>31</v>
      </c>
      <c r="B1062" s="626" t="s">
        <v>547</v>
      </c>
      <c r="C1062" s="626">
        <v>89301312</v>
      </c>
      <c r="D1062" s="688"/>
      <c r="E1062" s="689" t="s">
        <v>2730</v>
      </c>
      <c r="F1062" s="626" t="s">
        <v>2708</v>
      </c>
      <c r="G1062" s="626" t="s">
        <v>2916</v>
      </c>
      <c r="H1062" s="626"/>
      <c r="I1062" s="626" t="s">
        <v>1285</v>
      </c>
      <c r="J1062" s="626" t="s">
        <v>2917</v>
      </c>
      <c r="K1062" s="626" t="s">
        <v>801</v>
      </c>
      <c r="L1062" s="627">
        <v>33.36</v>
      </c>
      <c r="M1062" s="627">
        <v>33.36</v>
      </c>
      <c r="N1062" s="626">
        <v>1</v>
      </c>
      <c r="O1062" s="690">
        <v>0.5</v>
      </c>
      <c r="P1062" s="627">
        <v>33.36</v>
      </c>
      <c r="Q1062" s="642">
        <v>1</v>
      </c>
      <c r="R1062" s="626">
        <v>1</v>
      </c>
      <c r="S1062" s="642">
        <v>1</v>
      </c>
      <c r="T1062" s="690">
        <v>0.5</v>
      </c>
      <c r="U1062" s="672">
        <v>1</v>
      </c>
    </row>
    <row r="1063" spans="1:21" ht="14.4" customHeight="1" x14ac:dyDescent="0.3">
      <c r="A1063" s="625">
        <v>31</v>
      </c>
      <c r="B1063" s="626" t="s">
        <v>547</v>
      </c>
      <c r="C1063" s="626">
        <v>89301312</v>
      </c>
      <c r="D1063" s="688"/>
      <c r="E1063" s="689" t="s">
        <v>2730</v>
      </c>
      <c r="F1063" s="626" t="s">
        <v>2708</v>
      </c>
      <c r="G1063" s="626" t="s">
        <v>3681</v>
      </c>
      <c r="H1063" s="626"/>
      <c r="I1063" s="626" t="s">
        <v>3682</v>
      </c>
      <c r="J1063" s="626" t="s">
        <v>3683</v>
      </c>
      <c r="K1063" s="626" t="s">
        <v>3684</v>
      </c>
      <c r="L1063" s="627">
        <v>0</v>
      </c>
      <c r="M1063" s="627">
        <v>0</v>
      </c>
      <c r="N1063" s="626">
        <v>1</v>
      </c>
      <c r="O1063" s="690">
        <v>0.5</v>
      </c>
      <c r="P1063" s="627">
        <v>0</v>
      </c>
      <c r="Q1063" s="642"/>
      <c r="R1063" s="626">
        <v>1</v>
      </c>
      <c r="S1063" s="642">
        <v>1</v>
      </c>
      <c r="T1063" s="690">
        <v>0.5</v>
      </c>
      <c r="U1063" s="672">
        <v>1</v>
      </c>
    </row>
    <row r="1064" spans="1:21" ht="14.4" customHeight="1" x14ac:dyDescent="0.3">
      <c r="A1064" s="625">
        <v>31</v>
      </c>
      <c r="B1064" s="626" t="s">
        <v>547</v>
      </c>
      <c r="C1064" s="626">
        <v>89301312</v>
      </c>
      <c r="D1064" s="688"/>
      <c r="E1064" s="689" t="s">
        <v>2730</v>
      </c>
      <c r="F1064" s="626" t="s">
        <v>2708</v>
      </c>
      <c r="G1064" s="626" t="s">
        <v>2825</v>
      </c>
      <c r="H1064" s="626"/>
      <c r="I1064" s="626" t="s">
        <v>841</v>
      </c>
      <c r="J1064" s="626" t="s">
        <v>842</v>
      </c>
      <c r="K1064" s="626" t="s">
        <v>2826</v>
      </c>
      <c r="L1064" s="627">
        <v>0</v>
      </c>
      <c r="M1064" s="627">
        <v>0</v>
      </c>
      <c r="N1064" s="626">
        <v>2</v>
      </c>
      <c r="O1064" s="690">
        <v>1.5</v>
      </c>
      <c r="P1064" s="627">
        <v>0</v>
      </c>
      <c r="Q1064" s="642"/>
      <c r="R1064" s="626">
        <v>1</v>
      </c>
      <c r="S1064" s="642">
        <v>0.5</v>
      </c>
      <c r="T1064" s="690">
        <v>1</v>
      </c>
      <c r="U1064" s="672">
        <v>0.66666666666666663</v>
      </c>
    </row>
    <row r="1065" spans="1:21" ht="14.4" customHeight="1" x14ac:dyDescent="0.3">
      <c r="A1065" s="625">
        <v>31</v>
      </c>
      <c r="B1065" s="626" t="s">
        <v>547</v>
      </c>
      <c r="C1065" s="626">
        <v>89301312</v>
      </c>
      <c r="D1065" s="688"/>
      <c r="E1065" s="689" t="s">
        <v>2730</v>
      </c>
      <c r="F1065" s="626" t="s">
        <v>2708</v>
      </c>
      <c r="G1065" s="626" t="s">
        <v>2743</v>
      </c>
      <c r="H1065" s="626"/>
      <c r="I1065" s="626" t="s">
        <v>1831</v>
      </c>
      <c r="J1065" s="626" t="s">
        <v>1832</v>
      </c>
      <c r="K1065" s="626" t="s">
        <v>1833</v>
      </c>
      <c r="L1065" s="627">
        <v>154.01</v>
      </c>
      <c r="M1065" s="627">
        <v>770.05</v>
      </c>
      <c r="N1065" s="626">
        <v>5</v>
      </c>
      <c r="O1065" s="690">
        <v>2.5</v>
      </c>
      <c r="P1065" s="627">
        <v>308.02</v>
      </c>
      <c r="Q1065" s="642">
        <v>0.4</v>
      </c>
      <c r="R1065" s="626">
        <v>2</v>
      </c>
      <c r="S1065" s="642">
        <v>0.4</v>
      </c>
      <c r="T1065" s="690">
        <v>1</v>
      </c>
      <c r="U1065" s="672">
        <v>0.4</v>
      </c>
    </row>
    <row r="1066" spans="1:21" ht="14.4" customHeight="1" x14ac:dyDescent="0.3">
      <c r="A1066" s="625">
        <v>31</v>
      </c>
      <c r="B1066" s="626" t="s">
        <v>547</v>
      </c>
      <c r="C1066" s="626">
        <v>89301312</v>
      </c>
      <c r="D1066" s="688"/>
      <c r="E1066" s="689" t="s">
        <v>2730</v>
      </c>
      <c r="F1066" s="626" t="s">
        <v>2708</v>
      </c>
      <c r="G1066" s="626" t="s">
        <v>2743</v>
      </c>
      <c r="H1066" s="626"/>
      <c r="I1066" s="626" t="s">
        <v>3685</v>
      </c>
      <c r="J1066" s="626" t="s">
        <v>3686</v>
      </c>
      <c r="K1066" s="626" t="s">
        <v>3468</v>
      </c>
      <c r="L1066" s="627">
        <v>36.130000000000003</v>
      </c>
      <c r="M1066" s="627">
        <v>36.130000000000003</v>
      </c>
      <c r="N1066" s="626">
        <v>1</v>
      </c>
      <c r="O1066" s="690">
        <v>1</v>
      </c>
      <c r="P1066" s="627">
        <v>36.130000000000003</v>
      </c>
      <c r="Q1066" s="642">
        <v>1</v>
      </c>
      <c r="R1066" s="626">
        <v>1</v>
      </c>
      <c r="S1066" s="642">
        <v>1</v>
      </c>
      <c r="T1066" s="690">
        <v>1</v>
      </c>
      <c r="U1066" s="672">
        <v>1</v>
      </c>
    </row>
    <row r="1067" spans="1:21" ht="14.4" customHeight="1" x14ac:dyDescent="0.3">
      <c r="A1067" s="625">
        <v>31</v>
      </c>
      <c r="B1067" s="626" t="s">
        <v>547</v>
      </c>
      <c r="C1067" s="626">
        <v>89301312</v>
      </c>
      <c r="D1067" s="688"/>
      <c r="E1067" s="689" t="s">
        <v>2730</v>
      </c>
      <c r="F1067" s="626" t="s">
        <v>2708</v>
      </c>
      <c r="G1067" s="626" t="s">
        <v>2743</v>
      </c>
      <c r="H1067" s="626"/>
      <c r="I1067" s="626" t="s">
        <v>2875</v>
      </c>
      <c r="J1067" s="626" t="s">
        <v>1832</v>
      </c>
      <c r="K1067" s="626" t="s">
        <v>1833</v>
      </c>
      <c r="L1067" s="627">
        <v>143.18</v>
      </c>
      <c r="M1067" s="627">
        <v>429.54</v>
      </c>
      <c r="N1067" s="626">
        <v>3</v>
      </c>
      <c r="O1067" s="690">
        <v>2</v>
      </c>
      <c r="P1067" s="627"/>
      <c r="Q1067" s="642">
        <v>0</v>
      </c>
      <c r="R1067" s="626"/>
      <c r="S1067" s="642">
        <v>0</v>
      </c>
      <c r="T1067" s="690"/>
      <c r="U1067" s="672">
        <v>0</v>
      </c>
    </row>
    <row r="1068" spans="1:21" ht="14.4" customHeight="1" x14ac:dyDescent="0.3">
      <c r="A1068" s="625">
        <v>31</v>
      </c>
      <c r="B1068" s="626" t="s">
        <v>547</v>
      </c>
      <c r="C1068" s="626">
        <v>89301312</v>
      </c>
      <c r="D1068" s="688"/>
      <c r="E1068" s="689" t="s">
        <v>2730</v>
      </c>
      <c r="F1068" s="626" t="s">
        <v>2708</v>
      </c>
      <c r="G1068" s="626" t="s">
        <v>2930</v>
      </c>
      <c r="H1068" s="626"/>
      <c r="I1068" s="626" t="s">
        <v>972</v>
      </c>
      <c r="J1068" s="626" t="s">
        <v>2932</v>
      </c>
      <c r="K1068" s="626" t="s">
        <v>2992</v>
      </c>
      <c r="L1068" s="627">
        <v>36.78</v>
      </c>
      <c r="M1068" s="627">
        <v>36.78</v>
      </c>
      <c r="N1068" s="626">
        <v>1</v>
      </c>
      <c r="O1068" s="690">
        <v>0.5</v>
      </c>
      <c r="P1068" s="627"/>
      <c r="Q1068" s="642">
        <v>0</v>
      </c>
      <c r="R1068" s="626"/>
      <c r="S1068" s="642">
        <v>0</v>
      </c>
      <c r="T1068" s="690"/>
      <c r="U1068" s="672">
        <v>0</v>
      </c>
    </row>
    <row r="1069" spans="1:21" ht="14.4" customHeight="1" x14ac:dyDescent="0.3">
      <c r="A1069" s="625">
        <v>31</v>
      </c>
      <c r="B1069" s="626" t="s">
        <v>547</v>
      </c>
      <c r="C1069" s="626">
        <v>89301312</v>
      </c>
      <c r="D1069" s="688"/>
      <c r="E1069" s="689" t="s">
        <v>2730</v>
      </c>
      <c r="F1069" s="626" t="s">
        <v>2708</v>
      </c>
      <c r="G1069" s="626" t="s">
        <v>3687</v>
      </c>
      <c r="H1069" s="626"/>
      <c r="I1069" s="626" t="s">
        <v>3688</v>
      </c>
      <c r="J1069" s="626" t="s">
        <v>3689</v>
      </c>
      <c r="K1069" s="626" t="s">
        <v>3690</v>
      </c>
      <c r="L1069" s="627">
        <v>304.5</v>
      </c>
      <c r="M1069" s="627">
        <v>304.5</v>
      </c>
      <c r="N1069" s="626">
        <v>1</v>
      </c>
      <c r="O1069" s="690">
        <v>1</v>
      </c>
      <c r="P1069" s="627">
        <v>304.5</v>
      </c>
      <c r="Q1069" s="642">
        <v>1</v>
      </c>
      <c r="R1069" s="626">
        <v>1</v>
      </c>
      <c r="S1069" s="642">
        <v>1</v>
      </c>
      <c r="T1069" s="690">
        <v>1</v>
      </c>
      <c r="U1069" s="672">
        <v>1</v>
      </c>
    </row>
    <row r="1070" spans="1:21" ht="14.4" customHeight="1" x14ac:dyDescent="0.3">
      <c r="A1070" s="625">
        <v>31</v>
      </c>
      <c r="B1070" s="626" t="s">
        <v>547</v>
      </c>
      <c r="C1070" s="626">
        <v>89301312</v>
      </c>
      <c r="D1070" s="688"/>
      <c r="E1070" s="689" t="s">
        <v>2730</v>
      </c>
      <c r="F1070" s="626" t="s">
        <v>2708</v>
      </c>
      <c r="G1070" s="626" t="s">
        <v>2744</v>
      </c>
      <c r="H1070" s="626"/>
      <c r="I1070" s="626" t="s">
        <v>1643</v>
      </c>
      <c r="J1070" s="626" t="s">
        <v>1491</v>
      </c>
      <c r="K1070" s="626" t="s">
        <v>1644</v>
      </c>
      <c r="L1070" s="627">
        <v>625.29</v>
      </c>
      <c r="M1070" s="627">
        <v>11880.51</v>
      </c>
      <c r="N1070" s="626">
        <v>19</v>
      </c>
      <c r="O1070" s="690">
        <v>12</v>
      </c>
      <c r="P1070" s="627">
        <v>10629.93</v>
      </c>
      <c r="Q1070" s="642">
        <v>0.89473684210526316</v>
      </c>
      <c r="R1070" s="626">
        <v>17</v>
      </c>
      <c r="S1070" s="642">
        <v>0.89473684210526316</v>
      </c>
      <c r="T1070" s="690">
        <v>10</v>
      </c>
      <c r="U1070" s="672">
        <v>0.83333333333333337</v>
      </c>
    </row>
    <row r="1071" spans="1:21" ht="14.4" customHeight="1" x14ac:dyDescent="0.3">
      <c r="A1071" s="625">
        <v>31</v>
      </c>
      <c r="B1071" s="626" t="s">
        <v>547</v>
      </c>
      <c r="C1071" s="626">
        <v>89301312</v>
      </c>
      <c r="D1071" s="688"/>
      <c r="E1071" s="689" t="s">
        <v>2730</v>
      </c>
      <c r="F1071" s="626" t="s">
        <v>2708</v>
      </c>
      <c r="G1071" s="626" t="s">
        <v>2744</v>
      </c>
      <c r="H1071" s="626"/>
      <c r="I1071" s="626" t="s">
        <v>1490</v>
      </c>
      <c r="J1071" s="626" t="s">
        <v>1491</v>
      </c>
      <c r="K1071" s="626" t="s">
        <v>1492</v>
      </c>
      <c r="L1071" s="627">
        <v>937.93</v>
      </c>
      <c r="M1071" s="627">
        <v>3751.72</v>
      </c>
      <c r="N1071" s="626">
        <v>4</v>
      </c>
      <c r="O1071" s="690">
        <v>3.5</v>
      </c>
      <c r="P1071" s="627">
        <v>2813.79</v>
      </c>
      <c r="Q1071" s="642">
        <v>0.75</v>
      </c>
      <c r="R1071" s="626">
        <v>3</v>
      </c>
      <c r="S1071" s="642">
        <v>0.75</v>
      </c>
      <c r="T1071" s="690">
        <v>2.5</v>
      </c>
      <c r="U1071" s="672">
        <v>0.7142857142857143</v>
      </c>
    </row>
    <row r="1072" spans="1:21" ht="14.4" customHeight="1" x14ac:dyDescent="0.3">
      <c r="A1072" s="625">
        <v>31</v>
      </c>
      <c r="B1072" s="626" t="s">
        <v>547</v>
      </c>
      <c r="C1072" s="626">
        <v>89301312</v>
      </c>
      <c r="D1072" s="688"/>
      <c r="E1072" s="689" t="s">
        <v>2730</v>
      </c>
      <c r="F1072" s="626" t="s">
        <v>2708</v>
      </c>
      <c r="G1072" s="626" t="s">
        <v>2745</v>
      </c>
      <c r="H1072" s="626"/>
      <c r="I1072" s="626" t="s">
        <v>1479</v>
      </c>
      <c r="J1072" s="626" t="s">
        <v>1480</v>
      </c>
      <c r="K1072" s="626" t="s">
        <v>2639</v>
      </c>
      <c r="L1072" s="627">
        <v>96.63</v>
      </c>
      <c r="M1072" s="627">
        <v>483.15</v>
      </c>
      <c r="N1072" s="626">
        <v>5</v>
      </c>
      <c r="O1072" s="690">
        <v>4.5</v>
      </c>
      <c r="P1072" s="627">
        <v>96.63</v>
      </c>
      <c r="Q1072" s="642">
        <v>0.2</v>
      </c>
      <c r="R1072" s="626">
        <v>1</v>
      </c>
      <c r="S1072" s="642">
        <v>0.2</v>
      </c>
      <c r="T1072" s="690">
        <v>1</v>
      </c>
      <c r="U1072" s="672">
        <v>0.22222222222222221</v>
      </c>
    </row>
    <row r="1073" spans="1:21" ht="14.4" customHeight="1" x14ac:dyDescent="0.3">
      <c r="A1073" s="625">
        <v>31</v>
      </c>
      <c r="B1073" s="626" t="s">
        <v>547</v>
      </c>
      <c r="C1073" s="626">
        <v>89301312</v>
      </c>
      <c r="D1073" s="688"/>
      <c r="E1073" s="689" t="s">
        <v>2730</v>
      </c>
      <c r="F1073" s="626" t="s">
        <v>2708</v>
      </c>
      <c r="G1073" s="626" t="s">
        <v>2745</v>
      </c>
      <c r="H1073" s="626"/>
      <c r="I1073" s="626" t="s">
        <v>2876</v>
      </c>
      <c r="J1073" s="626" t="s">
        <v>1480</v>
      </c>
      <c r="K1073" s="626" t="s">
        <v>2877</v>
      </c>
      <c r="L1073" s="627">
        <v>193.26</v>
      </c>
      <c r="M1073" s="627">
        <v>193.26</v>
      </c>
      <c r="N1073" s="626">
        <v>1</v>
      </c>
      <c r="O1073" s="690">
        <v>1</v>
      </c>
      <c r="P1073" s="627">
        <v>193.26</v>
      </c>
      <c r="Q1073" s="642">
        <v>1</v>
      </c>
      <c r="R1073" s="626">
        <v>1</v>
      </c>
      <c r="S1073" s="642">
        <v>1</v>
      </c>
      <c r="T1073" s="690">
        <v>1</v>
      </c>
      <c r="U1073" s="672">
        <v>1</v>
      </c>
    </row>
    <row r="1074" spans="1:21" ht="14.4" customHeight="1" x14ac:dyDescent="0.3">
      <c r="A1074" s="625">
        <v>31</v>
      </c>
      <c r="B1074" s="626" t="s">
        <v>547</v>
      </c>
      <c r="C1074" s="626">
        <v>89301312</v>
      </c>
      <c r="D1074" s="688"/>
      <c r="E1074" s="689" t="s">
        <v>2730</v>
      </c>
      <c r="F1074" s="626" t="s">
        <v>2708</v>
      </c>
      <c r="G1074" s="626" t="s">
        <v>2745</v>
      </c>
      <c r="H1074" s="626"/>
      <c r="I1074" s="626" t="s">
        <v>576</v>
      </c>
      <c r="J1074" s="626" t="s">
        <v>577</v>
      </c>
      <c r="K1074" s="626" t="s">
        <v>2640</v>
      </c>
      <c r="L1074" s="627">
        <v>96.63</v>
      </c>
      <c r="M1074" s="627">
        <v>289.89</v>
      </c>
      <c r="N1074" s="626">
        <v>3</v>
      </c>
      <c r="O1074" s="690">
        <v>2.5</v>
      </c>
      <c r="P1074" s="627">
        <v>193.26</v>
      </c>
      <c r="Q1074" s="642">
        <v>0.66666666666666663</v>
      </c>
      <c r="R1074" s="626">
        <v>2</v>
      </c>
      <c r="S1074" s="642">
        <v>0.66666666666666663</v>
      </c>
      <c r="T1074" s="690">
        <v>1.5</v>
      </c>
      <c r="U1074" s="672">
        <v>0.6</v>
      </c>
    </row>
    <row r="1075" spans="1:21" ht="14.4" customHeight="1" x14ac:dyDescent="0.3">
      <c r="A1075" s="625">
        <v>31</v>
      </c>
      <c r="B1075" s="626" t="s">
        <v>547</v>
      </c>
      <c r="C1075" s="626">
        <v>89301312</v>
      </c>
      <c r="D1075" s="688"/>
      <c r="E1075" s="689" t="s">
        <v>2730</v>
      </c>
      <c r="F1075" s="626" t="s">
        <v>2708</v>
      </c>
      <c r="G1075" s="626" t="s">
        <v>3399</v>
      </c>
      <c r="H1075" s="626"/>
      <c r="I1075" s="626" t="s">
        <v>3691</v>
      </c>
      <c r="J1075" s="626" t="s">
        <v>969</v>
      </c>
      <c r="K1075" s="626" t="s">
        <v>3554</v>
      </c>
      <c r="L1075" s="627">
        <v>202.25</v>
      </c>
      <c r="M1075" s="627">
        <v>202.25</v>
      </c>
      <c r="N1075" s="626">
        <v>1</v>
      </c>
      <c r="O1075" s="690">
        <v>0.5</v>
      </c>
      <c r="P1075" s="627"/>
      <c r="Q1075" s="642">
        <v>0</v>
      </c>
      <c r="R1075" s="626"/>
      <c r="S1075" s="642">
        <v>0</v>
      </c>
      <c r="T1075" s="690"/>
      <c r="U1075" s="672">
        <v>0</v>
      </c>
    </row>
    <row r="1076" spans="1:21" ht="14.4" customHeight="1" x14ac:dyDescent="0.3">
      <c r="A1076" s="625">
        <v>31</v>
      </c>
      <c r="B1076" s="626" t="s">
        <v>547</v>
      </c>
      <c r="C1076" s="626">
        <v>89301312</v>
      </c>
      <c r="D1076" s="688"/>
      <c r="E1076" s="689" t="s">
        <v>2730</v>
      </c>
      <c r="F1076" s="626" t="s">
        <v>2708</v>
      </c>
      <c r="G1076" s="626" t="s">
        <v>2750</v>
      </c>
      <c r="H1076" s="626"/>
      <c r="I1076" s="626" t="s">
        <v>807</v>
      </c>
      <c r="J1076" s="626" t="s">
        <v>2751</v>
      </c>
      <c r="K1076" s="626" t="s">
        <v>2752</v>
      </c>
      <c r="L1076" s="627">
        <v>0</v>
      </c>
      <c r="M1076" s="627">
        <v>0</v>
      </c>
      <c r="N1076" s="626">
        <v>3</v>
      </c>
      <c r="O1076" s="690">
        <v>3</v>
      </c>
      <c r="P1076" s="627">
        <v>0</v>
      </c>
      <c r="Q1076" s="642"/>
      <c r="R1076" s="626">
        <v>3</v>
      </c>
      <c r="S1076" s="642">
        <v>1</v>
      </c>
      <c r="T1076" s="690">
        <v>3</v>
      </c>
      <c r="U1076" s="672">
        <v>1</v>
      </c>
    </row>
    <row r="1077" spans="1:21" ht="14.4" customHeight="1" x14ac:dyDescent="0.3">
      <c r="A1077" s="625">
        <v>31</v>
      </c>
      <c r="B1077" s="626" t="s">
        <v>547</v>
      </c>
      <c r="C1077" s="626">
        <v>89301312</v>
      </c>
      <c r="D1077" s="688"/>
      <c r="E1077" s="689" t="s">
        <v>2730</v>
      </c>
      <c r="F1077" s="626" t="s">
        <v>2708</v>
      </c>
      <c r="G1077" s="626" t="s">
        <v>2753</v>
      </c>
      <c r="H1077" s="626"/>
      <c r="I1077" s="626" t="s">
        <v>2754</v>
      </c>
      <c r="J1077" s="626" t="s">
        <v>2755</v>
      </c>
      <c r="K1077" s="626" t="s">
        <v>2756</v>
      </c>
      <c r="L1077" s="627">
        <v>472.71</v>
      </c>
      <c r="M1077" s="627">
        <v>3308.97</v>
      </c>
      <c r="N1077" s="626">
        <v>7</v>
      </c>
      <c r="O1077" s="690">
        <v>5.5</v>
      </c>
      <c r="P1077" s="627">
        <v>472.71</v>
      </c>
      <c r="Q1077" s="642">
        <v>0.14285714285714285</v>
      </c>
      <c r="R1077" s="626">
        <v>1</v>
      </c>
      <c r="S1077" s="642">
        <v>0.14285714285714285</v>
      </c>
      <c r="T1077" s="690">
        <v>1</v>
      </c>
      <c r="U1077" s="672">
        <v>0.18181818181818182</v>
      </c>
    </row>
    <row r="1078" spans="1:21" ht="14.4" customHeight="1" x14ac:dyDescent="0.3">
      <c r="A1078" s="625">
        <v>31</v>
      </c>
      <c r="B1078" s="626" t="s">
        <v>547</v>
      </c>
      <c r="C1078" s="626">
        <v>89301312</v>
      </c>
      <c r="D1078" s="688"/>
      <c r="E1078" s="689" t="s">
        <v>2730</v>
      </c>
      <c r="F1078" s="626" t="s">
        <v>2708</v>
      </c>
      <c r="G1078" s="626" t="s">
        <v>2757</v>
      </c>
      <c r="H1078" s="626"/>
      <c r="I1078" s="626" t="s">
        <v>1724</v>
      </c>
      <c r="J1078" s="626" t="s">
        <v>1725</v>
      </c>
      <c r="K1078" s="626" t="s">
        <v>2758</v>
      </c>
      <c r="L1078" s="627">
        <v>210.11</v>
      </c>
      <c r="M1078" s="627">
        <v>420.22</v>
      </c>
      <c r="N1078" s="626">
        <v>2</v>
      </c>
      <c r="O1078" s="690">
        <v>2</v>
      </c>
      <c r="P1078" s="627"/>
      <c r="Q1078" s="642">
        <v>0</v>
      </c>
      <c r="R1078" s="626"/>
      <c r="S1078" s="642">
        <v>0</v>
      </c>
      <c r="T1078" s="690"/>
      <c r="U1078" s="672">
        <v>0</v>
      </c>
    </row>
    <row r="1079" spans="1:21" ht="14.4" customHeight="1" x14ac:dyDescent="0.3">
      <c r="A1079" s="625">
        <v>31</v>
      </c>
      <c r="B1079" s="626" t="s">
        <v>547</v>
      </c>
      <c r="C1079" s="626">
        <v>89301312</v>
      </c>
      <c r="D1079" s="688"/>
      <c r="E1079" s="689" t="s">
        <v>2730</v>
      </c>
      <c r="F1079" s="626" t="s">
        <v>2708</v>
      </c>
      <c r="G1079" s="626" t="s">
        <v>2757</v>
      </c>
      <c r="H1079" s="626"/>
      <c r="I1079" s="626" t="s">
        <v>1724</v>
      </c>
      <c r="J1079" s="626" t="s">
        <v>1725</v>
      </c>
      <c r="K1079" s="626" t="s">
        <v>2758</v>
      </c>
      <c r="L1079" s="627">
        <v>194.73</v>
      </c>
      <c r="M1079" s="627">
        <v>194.73</v>
      </c>
      <c r="N1079" s="626">
        <v>1</v>
      </c>
      <c r="O1079" s="690">
        <v>1</v>
      </c>
      <c r="P1079" s="627">
        <v>194.73</v>
      </c>
      <c r="Q1079" s="642">
        <v>1</v>
      </c>
      <c r="R1079" s="626">
        <v>1</v>
      </c>
      <c r="S1079" s="642">
        <v>1</v>
      </c>
      <c r="T1079" s="690">
        <v>1</v>
      </c>
      <c r="U1079" s="672">
        <v>1</v>
      </c>
    </row>
    <row r="1080" spans="1:21" ht="14.4" customHeight="1" x14ac:dyDescent="0.3">
      <c r="A1080" s="625">
        <v>31</v>
      </c>
      <c r="B1080" s="626" t="s">
        <v>547</v>
      </c>
      <c r="C1080" s="626">
        <v>89301312</v>
      </c>
      <c r="D1080" s="688"/>
      <c r="E1080" s="689" t="s">
        <v>2730</v>
      </c>
      <c r="F1080" s="626" t="s">
        <v>2708</v>
      </c>
      <c r="G1080" s="626" t="s">
        <v>3692</v>
      </c>
      <c r="H1080" s="626"/>
      <c r="I1080" s="626" t="s">
        <v>3693</v>
      </c>
      <c r="J1080" s="626" t="s">
        <v>3694</v>
      </c>
      <c r="K1080" s="626" t="s">
        <v>3695</v>
      </c>
      <c r="L1080" s="627">
        <v>848.11</v>
      </c>
      <c r="M1080" s="627">
        <v>2544.33</v>
      </c>
      <c r="N1080" s="626">
        <v>3</v>
      </c>
      <c r="O1080" s="690">
        <v>3</v>
      </c>
      <c r="P1080" s="627"/>
      <c r="Q1080" s="642">
        <v>0</v>
      </c>
      <c r="R1080" s="626"/>
      <c r="S1080" s="642">
        <v>0</v>
      </c>
      <c r="T1080" s="690"/>
      <c r="U1080" s="672">
        <v>0</v>
      </c>
    </row>
    <row r="1081" spans="1:21" ht="14.4" customHeight="1" x14ac:dyDescent="0.3">
      <c r="A1081" s="625">
        <v>31</v>
      </c>
      <c r="B1081" s="626" t="s">
        <v>547</v>
      </c>
      <c r="C1081" s="626">
        <v>89301312</v>
      </c>
      <c r="D1081" s="688"/>
      <c r="E1081" s="689" t="s">
        <v>2730</v>
      </c>
      <c r="F1081" s="626" t="s">
        <v>2708</v>
      </c>
      <c r="G1081" s="626" t="s">
        <v>2846</v>
      </c>
      <c r="H1081" s="626"/>
      <c r="I1081" s="626" t="s">
        <v>2847</v>
      </c>
      <c r="J1081" s="626" t="s">
        <v>2848</v>
      </c>
      <c r="K1081" s="626" t="s">
        <v>2647</v>
      </c>
      <c r="L1081" s="627">
        <v>41.5</v>
      </c>
      <c r="M1081" s="627">
        <v>41.5</v>
      </c>
      <c r="N1081" s="626">
        <v>1</v>
      </c>
      <c r="O1081" s="690">
        <v>1</v>
      </c>
      <c r="P1081" s="627"/>
      <c r="Q1081" s="642">
        <v>0</v>
      </c>
      <c r="R1081" s="626"/>
      <c r="S1081" s="642">
        <v>0</v>
      </c>
      <c r="T1081" s="690"/>
      <c r="U1081" s="672">
        <v>0</v>
      </c>
    </row>
    <row r="1082" spans="1:21" ht="14.4" customHeight="1" x14ac:dyDescent="0.3">
      <c r="A1082" s="625">
        <v>31</v>
      </c>
      <c r="B1082" s="626" t="s">
        <v>547</v>
      </c>
      <c r="C1082" s="626">
        <v>89301312</v>
      </c>
      <c r="D1082" s="688"/>
      <c r="E1082" s="689" t="s">
        <v>2730</v>
      </c>
      <c r="F1082" s="626" t="s">
        <v>2710</v>
      </c>
      <c r="G1082" s="626" t="s">
        <v>2763</v>
      </c>
      <c r="H1082" s="626"/>
      <c r="I1082" s="626" t="s">
        <v>3087</v>
      </c>
      <c r="J1082" s="626" t="s">
        <v>2765</v>
      </c>
      <c r="K1082" s="626" t="s">
        <v>3088</v>
      </c>
      <c r="L1082" s="627">
        <v>47.57</v>
      </c>
      <c r="M1082" s="627">
        <v>142.71</v>
      </c>
      <c r="N1082" s="626">
        <v>3</v>
      </c>
      <c r="O1082" s="690">
        <v>3</v>
      </c>
      <c r="P1082" s="627">
        <v>142.71</v>
      </c>
      <c r="Q1082" s="642">
        <v>1</v>
      </c>
      <c r="R1082" s="626">
        <v>3</v>
      </c>
      <c r="S1082" s="642">
        <v>1</v>
      </c>
      <c r="T1082" s="690">
        <v>3</v>
      </c>
      <c r="U1082" s="672">
        <v>1</v>
      </c>
    </row>
    <row r="1083" spans="1:21" ht="14.4" customHeight="1" x14ac:dyDescent="0.3">
      <c r="A1083" s="625">
        <v>31</v>
      </c>
      <c r="B1083" s="626" t="s">
        <v>547</v>
      </c>
      <c r="C1083" s="626">
        <v>89301312</v>
      </c>
      <c r="D1083" s="688"/>
      <c r="E1083" s="689" t="s">
        <v>2730</v>
      </c>
      <c r="F1083" s="626" t="s">
        <v>2710</v>
      </c>
      <c r="G1083" s="626" t="s">
        <v>2767</v>
      </c>
      <c r="H1083" s="626"/>
      <c r="I1083" s="626" t="s">
        <v>2852</v>
      </c>
      <c r="J1083" s="626" t="s">
        <v>2853</v>
      </c>
      <c r="K1083" s="626" t="s">
        <v>2854</v>
      </c>
      <c r="L1083" s="627">
        <v>260</v>
      </c>
      <c r="M1083" s="627">
        <v>520</v>
      </c>
      <c r="N1083" s="626">
        <v>2</v>
      </c>
      <c r="O1083" s="690">
        <v>1</v>
      </c>
      <c r="P1083" s="627">
        <v>520</v>
      </c>
      <c r="Q1083" s="642">
        <v>1</v>
      </c>
      <c r="R1083" s="626">
        <v>2</v>
      </c>
      <c r="S1083" s="642">
        <v>1</v>
      </c>
      <c r="T1083" s="690">
        <v>1</v>
      </c>
      <c r="U1083" s="672">
        <v>1</v>
      </c>
    </row>
    <row r="1084" spans="1:21" ht="14.4" customHeight="1" x14ac:dyDescent="0.3">
      <c r="A1084" s="625">
        <v>31</v>
      </c>
      <c r="B1084" s="626" t="s">
        <v>547</v>
      </c>
      <c r="C1084" s="626">
        <v>89301312</v>
      </c>
      <c r="D1084" s="688"/>
      <c r="E1084" s="689" t="s">
        <v>2730</v>
      </c>
      <c r="F1084" s="626" t="s">
        <v>2710</v>
      </c>
      <c r="G1084" s="626" t="s">
        <v>2767</v>
      </c>
      <c r="H1084" s="626"/>
      <c r="I1084" s="626" t="s">
        <v>2771</v>
      </c>
      <c r="J1084" s="626" t="s">
        <v>2772</v>
      </c>
      <c r="K1084" s="626" t="s">
        <v>2773</v>
      </c>
      <c r="L1084" s="627">
        <v>200</v>
      </c>
      <c r="M1084" s="627">
        <v>2000</v>
      </c>
      <c r="N1084" s="626">
        <v>10</v>
      </c>
      <c r="O1084" s="690">
        <v>5</v>
      </c>
      <c r="P1084" s="627">
        <v>1200</v>
      </c>
      <c r="Q1084" s="642">
        <v>0.6</v>
      </c>
      <c r="R1084" s="626">
        <v>6</v>
      </c>
      <c r="S1084" s="642">
        <v>0.6</v>
      </c>
      <c r="T1084" s="690">
        <v>3</v>
      </c>
      <c r="U1084" s="672">
        <v>0.6</v>
      </c>
    </row>
    <row r="1085" spans="1:21" ht="14.4" customHeight="1" x14ac:dyDescent="0.3">
      <c r="A1085" s="625">
        <v>31</v>
      </c>
      <c r="B1085" s="626" t="s">
        <v>547</v>
      </c>
      <c r="C1085" s="626">
        <v>89301312</v>
      </c>
      <c r="D1085" s="688"/>
      <c r="E1085" s="689" t="s">
        <v>2730</v>
      </c>
      <c r="F1085" s="626" t="s">
        <v>2710</v>
      </c>
      <c r="G1085" s="626" t="s">
        <v>2738</v>
      </c>
      <c r="H1085" s="626"/>
      <c r="I1085" s="626" t="s">
        <v>2774</v>
      </c>
      <c r="J1085" s="626" t="s">
        <v>2775</v>
      </c>
      <c r="K1085" s="626" t="s">
        <v>2776</v>
      </c>
      <c r="L1085" s="627">
        <v>199.5</v>
      </c>
      <c r="M1085" s="627">
        <v>399</v>
      </c>
      <c r="N1085" s="626">
        <v>2</v>
      </c>
      <c r="O1085" s="690">
        <v>2</v>
      </c>
      <c r="P1085" s="627">
        <v>399</v>
      </c>
      <c r="Q1085" s="642">
        <v>1</v>
      </c>
      <c r="R1085" s="626">
        <v>2</v>
      </c>
      <c r="S1085" s="642">
        <v>1</v>
      </c>
      <c r="T1085" s="690">
        <v>2</v>
      </c>
      <c r="U1085" s="672">
        <v>1</v>
      </c>
    </row>
    <row r="1086" spans="1:21" ht="14.4" customHeight="1" x14ac:dyDescent="0.3">
      <c r="A1086" s="625">
        <v>31</v>
      </c>
      <c r="B1086" s="626" t="s">
        <v>547</v>
      </c>
      <c r="C1086" s="626">
        <v>89301312</v>
      </c>
      <c r="D1086" s="688"/>
      <c r="E1086" s="689" t="s">
        <v>2730</v>
      </c>
      <c r="F1086" s="626" t="s">
        <v>2710</v>
      </c>
      <c r="G1086" s="626" t="s">
        <v>2738</v>
      </c>
      <c r="H1086" s="626"/>
      <c r="I1086" s="626" t="s">
        <v>2777</v>
      </c>
      <c r="J1086" s="626" t="s">
        <v>2778</v>
      </c>
      <c r="K1086" s="626" t="s">
        <v>2779</v>
      </c>
      <c r="L1086" s="627">
        <v>492.18</v>
      </c>
      <c r="M1086" s="627">
        <v>492.18</v>
      </c>
      <c r="N1086" s="626">
        <v>1</v>
      </c>
      <c r="O1086" s="690">
        <v>1</v>
      </c>
      <c r="P1086" s="627">
        <v>492.18</v>
      </c>
      <c r="Q1086" s="642">
        <v>1</v>
      </c>
      <c r="R1086" s="626">
        <v>1</v>
      </c>
      <c r="S1086" s="642">
        <v>1</v>
      </c>
      <c r="T1086" s="690">
        <v>1</v>
      </c>
      <c r="U1086" s="672">
        <v>1</v>
      </c>
    </row>
    <row r="1087" spans="1:21" ht="14.4" customHeight="1" x14ac:dyDescent="0.3">
      <c r="A1087" s="625">
        <v>31</v>
      </c>
      <c r="B1087" s="626" t="s">
        <v>547</v>
      </c>
      <c r="C1087" s="626">
        <v>89301312</v>
      </c>
      <c r="D1087" s="688"/>
      <c r="E1087" s="689" t="s">
        <v>2730</v>
      </c>
      <c r="F1087" s="626" t="s">
        <v>2710</v>
      </c>
      <c r="G1087" s="626" t="s">
        <v>2738</v>
      </c>
      <c r="H1087" s="626"/>
      <c r="I1087" s="626" t="s">
        <v>2889</v>
      </c>
      <c r="J1087" s="626" t="s">
        <v>2890</v>
      </c>
      <c r="K1087" s="626" t="s">
        <v>2891</v>
      </c>
      <c r="L1087" s="627">
        <v>320.25</v>
      </c>
      <c r="M1087" s="627">
        <v>2562</v>
      </c>
      <c r="N1087" s="626">
        <v>8</v>
      </c>
      <c r="O1087" s="690">
        <v>8</v>
      </c>
      <c r="P1087" s="627">
        <v>2562</v>
      </c>
      <c r="Q1087" s="642">
        <v>1</v>
      </c>
      <c r="R1087" s="626">
        <v>8</v>
      </c>
      <c r="S1087" s="642">
        <v>1</v>
      </c>
      <c r="T1087" s="690">
        <v>8</v>
      </c>
      <c r="U1087" s="672">
        <v>1</v>
      </c>
    </row>
    <row r="1088" spans="1:21" ht="14.4" customHeight="1" x14ac:dyDescent="0.3">
      <c r="A1088" s="625">
        <v>31</v>
      </c>
      <c r="B1088" s="626" t="s">
        <v>547</v>
      </c>
      <c r="C1088" s="626">
        <v>89301312</v>
      </c>
      <c r="D1088" s="688"/>
      <c r="E1088" s="689" t="s">
        <v>2730</v>
      </c>
      <c r="F1088" s="626" t="s">
        <v>2710</v>
      </c>
      <c r="G1088" s="626" t="s">
        <v>2738</v>
      </c>
      <c r="H1088" s="626"/>
      <c r="I1088" s="626" t="s">
        <v>2964</v>
      </c>
      <c r="J1088" s="626" t="s">
        <v>2965</v>
      </c>
      <c r="K1088" s="626" t="s">
        <v>2966</v>
      </c>
      <c r="L1088" s="627">
        <v>245.43</v>
      </c>
      <c r="M1088" s="627">
        <v>245.43</v>
      </c>
      <c r="N1088" s="626">
        <v>1</v>
      </c>
      <c r="O1088" s="690">
        <v>1</v>
      </c>
      <c r="P1088" s="627">
        <v>245.43</v>
      </c>
      <c r="Q1088" s="642">
        <v>1</v>
      </c>
      <c r="R1088" s="626">
        <v>1</v>
      </c>
      <c r="S1088" s="642">
        <v>1</v>
      </c>
      <c r="T1088" s="690">
        <v>1</v>
      </c>
      <c r="U1088" s="672">
        <v>1</v>
      </c>
    </row>
    <row r="1089" spans="1:21" ht="14.4" customHeight="1" x14ac:dyDescent="0.3">
      <c r="A1089" s="625">
        <v>31</v>
      </c>
      <c r="B1089" s="626" t="s">
        <v>547</v>
      </c>
      <c r="C1089" s="626">
        <v>89301312</v>
      </c>
      <c r="D1089" s="688"/>
      <c r="E1089" s="689" t="s">
        <v>2730</v>
      </c>
      <c r="F1089" s="626" t="s">
        <v>2710</v>
      </c>
      <c r="G1089" s="626" t="s">
        <v>2738</v>
      </c>
      <c r="H1089" s="626"/>
      <c r="I1089" s="626" t="s">
        <v>2780</v>
      </c>
      <c r="J1089" s="626" t="s">
        <v>2781</v>
      </c>
      <c r="K1089" s="626" t="s">
        <v>2782</v>
      </c>
      <c r="L1089" s="627">
        <v>750</v>
      </c>
      <c r="M1089" s="627">
        <v>2250</v>
      </c>
      <c r="N1089" s="626">
        <v>3</v>
      </c>
      <c r="O1089" s="690">
        <v>3</v>
      </c>
      <c r="P1089" s="627">
        <v>2250</v>
      </c>
      <c r="Q1089" s="642">
        <v>1</v>
      </c>
      <c r="R1089" s="626">
        <v>3</v>
      </c>
      <c r="S1089" s="642">
        <v>1</v>
      </c>
      <c r="T1089" s="690">
        <v>3</v>
      </c>
      <c r="U1089" s="672">
        <v>1</v>
      </c>
    </row>
    <row r="1090" spans="1:21" ht="14.4" customHeight="1" x14ac:dyDescent="0.3">
      <c r="A1090" s="625">
        <v>31</v>
      </c>
      <c r="B1090" s="626" t="s">
        <v>547</v>
      </c>
      <c r="C1090" s="626">
        <v>89301312</v>
      </c>
      <c r="D1090" s="688"/>
      <c r="E1090" s="689" t="s">
        <v>2730</v>
      </c>
      <c r="F1090" s="626" t="s">
        <v>2710</v>
      </c>
      <c r="G1090" s="626" t="s">
        <v>2738</v>
      </c>
      <c r="H1090" s="626"/>
      <c r="I1090" s="626" t="s">
        <v>2783</v>
      </c>
      <c r="J1090" s="626" t="s">
        <v>2784</v>
      </c>
      <c r="K1090" s="626" t="s">
        <v>2785</v>
      </c>
      <c r="L1090" s="627">
        <v>971.25</v>
      </c>
      <c r="M1090" s="627">
        <v>971.25</v>
      </c>
      <c r="N1090" s="626">
        <v>1</v>
      </c>
      <c r="O1090" s="690">
        <v>1</v>
      </c>
      <c r="P1090" s="627">
        <v>971.25</v>
      </c>
      <c r="Q1090" s="642">
        <v>1</v>
      </c>
      <c r="R1090" s="626">
        <v>1</v>
      </c>
      <c r="S1090" s="642">
        <v>1</v>
      </c>
      <c r="T1090" s="690">
        <v>1</v>
      </c>
      <c r="U1090" s="672">
        <v>1</v>
      </c>
    </row>
    <row r="1091" spans="1:21" ht="14.4" customHeight="1" x14ac:dyDescent="0.3">
      <c r="A1091" s="625">
        <v>31</v>
      </c>
      <c r="B1091" s="626" t="s">
        <v>547</v>
      </c>
      <c r="C1091" s="626">
        <v>89301312</v>
      </c>
      <c r="D1091" s="688"/>
      <c r="E1091" s="689" t="s">
        <v>2730</v>
      </c>
      <c r="F1091" s="626" t="s">
        <v>2710</v>
      </c>
      <c r="G1091" s="626" t="s">
        <v>2738</v>
      </c>
      <c r="H1091" s="626"/>
      <c r="I1091" s="626" t="s">
        <v>3601</v>
      </c>
      <c r="J1091" s="626" t="s">
        <v>3602</v>
      </c>
      <c r="K1091" s="626" t="s">
        <v>3603</v>
      </c>
      <c r="L1091" s="627">
        <v>600</v>
      </c>
      <c r="M1091" s="627">
        <v>600</v>
      </c>
      <c r="N1091" s="626">
        <v>1</v>
      </c>
      <c r="O1091" s="690">
        <v>1</v>
      </c>
      <c r="P1091" s="627">
        <v>600</v>
      </c>
      <c r="Q1091" s="642">
        <v>1</v>
      </c>
      <c r="R1091" s="626">
        <v>1</v>
      </c>
      <c r="S1091" s="642">
        <v>1</v>
      </c>
      <c r="T1091" s="690">
        <v>1</v>
      </c>
      <c r="U1091" s="672">
        <v>1</v>
      </c>
    </row>
    <row r="1092" spans="1:21" ht="14.4" customHeight="1" x14ac:dyDescent="0.3">
      <c r="A1092" s="625">
        <v>31</v>
      </c>
      <c r="B1092" s="626" t="s">
        <v>547</v>
      </c>
      <c r="C1092" s="626">
        <v>89301312</v>
      </c>
      <c r="D1092" s="688"/>
      <c r="E1092" s="689" t="s">
        <v>2730</v>
      </c>
      <c r="F1092" s="626" t="s">
        <v>2710</v>
      </c>
      <c r="G1092" s="626" t="s">
        <v>2738</v>
      </c>
      <c r="H1092" s="626"/>
      <c r="I1092" s="626" t="s">
        <v>3093</v>
      </c>
      <c r="J1092" s="626" t="s">
        <v>2895</v>
      </c>
      <c r="K1092" s="626" t="s">
        <v>3094</v>
      </c>
      <c r="L1092" s="627">
        <v>2010.55</v>
      </c>
      <c r="M1092" s="627">
        <v>6031.65</v>
      </c>
      <c r="N1092" s="626">
        <v>3</v>
      </c>
      <c r="O1092" s="690">
        <v>3</v>
      </c>
      <c r="P1092" s="627">
        <v>6031.65</v>
      </c>
      <c r="Q1092" s="642">
        <v>1</v>
      </c>
      <c r="R1092" s="626">
        <v>3</v>
      </c>
      <c r="S1092" s="642">
        <v>1</v>
      </c>
      <c r="T1092" s="690">
        <v>3</v>
      </c>
      <c r="U1092" s="672">
        <v>1</v>
      </c>
    </row>
    <row r="1093" spans="1:21" ht="14.4" customHeight="1" x14ac:dyDescent="0.3">
      <c r="A1093" s="625">
        <v>31</v>
      </c>
      <c r="B1093" s="626" t="s">
        <v>547</v>
      </c>
      <c r="C1093" s="626">
        <v>89301312</v>
      </c>
      <c r="D1093" s="688"/>
      <c r="E1093" s="689" t="s">
        <v>2730</v>
      </c>
      <c r="F1093" s="626" t="s">
        <v>2710</v>
      </c>
      <c r="G1093" s="626" t="s">
        <v>2738</v>
      </c>
      <c r="H1093" s="626"/>
      <c r="I1093" s="626" t="s">
        <v>2864</v>
      </c>
      <c r="J1093" s="626" t="s">
        <v>2865</v>
      </c>
      <c r="K1093" s="626"/>
      <c r="L1093" s="627">
        <v>500</v>
      </c>
      <c r="M1093" s="627">
        <v>500</v>
      </c>
      <c r="N1093" s="626">
        <v>1</v>
      </c>
      <c r="O1093" s="690">
        <v>1</v>
      </c>
      <c r="P1093" s="627">
        <v>500</v>
      </c>
      <c r="Q1093" s="642">
        <v>1</v>
      </c>
      <c r="R1093" s="626">
        <v>1</v>
      </c>
      <c r="S1093" s="642">
        <v>1</v>
      </c>
      <c r="T1093" s="690">
        <v>1</v>
      </c>
      <c r="U1093" s="672">
        <v>1</v>
      </c>
    </row>
    <row r="1094" spans="1:21" ht="14.4" customHeight="1" x14ac:dyDescent="0.3">
      <c r="A1094" s="625">
        <v>31</v>
      </c>
      <c r="B1094" s="626" t="s">
        <v>547</v>
      </c>
      <c r="C1094" s="626">
        <v>89301312</v>
      </c>
      <c r="D1094" s="688"/>
      <c r="E1094" s="689" t="s">
        <v>2730</v>
      </c>
      <c r="F1094" s="626" t="s">
        <v>2710</v>
      </c>
      <c r="G1094" s="626" t="s">
        <v>2738</v>
      </c>
      <c r="H1094" s="626"/>
      <c r="I1094" s="626" t="s">
        <v>3095</v>
      </c>
      <c r="J1094" s="626" t="s">
        <v>3096</v>
      </c>
      <c r="K1094" s="626" t="s">
        <v>3097</v>
      </c>
      <c r="L1094" s="627">
        <v>250</v>
      </c>
      <c r="M1094" s="627">
        <v>250</v>
      </c>
      <c r="N1094" s="626">
        <v>1</v>
      </c>
      <c r="O1094" s="690">
        <v>1</v>
      </c>
      <c r="P1094" s="627">
        <v>250</v>
      </c>
      <c r="Q1094" s="642">
        <v>1</v>
      </c>
      <c r="R1094" s="626">
        <v>1</v>
      </c>
      <c r="S1094" s="642">
        <v>1</v>
      </c>
      <c r="T1094" s="690">
        <v>1</v>
      </c>
      <c r="U1094" s="672">
        <v>1</v>
      </c>
    </row>
    <row r="1095" spans="1:21" ht="14.4" customHeight="1" x14ac:dyDescent="0.3">
      <c r="A1095" s="625">
        <v>31</v>
      </c>
      <c r="B1095" s="626" t="s">
        <v>547</v>
      </c>
      <c r="C1095" s="626">
        <v>89301312</v>
      </c>
      <c r="D1095" s="688"/>
      <c r="E1095" s="689" t="s">
        <v>2730</v>
      </c>
      <c r="F1095" s="626" t="s">
        <v>2710</v>
      </c>
      <c r="G1095" s="626" t="s">
        <v>2738</v>
      </c>
      <c r="H1095" s="626"/>
      <c r="I1095" s="626" t="s">
        <v>3609</v>
      </c>
      <c r="J1095" s="626" t="s">
        <v>3610</v>
      </c>
      <c r="K1095" s="626" t="s">
        <v>3611</v>
      </c>
      <c r="L1095" s="627">
        <v>750</v>
      </c>
      <c r="M1095" s="627">
        <v>750</v>
      </c>
      <c r="N1095" s="626">
        <v>1</v>
      </c>
      <c r="O1095" s="690">
        <v>1</v>
      </c>
      <c r="P1095" s="627"/>
      <c r="Q1095" s="642">
        <v>0</v>
      </c>
      <c r="R1095" s="626"/>
      <c r="S1095" s="642">
        <v>0</v>
      </c>
      <c r="T1095" s="690"/>
      <c r="U1095" s="672">
        <v>0</v>
      </c>
    </row>
    <row r="1096" spans="1:21" ht="14.4" customHeight="1" x14ac:dyDescent="0.3">
      <c r="A1096" s="625">
        <v>31</v>
      </c>
      <c r="B1096" s="626" t="s">
        <v>547</v>
      </c>
      <c r="C1096" s="626">
        <v>89301312</v>
      </c>
      <c r="D1096" s="688"/>
      <c r="E1096" s="689" t="s">
        <v>2730</v>
      </c>
      <c r="F1096" s="626" t="s">
        <v>2710</v>
      </c>
      <c r="G1096" s="626" t="s">
        <v>2738</v>
      </c>
      <c r="H1096" s="626"/>
      <c r="I1096" s="626" t="s">
        <v>2866</v>
      </c>
      <c r="J1096" s="626" t="s">
        <v>2867</v>
      </c>
      <c r="K1096" s="626" t="s">
        <v>2868</v>
      </c>
      <c r="L1096" s="627">
        <v>349.12</v>
      </c>
      <c r="M1096" s="627">
        <v>349.12</v>
      </c>
      <c r="N1096" s="626">
        <v>1</v>
      </c>
      <c r="O1096" s="690">
        <v>1</v>
      </c>
      <c r="P1096" s="627">
        <v>349.12</v>
      </c>
      <c r="Q1096" s="642">
        <v>1</v>
      </c>
      <c r="R1096" s="626">
        <v>1</v>
      </c>
      <c r="S1096" s="642">
        <v>1</v>
      </c>
      <c r="T1096" s="690">
        <v>1</v>
      </c>
      <c r="U1096" s="672">
        <v>1</v>
      </c>
    </row>
    <row r="1097" spans="1:21" ht="14.4" customHeight="1" x14ac:dyDescent="0.3">
      <c r="A1097" s="625">
        <v>31</v>
      </c>
      <c r="B1097" s="626" t="s">
        <v>547</v>
      </c>
      <c r="C1097" s="626">
        <v>89301312</v>
      </c>
      <c r="D1097" s="688"/>
      <c r="E1097" s="689" t="s">
        <v>2730</v>
      </c>
      <c r="F1097" s="626" t="s">
        <v>2710</v>
      </c>
      <c r="G1097" s="626" t="s">
        <v>2738</v>
      </c>
      <c r="H1097" s="626"/>
      <c r="I1097" s="626" t="s">
        <v>3002</v>
      </c>
      <c r="J1097" s="626" t="s">
        <v>3003</v>
      </c>
      <c r="K1097" s="626" t="s">
        <v>3004</v>
      </c>
      <c r="L1097" s="627">
        <v>350</v>
      </c>
      <c r="M1097" s="627">
        <v>700</v>
      </c>
      <c r="N1097" s="626">
        <v>2</v>
      </c>
      <c r="O1097" s="690">
        <v>2</v>
      </c>
      <c r="P1097" s="627">
        <v>700</v>
      </c>
      <c r="Q1097" s="642">
        <v>1</v>
      </c>
      <c r="R1097" s="626">
        <v>2</v>
      </c>
      <c r="S1097" s="642">
        <v>1</v>
      </c>
      <c r="T1097" s="690">
        <v>2</v>
      </c>
      <c r="U1097" s="672">
        <v>1</v>
      </c>
    </row>
    <row r="1098" spans="1:21" ht="14.4" customHeight="1" x14ac:dyDescent="0.3">
      <c r="A1098" s="625">
        <v>31</v>
      </c>
      <c r="B1098" s="626" t="s">
        <v>547</v>
      </c>
      <c r="C1098" s="626">
        <v>89301312</v>
      </c>
      <c r="D1098" s="688"/>
      <c r="E1098" s="689" t="s">
        <v>2731</v>
      </c>
      <c r="F1098" s="626" t="s">
        <v>2708</v>
      </c>
      <c r="G1098" s="626" t="s">
        <v>3301</v>
      </c>
      <c r="H1098" s="626"/>
      <c r="I1098" s="626" t="s">
        <v>3302</v>
      </c>
      <c r="J1098" s="626" t="s">
        <v>3303</v>
      </c>
      <c r="K1098" s="626" t="s">
        <v>3304</v>
      </c>
      <c r="L1098" s="627">
        <v>275.23</v>
      </c>
      <c r="M1098" s="627">
        <v>1376.15</v>
      </c>
      <c r="N1098" s="626">
        <v>5</v>
      </c>
      <c r="O1098" s="690">
        <v>1.5</v>
      </c>
      <c r="P1098" s="627">
        <v>1376.15</v>
      </c>
      <c r="Q1098" s="642">
        <v>1</v>
      </c>
      <c r="R1098" s="626">
        <v>5</v>
      </c>
      <c r="S1098" s="642">
        <v>1</v>
      </c>
      <c r="T1098" s="690">
        <v>1.5</v>
      </c>
      <c r="U1098" s="672">
        <v>1</v>
      </c>
    </row>
    <row r="1099" spans="1:21" ht="14.4" customHeight="1" x14ac:dyDescent="0.3">
      <c r="A1099" s="625">
        <v>31</v>
      </c>
      <c r="B1099" s="626" t="s">
        <v>547</v>
      </c>
      <c r="C1099" s="626">
        <v>89301312</v>
      </c>
      <c r="D1099" s="688"/>
      <c r="E1099" s="689" t="s">
        <v>2731</v>
      </c>
      <c r="F1099" s="626" t="s">
        <v>2708</v>
      </c>
      <c r="G1099" s="626" t="s">
        <v>3301</v>
      </c>
      <c r="H1099" s="626"/>
      <c r="I1099" s="626" t="s">
        <v>3696</v>
      </c>
      <c r="J1099" s="626" t="s">
        <v>3697</v>
      </c>
      <c r="K1099" s="626" t="s">
        <v>3698</v>
      </c>
      <c r="L1099" s="627">
        <v>1354.54</v>
      </c>
      <c r="M1099" s="627">
        <v>4063.62</v>
      </c>
      <c r="N1099" s="626">
        <v>3</v>
      </c>
      <c r="O1099" s="690">
        <v>0.5</v>
      </c>
      <c r="P1099" s="627">
        <v>4063.62</v>
      </c>
      <c r="Q1099" s="642">
        <v>1</v>
      </c>
      <c r="R1099" s="626">
        <v>3</v>
      </c>
      <c r="S1099" s="642">
        <v>1</v>
      </c>
      <c r="T1099" s="690">
        <v>0.5</v>
      </c>
      <c r="U1099" s="672">
        <v>1</v>
      </c>
    </row>
    <row r="1100" spans="1:21" ht="14.4" customHeight="1" x14ac:dyDescent="0.3">
      <c r="A1100" s="625">
        <v>31</v>
      </c>
      <c r="B1100" s="626" t="s">
        <v>547</v>
      </c>
      <c r="C1100" s="626">
        <v>89301312</v>
      </c>
      <c r="D1100" s="688"/>
      <c r="E1100" s="689" t="s">
        <v>2731</v>
      </c>
      <c r="F1100" s="626" t="s">
        <v>2708</v>
      </c>
      <c r="G1100" s="626" t="s">
        <v>2808</v>
      </c>
      <c r="H1100" s="626"/>
      <c r="I1100" s="626" t="s">
        <v>1790</v>
      </c>
      <c r="J1100" s="626" t="s">
        <v>2600</v>
      </c>
      <c r="K1100" s="626" t="s">
        <v>2601</v>
      </c>
      <c r="L1100" s="627">
        <v>333.31</v>
      </c>
      <c r="M1100" s="627">
        <v>999.93000000000006</v>
      </c>
      <c r="N1100" s="626">
        <v>3</v>
      </c>
      <c r="O1100" s="690">
        <v>0.5</v>
      </c>
      <c r="P1100" s="627">
        <v>999.93000000000006</v>
      </c>
      <c r="Q1100" s="642">
        <v>1</v>
      </c>
      <c r="R1100" s="626">
        <v>3</v>
      </c>
      <c r="S1100" s="642">
        <v>1</v>
      </c>
      <c r="T1100" s="690">
        <v>0.5</v>
      </c>
      <c r="U1100" s="672">
        <v>1</v>
      </c>
    </row>
    <row r="1101" spans="1:21" ht="14.4" customHeight="1" x14ac:dyDescent="0.3">
      <c r="A1101" s="625">
        <v>31</v>
      </c>
      <c r="B1101" s="626" t="s">
        <v>547</v>
      </c>
      <c r="C1101" s="626">
        <v>89301312</v>
      </c>
      <c r="D1101" s="688"/>
      <c r="E1101" s="689" t="s">
        <v>2731</v>
      </c>
      <c r="F1101" s="626" t="s">
        <v>2708</v>
      </c>
      <c r="G1101" s="626" t="s">
        <v>3699</v>
      </c>
      <c r="H1101" s="626"/>
      <c r="I1101" s="626" t="s">
        <v>3700</v>
      </c>
      <c r="J1101" s="626" t="s">
        <v>3701</v>
      </c>
      <c r="K1101" s="626" t="s">
        <v>664</v>
      </c>
      <c r="L1101" s="627">
        <v>45.75</v>
      </c>
      <c r="M1101" s="627">
        <v>91.5</v>
      </c>
      <c r="N1101" s="626">
        <v>2</v>
      </c>
      <c r="O1101" s="690">
        <v>0.5</v>
      </c>
      <c r="P1101" s="627">
        <v>91.5</v>
      </c>
      <c r="Q1101" s="642">
        <v>1</v>
      </c>
      <c r="R1101" s="626">
        <v>2</v>
      </c>
      <c r="S1101" s="642">
        <v>1</v>
      </c>
      <c r="T1101" s="690">
        <v>0.5</v>
      </c>
      <c r="U1101" s="672">
        <v>1</v>
      </c>
    </row>
    <row r="1102" spans="1:21" ht="14.4" customHeight="1" x14ac:dyDescent="0.3">
      <c r="A1102" s="625">
        <v>31</v>
      </c>
      <c r="B1102" s="626" t="s">
        <v>547</v>
      </c>
      <c r="C1102" s="626">
        <v>89301312</v>
      </c>
      <c r="D1102" s="688"/>
      <c r="E1102" s="689" t="s">
        <v>2731</v>
      </c>
      <c r="F1102" s="626" t="s">
        <v>2708</v>
      </c>
      <c r="G1102" s="626" t="s">
        <v>3139</v>
      </c>
      <c r="H1102" s="626"/>
      <c r="I1102" s="626" t="s">
        <v>3702</v>
      </c>
      <c r="J1102" s="626" t="s">
        <v>3703</v>
      </c>
      <c r="K1102" s="626" t="s">
        <v>1837</v>
      </c>
      <c r="L1102" s="627">
        <v>222.25</v>
      </c>
      <c r="M1102" s="627">
        <v>444.5</v>
      </c>
      <c r="N1102" s="626">
        <v>2</v>
      </c>
      <c r="O1102" s="690">
        <v>0.5</v>
      </c>
      <c r="P1102" s="627"/>
      <c r="Q1102" s="642">
        <v>0</v>
      </c>
      <c r="R1102" s="626"/>
      <c r="S1102" s="642">
        <v>0</v>
      </c>
      <c r="T1102" s="690"/>
      <c r="U1102" s="672">
        <v>0</v>
      </c>
    </row>
    <row r="1103" spans="1:21" ht="14.4" customHeight="1" x14ac:dyDescent="0.3">
      <c r="A1103" s="625">
        <v>31</v>
      </c>
      <c r="B1103" s="626" t="s">
        <v>547</v>
      </c>
      <c r="C1103" s="626">
        <v>89301312</v>
      </c>
      <c r="D1103" s="688"/>
      <c r="E1103" s="689" t="s">
        <v>2731</v>
      </c>
      <c r="F1103" s="626" t="s">
        <v>2708</v>
      </c>
      <c r="G1103" s="626" t="s">
        <v>3704</v>
      </c>
      <c r="H1103" s="626"/>
      <c r="I1103" s="626" t="s">
        <v>3705</v>
      </c>
      <c r="J1103" s="626" t="s">
        <v>3706</v>
      </c>
      <c r="K1103" s="626" t="s">
        <v>3707</v>
      </c>
      <c r="L1103" s="627">
        <v>68.3</v>
      </c>
      <c r="M1103" s="627">
        <v>136.6</v>
      </c>
      <c r="N1103" s="626">
        <v>2</v>
      </c>
      <c r="O1103" s="690">
        <v>0.5</v>
      </c>
      <c r="P1103" s="627"/>
      <c r="Q1103" s="642">
        <v>0</v>
      </c>
      <c r="R1103" s="626"/>
      <c r="S1103" s="642">
        <v>0</v>
      </c>
      <c r="T1103" s="690"/>
      <c r="U1103" s="672">
        <v>0</v>
      </c>
    </row>
    <row r="1104" spans="1:21" ht="14.4" customHeight="1" x14ac:dyDescent="0.3">
      <c r="A1104" s="625">
        <v>31</v>
      </c>
      <c r="B1104" s="626" t="s">
        <v>547</v>
      </c>
      <c r="C1104" s="626">
        <v>89301312</v>
      </c>
      <c r="D1104" s="688"/>
      <c r="E1104" s="689" t="s">
        <v>2731</v>
      </c>
      <c r="F1104" s="626" t="s">
        <v>2708</v>
      </c>
      <c r="G1104" s="626" t="s">
        <v>3708</v>
      </c>
      <c r="H1104" s="626"/>
      <c r="I1104" s="626" t="s">
        <v>3709</v>
      </c>
      <c r="J1104" s="626" t="s">
        <v>3710</v>
      </c>
      <c r="K1104" s="626" t="s">
        <v>3171</v>
      </c>
      <c r="L1104" s="627">
        <v>67.040000000000006</v>
      </c>
      <c r="M1104" s="627">
        <v>134.08000000000001</v>
      </c>
      <c r="N1104" s="626">
        <v>2</v>
      </c>
      <c r="O1104" s="690">
        <v>1</v>
      </c>
      <c r="P1104" s="627"/>
      <c r="Q1104" s="642">
        <v>0</v>
      </c>
      <c r="R1104" s="626"/>
      <c r="S1104" s="642">
        <v>0</v>
      </c>
      <c r="T1104" s="690"/>
      <c r="U1104" s="672">
        <v>0</v>
      </c>
    </row>
    <row r="1105" spans="1:21" ht="14.4" customHeight="1" x14ac:dyDescent="0.3">
      <c r="A1105" s="625">
        <v>31</v>
      </c>
      <c r="B1105" s="626" t="s">
        <v>547</v>
      </c>
      <c r="C1105" s="626">
        <v>89301312</v>
      </c>
      <c r="D1105" s="688"/>
      <c r="E1105" s="689" t="s">
        <v>2731</v>
      </c>
      <c r="F1105" s="626" t="s">
        <v>2708</v>
      </c>
      <c r="G1105" s="626" t="s">
        <v>3711</v>
      </c>
      <c r="H1105" s="626"/>
      <c r="I1105" s="626" t="s">
        <v>3712</v>
      </c>
      <c r="J1105" s="626" t="s">
        <v>3713</v>
      </c>
      <c r="K1105" s="626" t="s">
        <v>3714</v>
      </c>
      <c r="L1105" s="627">
        <v>309.91000000000003</v>
      </c>
      <c r="M1105" s="627">
        <v>309.91000000000003</v>
      </c>
      <c r="N1105" s="626">
        <v>1</v>
      </c>
      <c r="O1105" s="690">
        <v>0.5</v>
      </c>
      <c r="P1105" s="627">
        <v>309.91000000000003</v>
      </c>
      <c r="Q1105" s="642">
        <v>1</v>
      </c>
      <c r="R1105" s="626">
        <v>1</v>
      </c>
      <c r="S1105" s="642">
        <v>1</v>
      </c>
      <c r="T1105" s="690">
        <v>0.5</v>
      </c>
      <c r="U1105" s="672">
        <v>1</v>
      </c>
    </row>
    <row r="1106" spans="1:21" ht="14.4" customHeight="1" x14ac:dyDescent="0.3">
      <c r="A1106" s="625">
        <v>31</v>
      </c>
      <c r="B1106" s="626" t="s">
        <v>547</v>
      </c>
      <c r="C1106" s="626">
        <v>89301312</v>
      </c>
      <c r="D1106" s="688"/>
      <c r="E1106" s="689" t="s">
        <v>2731</v>
      </c>
      <c r="F1106" s="626" t="s">
        <v>2708</v>
      </c>
      <c r="G1106" s="626" t="s">
        <v>3715</v>
      </c>
      <c r="H1106" s="626"/>
      <c r="I1106" s="626" t="s">
        <v>682</v>
      </c>
      <c r="J1106" s="626" t="s">
        <v>3716</v>
      </c>
      <c r="K1106" s="626" t="s">
        <v>3717</v>
      </c>
      <c r="L1106" s="627">
        <v>29.49</v>
      </c>
      <c r="M1106" s="627">
        <v>58.98</v>
      </c>
      <c r="N1106" s="626">
        <v>2</v>
      </c>
      <c r="O1106" s="690">
        <v>1</v>
      </c>
      <c r="P1106" s="627"/>
      <c r="Q1106" s="642">
        <v>0</v>
      </c>
      <c r="R1106" s="626"/>
      <c r="S1106" s="642">
        <v>0</v>
      </c>
      <c r="T1106" s="690"/>
      <c r="U1106" s="672">
        <v>0</v>
      </c>
    </row>
    <row r="1107" spans="1:21" ht="14.4" customHeight="1" x14ac:dyDescent="0.3">
      <c r="A1107" s="625">
        <v>31</v>
      </c>
      <c r="B1107" s="626" t="s">
        <v>547</v>
      </c>
      <c r="C1107" s="626">
        <v>89301312</v>
      </c>
      <c r="D1107" s="688"/>
      <c r="E1107" s="689" t="s">
        <v>2731</v>
      </c>
      <c r="F1107" s="626" t="s">
        <v>2708</v>
      </c>
      <c r="G1107" s="626" t="s">
        <v>2897</v>
      </c>
      <c r="H1107" s="626"/>
      <c r="I1107" s="626" t="s">
        <v>3718</v>
      </c>
      <c r="J1107" s="626" t="s">
        <v>1420</v>
      </c>
      <c r="K1107" s="626" t="s">
        <v>3272</v>
      </c>
      <c r="L1107" s="627">
        <v>0</v>
      </c>
      <c r="M1107" s="627">
        <v>0</v>
      </c>
      <c r="N1107" s="626">
        <v>1</v>
      </c>
      <c r="O1107" s="690">
        <v>1</v>
      </c>
      <c r="P1107" s="627">
        <v>0</v>
      </c>
      <c r="Q1107" s="642"/>
      <c r="R1107" s="626">
        <v>1</v>
      </c>
      <c r="S1107" s="642">
        <v>1</v>
      </c>
      <c r="T1107" s="690">
        <v>1</v>
      </c>
      <c r="U1107" s="672">
        <v>1</v>
      </c>
    </row>
    <row r="1108" spans="1:21" ht="14.4" customHeight="1" x14ac:dyDescent="0.3">
      <c r="A1108" s="625">
        <v>31</v>
      </c>
      <c r="B1108" s="626" t="s">
        <v>547</v>
      </c>
      <c r="C1108" s="626">
        <v>89301312</v>
      </c>
      <c r="D1108" s="688"/>
      <c r="E1108" s="689" t="s">
        <v>2731</v>
      </c>
      <c r="F1108" s="626" t="s">
        <v>2708</v>
      </c>
      <c r="G1108" s="626" t="s">
        <v>3153</v>
      </c>
      <c r="H1108" s="626"/>
      <c r="I1108" s="626" t="s">
        <v>3719</v>
      </c>
      <c r="J1108" s="626" t="s">
        <v>3155</v>
      </c>
      <c r="K1108" s="626" t="s">
        <v>3720</v>
      </c>
      <c r="L1108" s="627">
        <v>0</v>
      </c>
      <c r="M1108" s="627">
        <v>0</v>
      </c>
      <c r="N1108" s="626">
        <v>1</v>
      </c>
      <c r="O1108" s="690">
        <v>1</v>
      </c>
      <c r="P1108" s="627">
        <v>0</v>
      </c>
      <c r="Q1108" s="642"/>
      <c r="R1108" s="626">
        <v>1</v>
      </c>
      <c r="S1108" s="642">
        <v>1</v>
      </c>
      <c r="T1108" s="690">
        <v>1</v>
      </c>
      <c r="U1108" s="672">
        <v>1</v>
      </c>
    </row>
    <row r="1109" spans="1:21" ht="14.4" customHeight="1" x14ac:dyDescent="0.3">
      <c r="A1109" s="625">
        <v>31</v>
      </c>
      <c r="B1109" s="626" t="s">
        <v>547</v>
      </c>
      <c r="C1109" s="626">
        <v>89301312</v>
      </c>
      <c r="D1109" s="688"/>
      <c r="E1109" s="689" t="s">
        <v>2731</v>
      </c>
      <c r="F1109" s="626" t="s">
        <v>2708</v>
      </c>
      <c r="G1109" s="626" t="s">
        <v>3164</v>
      </c>
      <c r="H1109" s="626"/>
      <c r="I1109" s="626" t="s">
        <v>3721</v>
      </c>
      <c r="J1109" s="626" t="s">
        <v>3722</v>
      </c>
      <c r="K1109" s="626" t="s">
        <v>3167</v>
      </c>
      <c r="L1109" s="627">
        <v>0</v>
      </c>
      <c r="M1109" s="627">
        <v>0</v>
      </c>
      <c r="N1109" s="626">
        <v>1</v>
      </c>
      <c r="O1109" s="690">
        <v>1</v>
      </c>
      <c r="P1109" s="627"/>
      <c r="Q1109" s="642"/>
      <c r="R1109" s="626"/>
      <c r="S1109" s="642">
        <v>0</v>
      </c>
      <c r="T1109" s="690"/>
      <c r="U1109" s="672">
        <v>0</v>
      </c>
    </row>
    <row r="1110" spans="1:21" ht="14.4" customHeight="1" x14ac:dyDescent="0.3">
      <c r="A1110" s="625">
        <v>31</v>
      </c>
      <c r="B1110" s="626" t="s">
        <v>547</v>
      </c>
      <c r="C1110" s="626">
        <v>89301312</v>
      </c>
      <c r="D1110" s="688"/>
      <c r="E1110" s="689" t="s">
        <v>2731</v>
      </c>
      <c r="F1110" s="626" t="s">
        <v>2708</v>
      </c>
      <c r="G1110" s="626" t="s">
        <v>2916</v>
      </c>
      <c r="H1110" s="626"/>
      <c r="I1110" s="626" t="s">
        <v>1285</v>
      </c>
      <c r="J1110" s="626" t="s">
        <v>2917</v>
      </c>
      <c r="K1110" s="626" t="s">
        <v>801</v>
      </c>
      <c r="L1110" s="627">
        <v>33.36</v>
      </c>
      <c r="M1110" s="627">
        <v>66.72</v>
      </c>
      <c r="N1110" s="626">
        <v>2</v>
      </c>
      <c r="O1110" s="690">
        <v>0.5</v>
      </c>
      <c r="P1110" s="627">
        <v>66.72</v>
      </c>
      <c r="Q1110" s="642">
        <v>1</v>
      </c>
      <c r="R1110" s="626">
        <v>2</v>
      </c>
      <c r="S1110" s="642">
        <v>1</v>
      </c>
      <c r="T1110" s="690">
        <v>0.5</v>
      </c>
      <c r="U1110" s="672">
        <v>1</v>
      </c>
    </row>
    <row r="1111" spans="1:21" ht="14.4" customHeight="1" x14ac:dyDescent="0.3">
      <c r="A1111" s="625">
        <v>31</v>
      </c>
      <c r="B1111" s="626" t="s">
        <v>547</v>
      </c>
      <c r="C1111" s="626">
        <v>89301312</v>
      </c>
      <c r="D1111" s="688"/>
      <c r="E1111" s="689" t="s">
        <v>2731</v>
      </c>
      <c r="F1111" s="626" t="s">
        <v>2708</v>
      </c>
      <c r="G1111" s="626" t="s">
        <v>3343</v>
      </c>
      <c r="H1111" s="626"/>
      <c r="I1111" s="626" t="s">
        <v>3723</v>
      </c>
      <c r="J1111" s="626" t="s">
        <v>3724</v>
      </c>
      <c r="K1111" s="626" t="s">
        <v>3725</v>
      </c>
      <c r="L1111" s="627">
        <v>39.39</v>
      </c>
      <c r="M1111" s="627">
        <v>39.39</v>
      </c>
      <c r="N1111" s="626">
        <v>1</v>
      </c>
      <c r="O1111" s="690">
        <v>1</v>
      </c>
      <c r="P1111" s="627">
        <v>39.39</v>
      </c>
      <c r="Q1111" s="642">
        <v>1</v>
      </c>
      <c r="R1111" s="626">
        <v>1</v>
      </c>
      <c r="S1111" s="642">
        <v>1</v>
      </c>
      <c r="T1111" s="690">
        <v>1</v>
      </c>
      <c r="U1111" s="672">
        <v>1</v>
      </c>
    </row>
    <row r="1112" spans="1:21" ht="14.4" customHeight="1" x14ac:dyDescent="0.3">
      <c r="A1112" s="625">
        <v>31</v>
      </c>
      <c r="B1112" s="626" t="s">
        <v>547</v>
      </c>
      <c r="C1112" s="626">
        <v>89301312</v>
      </c>
      <c r="D1112" s="688"/>
      <c r="E1112" s="689" t="s">
        <v>2731</v>
      </c>
      <c r="F1112" s="626" t="s">
        <v>2708</v>
      </c>
      <c r="G1112" s="626" t="s">
        <v>3544</v>
      </c>
      <c r="H1112" s="626"/>
      <c r="I1112" s="626" t="s">
        <v>1261</v>
      </c>
      <c r="J1112" s="626" t="s">
        <v>1262</v>
      </c>
      <c r="K1112" s="626" t="s">
        <v>3032</v>
      </c>
      <c r="L1112" s="627">
        <v>23.72</v>
      </c>
      <c r="M1112" s="627">
        <v>71.16</v>
      </c>
      <c r="N1112" s="626">
        <v>3</v>
      </c>
      <c r="O1112" s="690">
        <v>0.5</v>
      </c>
      <c r="P1112" s="627">
        <v>71.16</v>
      </c>
      <c r="Q1112" s="642">
        <v>1</v>
      </c>
      <c r="R1112" s="626">
        <v>3</v>
      </c>
      <c r="S1112" s="642">
        <v>1</v>
      </c>
      <c r="T1112" s="690">
        <v>0.5</v>
      </c>
      <c r="U1112" s="672">
        <v>1</v>
      </c>
    </row>
    <row r="1113" spans="1:21" ht="14.4" customHeight="1" x14ac:dyDescent="0.3">
      <c r="A1113" s="625">
        <v>31</v>
      </c>
      <c r="B1113" s="626" t="s">
        <v>547</v>
      </c>
      <c r="C1113" s="626">
        <v>89301312</v>
      </c>
      <c r="D1113" s="688"/>
      <c r="E1113" s="689" t="s">
        <v>2731</v>
      </c>
      <c r="F1113" s="626" t="s">
        <v>2708</v>
      </c>
      <c r="G1113" s="626" t="s">
        <v>3264</v>
      </c>
      <c r="H1113" s="626"/>
      <c r="I1113" s="626" t="s">
        <v>3726</v>
      </c>
      <c r="J1113" s="626" t="s">
        <v>3727</v>
      </c>
      <c r="K1113" s="626" t="s">
        <v>3728</v>
      </c>
      <c r="L1113" s="627">
        <v>0</v>
      </c>
      <c r="M1113" s="627">
        <v>0</v>
      </c>
      <c r="N1113" s="626">
        <v>3</v>
      </c>
      <c r="O1113" s="690">
        <v>1</v>
      </c>
      <c r="P1113" s="627"/>
      <c r="Q1113" s="642"/>
      <c r="R1113" s="626"/>
      <c r="S1113" s="642">
        <v>0</v>
      </c>
      <c r="T1113" s="690"/>
      <c r="U1113" s="672">
        <v>0</v>
      </c>
    </row>
    <row r="1114" spans="1:21" ht="14.4" customHeight="1" x14ac:dyDescent="0.3">
      <c r="A1114" s="625">
        <v>31</v>
      </c>
      <c r="B1114" s="626" t="s">
        <v>547</v>
      </c>
      <c r="C1114" s="626">
        <v>89301312</v>
      </c>
      <c r="D1114" s="688"/>
      <c r="E1114" s="689" t="s">
        <v>2731</v>
      </c>
      <c r="F1114" s="626" t="s">
        <v>2708</v>
      </c>
      <c r="G1114" s="626" t="s">
        <v>3264</v>
      </c>
      <c r="H1114" s="626"/>
      <c r="I1114" s="626" t="s">
        <v>3729</v>
      </c>
      <c r="J1114" s="626" t="s">
        <v>3727</v>
      </c>
      <c r="K1114" s="626" t="s">
        <v>3730</v>
      </c>
      <c r="L1114" s="627">
        <v>0</v>
      </c>
      <c r="M1114" s="627">
        <v>0</v>
      </c>
      <c r="N1114" s="626">
        <v>3</v>
      </c>
      <c r="O1114" s="690">
        <v>1</v>
      </c>
      <c r="P1114" s="627"/>
      <c r="Q1114" s="642"/>
      <c r="R1114" s="626"/>
      <c r="S1114" s="642">
        <v>0</v>
      </c>
      <c r="T1114" s="690"/>
      <c r="U1114" s="672">
        <v>0</v>
      </c>
    </row>
    <row r="1115" spans="1:21" ht="14.4" customHeight="1" x14ac:dyDescent="0.3">
      <c r="A1115" s="625">
        <v>31</v>
      </c>
      <c r="B1115" s="626" t="s">
        <v>547</v>
      </c>
      <c r="C1115" s="626">
        <v>89301312</v>
      </c>
      <c r="D1115" s="688"/>
      <c r="E1115" s="689" t="s">
        <v>2731</v>
      </c>
      <c r="F1115" s="626" t="s">
        <v>2708</v>
      </c>
      <c r="G1115" s="626" t="s">
        <v>3264</v>
      </c>
      <c r="H1115" s="626"/>
      <c r="I1115" s="626" t="s">
        <v>3731</v>
      </c>
      <c r="J1115" s="626" t="s">
        <v>3266</v>
      </c>
      <c r="K1115" s="626" t="s">
        <v>3732</v>
      </c>
      <c r="L1115" s="627">
        <v>0</v>
      </c>
      <c r="M1115" s="627">
        <v>0</v>
      </c>
      <c r="N1115" s="626">
        <v>5</v>
      </c>
      <c r="O1115" s="690">
        <v>5</v>
      </c>
      <c r="P1115" s="627">
        <v>0</v>
      </c>
      <c r="Q1115" s="642"/>
      <c r="R1115" s="626">
        <v>1</v>
      </c>
      <c r="S1115" s="642">
        <v>0.2</v>
      </c>
      <c r="T1115" s="690">
        <v>1</v>
      </c>
      <c r="U1115" s="672">
        <v>0.2</v>
      </c>
    </row>
    <row r="1116" spans="1:21" ht="14.4" customHeight="1" x14ac:dyDescent="0.3">
      <c r="A1116" s="625">
        <v>31</v>
      </c>
      <c r="B1116" s="626" t="s">
        <v>547</v>
      </c>
      <c r="C1116" s="626">
        <v>89301312</v>
      </c>
      <c r="D1116" s="688"/>
      <c r="E1116" s="689" t="s">
        <v>2731</v>
      </c>
      <c r="F1116" s="626" t="s">
        <v>2708</v>
      </c>
      <c r="G1116" s="626" t="s">
        <v>3733</v>
      </c>
      <c r="H1116" s="626"/>
      <c r="I1116" s="626" t="s">
        <v>3734</v>
      </c>
      <c r="J1116" s="626" t="s">
        <v>3735</v>
      </c>
      <c r="K1116" s="626" t="s">
        <v>3736</v>
      </c>
      <c r="L1116" s="627">
        <v>114.78</v>
      </c>
      <c r="M1116" s="627">
        <v>229.56</v>
      </c>
      <c r="N1116" s="626">
        <v>2</v>
      </c>
      <c r="O1116" s="690">
        <v>1</v>
      </c>
      <c r="P1116" s="627">
        <v>229.56</v>
      </c>
      <c r="Q1116" s="642">
        <v>1</v>
      </c>
      <c r="R1116" s="626">
        <v>2</v>
      </c>
      <c r="S1116" s="642">
        <v>1</v>
      </c>
      <c r="T1116" s="690">
        <v>1</v>
      </c>
      <c r="U1116" s="672">
        <v>1</v>
      </c>
    </row>
    <row r="1117" spans="1:21" ht="14.4" customHeight="1" x14ac:dyDescent="0.3">
      <c r="A1117" s="625">
        <v>31</v>
      </c>
      <c r="B1117" s="626" t="s">
        <v>547</v>
      </c>
      <c r="C1117" s="626">
        <v>89301312</v>
      </c>
      <c r="D1117" s="688"/>
      <c r="E1117" s="689" t="s">
        <v>2731</v>
      </c>
      <c r="F1117" s="626" t="s">
        <v>2708</v>
      </c>
      <c r="G1117" s="626" t="s">
        <v>3737</v>
      </c>
      <c r="H1117" s="626"/>
      <c r="I1117" s="626" t="s">
        <v>686</v>
      </c>
      <c r="J1117" s="626" t="s">
        <v>687</v>
      </c>
      <c r="K1117" s="626" t="s">
        <v>3738</v>
      </c>
      <c r="L1117" s="627">
        <v>26.17</v>
      </c>
      <c r="M1117" s="627">
        <v>78.510000000000005</v>
      </c>
      <c r="N1117" s="626">
        <v>3</v>
      </c>
      <c r="O1117" s="690">
        <v>0.5</v>
      </c>
      <c r="P1117" s="627">
        <v>78.510000000000005</v>
      </c>
      <c r="Q1117" s="642">
        <v>1</v>
      </c>
      <c r="R1117" s="626">
        <v>3</v>
      </c>
      <c r="S1117" s="642">
        <v>1</v>
      </c>
      <c r="T1117" s="690">
        <v>0.5</v>
      </c>
      <c r="U1117" s="672">
        <v>1</v>
      </c>
    </row>
    <row r="1118" spans="1:21" ht="14.4" customHeight="1" x14ac:dyDescent="0.3">
      <c r="A1118" s="625">
        <v>31</v>
      </c>
      <c r="B1118" s="626" t="s">
        <v>547</v>
      </c>
      <c r="C1118" s="626">
        <v>89301312</v>
      </c>
      <c r="D1118" s="688"/>
      <c r="E1118" s="689" t="s">
        <v>2731</v>
      </c>
      <c r="F1118" s="626" t="s">
        <v>2708</v>
      </c>
      <c r="G1118" s="626" t="s">
        <v>3652</v>
      </c>
      <c r="H1118" s="626"/>
      <c r="I1118" s="626" t="s">
        <v>655</v>
      </c>
      <c r="J1118" s="626" t="s">
        <v>656</v>
      </c>
      <c r="K1118" s="626" t="s">
        <v>3739</v>
      </c>
      <c r="L1118" s="627">
        <v>0</v>
      </c>
      <c r="M1118" s="627">
        <v>0</v>
      </c>
      <c r="N1118" s="626">
        <v>1</v>
      </c>
      <c r="O1118" s="690">
        <v>0.5</v>
      </c>
      <c r="P1118" s="627">
        <v>0</v>
      </c>
      <c r="Q1118" s="642"/>
      <c r="R1118" s="626">
        <v>1</v>
      </c>
      <c r="S1118" s="642">
        <v>1</v>
      </c>
      <c r="T1118" s="690">
        <v>0.5</v>
      </c>
      <c r="U1118" s="672">
        <v>1</v>
      </c>
    </row>
    <row r="1119" spans="1:21" ht="14.4" customHeight="1" x14ac:dyDescent="0.3">
      <c r="A1119" s="625">
        <v>31</v>
      </c>
      <c r="B1119" s="626" t="s">
        <v>547</v>
      </c>
      <c r="C1119" s="626">
        <v>89301312</v>
      </c>
      <c r="D1119" s="688"/>
      <c r="E1119" s="689" t="s">
        <v>2731</v>
      </c>
      <c r="F1119" s="626" t="s">
        <v>2708</v>
      </c>
      <c r="G1119" s="626" t="s">
        <v>3652</v>
      </c>
      <c r="H1119" s="626"/>
      <c r="I1119" s="626" t="s">
        <v>655</v>
      </c>
      <c r="J1119" s="626" t="s">
        <v>656</v>
      </c>
      <c r="K1119" s="626" t="s">
        <v>3655</v>
      </c>
      <c r="L1119" s="627">
        <v>0</v>
      </c>
      <c r="M1119" s="627">
        <v>0</v>
      </c>
      <c r="N1119" s="626">
        <v>2</v>
      </c>
      <c r="O1119" s="690">
        <v>0.5</v>
      </c>
      <c r="P1119" s="627">
        <v>0</v>
      </c>
      <c r="Q1119" s="642"/>
      <c r="R1119" s="626">
        <v>2</v>
      </c>
      <c r="S1119" s="642">
        <v>1</v>
      </c>
      <c r="T1119" s="690">
        <v>0.5</v>
      </c>
      <c r="U1119" s="672">
        <v>1</v>
      </c>
    </row>
    <row r="1120" spans="1:21" ht="14.4" customHeight="1" x14ac:dyDescent="0.3">
      <c r="A1120" s="625">
        <v>31</v>
      </c>
      <c r="B1120" s="626" t="s">
        <v>547</v>
      </c>
      <c r="C1120" s="626">
        <v>89301312</v>
      </c>
      <c r="D1120" s="688"/>
      <c r="E1120" s="689" t="s">
        <v>2731</v>
      </c>
      <c r="F1120" s="626" t="s">
        <v>2708</v>
      </c>
      <c r="G1120" s="626" t="s">
        <v>2742</v>
      </c>
      <c r="H1120" s="626"/>
      <c r="I1120" s="626" t="s">
        <v>975</v>
      </c>
      <c r="J1120" s="626" t="s">
        <v>976</v>
      </c>
      <c r="K1120" s="626" t="s">
        <v>977</v>
      </c>
      <c r="L1120" s="627">
        <v>0</v>
      </c>
      <c r="M1120" s="627">
        <v>0</v>
      </c>
      <c r="N1120" s="626">
        <v>3</v>
      </c>
      <c r="O1120" s="690">
        <v>0.5</v>
      </c>
      <c r="P1120" s="627">
        <v>0</v>
      </c>
      <c r="Q1120" s="642"/>
      <c r="R1120" s="626">
        <v>3</v>
      </c>
      <c r="S1120" s="642">
        <v>1</v>
      </c>
      <c r="T1120" s="690">
        <v>0.5</v>
      </c>
      <c r="U1120" s="672">
        <v>1</v>
      </c>
    </row>
    <row r="1121" spans="1:21" ht="14.4" customHeight="1" x14ac:dyDescent="0.3">
      <c r="A1121" s="625">
        <v>31</v>
      </c>
      <c r="B1121" s="626" t="s">
        <v>547</v>
      </c>
      <c r="C1121" s="626">
        <v>89301312</v>
      </c>
      <c r="D1121" s="688"/>
      <c r="E1121" s="689" t="s">
        <v>2731</v>
      </c>
      <c r="F1121" s="626" t="s">
        <v>2708</v>
      </c>
      <c r="G1121" s="626" t="s">
        <v>3270</v>
      </c>
      <c r="H1121" s="626"/>
      <c r="I1121" s="626" t="s">
        <v>3271</v>
      </c>
      <c r="J1121" s="626" t="s">
        <v>1424</v>
      </c>
      <c r="K1121" s="626" t="s">
        <v>3272</v>
      </c>
      <c r="L1121" s="627">
        <v>56.41</v>
      </c>
      <c r="M1121" s="627">
        <v>56.41</v>
      </c>
      <c r="N1121" s="626">
        <v>1</v>
      </c>
      <c r="O1121" s="690">
        <v>0.5</v>
      </c>
      <c r="P1121" s="627"/>
      <c r="Q1121" s="642">
        <v>0</v>
      </c>
      <c r="R1121" s="626"/>
      <c r="S1121" s="642">
        <v>0</v>
      </c>
      <c r="T1121" s="690"/>
      <c r="U1121" s="672">
        <v>0</v>
      </c>
    </row>
    <row r="1122" spans="1:21" ht="14.4" customHeight="1" x14ac:dyDescent="0.3">
      <c r="A1122" s="625">
        <v>31</v>
      </c>
      <c r="B1122" s="626" t="s">
        <v>547</v>
      </c>
      <c r="C1122" s="626">
        <v>89301312</v>
      </c>
      <c r="D1122" s="688"/>
      <c r="E1122" s="689" t="s">
        <v>2731</v>
      </c>
      <c r="F1122" s="626" t="s">
        <v>2708</v>
      </c>
      <c r="G1122" s="626" t="s">
        <v>3270</v>
      </c>
      <c r="H1122" s="626"/>
      <c r="I1122" s="626" t="s">
        <v>3271</v>
      </c>
      <c r="J1122" s="626" t="s">
        <v>1424</v>
      </c>
      <c r="K1122" s="626" t="s">
        <v>3272</v>
      </c>
      <c r="L1122" s="627">
        <v>77.08</v>
      </c>
      <c r="M1122" s="627">
        <v>154.16</v>
      </c>
      <c r="N1122" s="626">
        <v>2</v>
      </c>
      <c r="O1122" s="690">
        <v>1</v>
      </c>
      <c r="P1122" s="627">
        <v>154.16</v>
      </c>
      <c r="Q1122" s="642">
        <v>1</v>
      </c>
      <c r="R1122" s="626">
        <v>2</v>
      </c>
      <c r="S1122" s="642">
        <v>1</v>
      </c>
      <c r="T1122" s="690">
        <v>1</v>
      </c>
      <c r="U1122" s="672">
        <v>1</v>
      </c>
    </row>
    <row r="1123" spans="1:21" ht="14.4" customHeight="1" x14ac:dyDescent="0.3">
      <c r="A1123" s="625">
        <v>31</v>
      </c>
      <c r="B1123" s="626" t="s">
        <v>547</v>
      </c>
      <c r="C1123" s="626">
        <v>89301312</v>
      </c>
      <c r="D1123" s="688"/>
      <c r="E1123" s="689" t="s">
        <v>2731</v>
      </c>
      <c r="F1123" s="626" t="s">
        <v>2708</v>
      </c>
      <c r="G1123" s="626" t="s">
        <v>3740</v>
      </c>
      <c r="H1123" s="626"/>
      <c r="I1123" s="626" t="s">
        <v>3741</v>
      </c>
      <c r="J1123" s="626" t="s">
        <v>3742</v>
      </c>
      <c r="K1123" s="626" t="s">
        <v>3743</v>
      </c>
      <c r="L1123" s="627">
        <v>199.96</v>
      </c>
      <c r="M1123" s="627">
        <v>399.92</v>
      </c>
      <c r="N1123" s="626">
        <v>2</v>
      </c>
      <c r="O1123" s="690">
        <v>0.5</v>
      </c>
      <c r="P1123" s="627">
        <v>399.92</v>
      </c>
      <c r="Q1123" s="642">
        <v>1</v>
      </c>
      <c r="R1123" s="626">
        <v>2</v>
      </c>
      <c r="S1123" s="642">
        <v>1</v>
      </c>
      <c r="T1123" s="690">
        <v>0.5</v>
      </c>
      <c r="U1123" s="672">
        <v>1</v>
      </c>
    </row>
    <row r="1124" spans="1:21" ht="14.4" customHeight="1" x14ac:dyDescent="0.3">
      <c r="A1124" s="625">
        <v>31</v>
      </c>
      <c r="B1124" s="626" t="s">
        <v>547</v>
      </c>
      <c r="C1124" s="626">
        <v>89301312</v>
      </c>
      <c r="D1124" s="688"/>
      <c r="E1124" s="689" t="s">
        <v>2731</v>
      </c>
      <c r="F1124" s="626" t="s">
        <v>2708</v>
      </c>
      <c r="G1124" s="626" t="s">
        <v>2743</v>
      </c>
      <c r="H1124" s="626"/>
      <c r="I1124" s="626" t="s">
        <v>1831</v>
      </c>
      <c r="J1124" s="626" t="s">
        <v>1832</v>
      </c>
      <c r="K1124" s="626" t="s">
        <v>1833</v>
      </c>
      <c r="L1124" s="627">
        <v>154.01</v>
      </c>
      <c r="M1124" s="627">
        <v>1232.08</v>
      </c>
      <c r="N1124" s="626">
        <v>8</v>
      </c>
      <c r="O1124" s="690">
        <v>3</v>
      </c>
      <c r="P1124" s="627">
        <v>1232.08</v>
      </c>
      <c r="Q1124" s="642">
        <v>1</v>
      </c>
      <c r="R1124" s="626">
        <v>8</v>
      </c>
      <c r="S1124" s="642">
        <v>1</v>
      </c>
      <c r="T1124" s="690">
        <v>3</v>
      </c>
      <c r="U1124" s="672">
        <v>1</v>
      </c>
    </row>
    <row r="1125" spans="1:21" ht="14.4" customHeight="1" x14ac:dyDescent="0.3">
      <c r="A1125" s="625">
        <v>31</v>
      </c>
      <c r="B1125" s="626" t="s">
        <v>547</v>
      </c>
      <c r="C1125" s="626">
        <v>89301312</v>
      </c>
      <c r="D1125" s="688"/>
      <c r="E1125" s="689" t="s">
        <v>2731</v>
      </c>
      <c r="F1125" s="626" t="s">
        <v>2708</v>
      </c>
      <c r="G1125" s="626" t="s">
        <v>3044</v>
      </c>
      <c r="H1125" s="626"/>
      <c r="I1125" s="626" t="s">
        <v>1709</v>
      </c>
      <c r="J1125" s="626" t="s">
        <v>1710</v>
      </c>
      <c r="K1125" s="626" t="s">
        <v>3045</v>
      </c>
      <c r="L1125" s="627">
        <v>38.65</v>
      </c>
      <c r="M1125" s="627">
        <v>38.65</v>
      </c>
      <c r="N1125" s="626">
        <v>1</v>
      </c>
      <c r="O1125" s="690">
        <v>0.5</v>
      </c>
      <c r="P1125" s="627">
        <v>38.65</v>
      </c>
      <c r="Q1125" s="642">
        <v>1</v>
      </c>
      <c r="R1125" s="626">
        <v>1</v>
      </c>
      <c r="S1125" s="642">
        <v>1</v>
      </c>
      <c r="T1125" s="690">
        <v>0.5</v>
      </c>
      <c r="U1125" s="672">
        <v>1</v>
      </c>
    </row>
    <row r="1126" spans="1:21" ht="14.4" customHeight="1" x14ac:dyDescent="0.3">
      <c r="A1126" s="625">
        <v>31</v>
      </c>
      <c r="B1126" s="626" t="s">
        <v>547</v>
      </c>
      <c r="C1126" s="626">
        <v>89301312</v>
      </c>
      <c r="D1126" s="688"/>
      <c r="E1126" s="689" t="s">
        <v>2731</v>
      </c>
      <c r="F1126" s="626" t="s">
        <v>2708</v>
      </c>
      <c r="G1126" s="626" t="s">
        <v>2930</v>
      </c>
      <c r="H1126" s="626"/>
      <c r="I1126" s="626" t="s">
        <v>972</v>
      </c>
      <c r="J1126" s="626" t="s">
        <v>2932</v>
      </c>
      <c r="K1126" s="626" t="s">
        <v>2877</v>
      </c>
      <c r="L1126" s="627">
        <v>36.78</v>
      </c>
      <c r="M1126" s="627">
        <v>36.78</v>
      </c>
      <c r="N1126" s="626">
        <v>1</v>
      </c>
      <c r="O1126" s="690">
        <v>1</v>
      </c>
      <c r="P1126" s="627"/>
      <c r="Q1126" s="642">
        <v>0</v>
      </c>
      <c r="R1126" s="626"/>
      <c r="S1126" s="642">
        <v>0</v>
      </c>
      <c r="T1126" s="690"/>
      <c r="U1126" s="672">
        <v>0</v>
      </c>
    </row>
    <row r="1127" spans="1:21" ht="14.4" customHeight="1" x14ac:dyDescent="0.3">
      <c r="A1127" s="625">
        <v>31</v>
      </c>
      <c r="B1127" s="626" t="s">
        <v>547</v>
      </c>
      <c r="C1127" s="626">
        <v>89301312</v>
      </c>
      <c r="D1127" s="688"/>
      <c r="E1127" s="689" t="s">
        <v>2731</v>
      </c>
      <c r="F1127" s="626" t="s">
        <v>2708</v>
      </c>
      <c r="G1127" s="626" t="s">
        <v>3744</v>
      </c>
      <c r="H1127" s="626"/>
      <c r="I1127" s="626" t="s">
        <v>3745</v>
      </c>
      <c r="J1127" s="626" t="s">
        <v>3746</v>
      </c>
      <c r="K1127" s="626" t="s">
        <v>3747</v>
      </c>
      <c r="L1127" s="627">
        <v>1388.05</v>
      </c>
      <c r="M1127" s="627">
        <v>2776.1</v>
      </c>
      <c r="N1127" s="626">
        <v>2</v>
      </c>
      <c r="O1127" s="690">
        <v>2</v>
      </c>
      <c r="P1127" s="627">
        <v>2776.1</v>
      </c>
      <c r="Q1127" s="642">
        <v>1</v>
      </c>
      <c r="R1127" s="626">
        <v>2</v>
      </c>
      <c r="S1127" s="642">
        <v>1</v>
      </c>
      <c r="T1127" s="690">
        <v>2</v>
      </c>
      <c r="U1127" s="672">
        <v>1</v>
      </c>
    </row>
    <row r="1128" spans="1:21" ht="14.4" customHeight="1" x14ac:dyDescent="0.3">
      <c r="A1128" s="625">
        <v>31</v>
      </c>
      <c r="B1128" s="626" t="s">
        <v>547</v>
      </c>
      <c r="C1128" s="626">
        <v>89301312</v>
      </c>
      <c r="D1128" s="688"/>
      <c r="E1128" s="689" t="s">
        <v>2731</v>
      </c>
      <c r="F1128" s="626" t="s">
        <v>2708</v>
      </c>
      <c r="G1128" s="626" t="s">
        <v>3744</v>
      </c>
      <c r="H1128" s="626"/>
      <c r="I1128" s="626" t="s">
        <v>3745</v>
      </c>
      <c r="J1128" s="626" t="s">
        <v>3746</v>
      </c>
      <c r="K1128" s="626" t="s">
        <v>3747</v>
      </c>
      <c r="L1128" s="627">
        <v>694.04</v>
      </c>
      <c r="M1128" s="627">
        <v>694.04</v>
      </c>
      <c r="N1128" s="626">
        <v>1</v>
      </c>
      <c r="O1128" s="690">
        <v>0.5</v>
      </c>
      <c r="P1128" s="627">
        <v>694.04</v>
      </c>
      <c r="Q1128" s="642">
        <v>1</v>
      </c>
      <c r="R1128" s="626">
        <v>1</v>
      </c>
      <c r="S1128" s="642">
        <v>1</v>
      </c>
      <c r="T1128" s="690">
        <v>0.5</v>
      </c>
      <c r="U1128" s="672">
        <v>1</v>
      </c>
    </row>
    <row r="1129" spans="1:21" ht="14.4" customHeight="1" x14ac:dyDescent="0.3">
      <c r="A1129" s="625">
        <v>31</v>
      </c>
      <c r="B1129" s="626" t="s">
        <v>547</v>
      </c>
      <c r="C1129" s="626">
        <v>89301312</v>
      </c>
      <c r="D1129" s="688"/>
      <c r="E1129" s="689" t="s">
        <v>2731</v>
      </c>
      <c r="F1129" s="626" t="s">
        <v>2708</v>
      </c>
      <c r="G1129" s="626" t="s">
        <v>3186</v>
      </c>
      <c r="H1129" s="626"/>
      <c r="I1129" s="626" t="s">
        <v>3748</v>
      </c>
      <c r="J1129" s="626" t="s">
        <v>3553</v>
      </c>
      <c r="K1129" s="626" t="s">
        <v>3749</v>
      </c>
      <c r="L1129" s="627">
        <v>229.57</v>
      </c>
      <c r="M1129" s="627">
        <v>459.14</v>
      </c>
      <c r="N1129" s="626">
        <v>2</v>
      </c>
      <c r="O1129" s="690">
        <v>1</v>
      </c>
      <c r="P1129" s="627">
        <v>459.14</v>
      </c>
      <c r="Q1129" s="642">
        <v>1</v>
      </c>
      <c r="R1129" s="626">
        <v>2</v>
      </c>
      <c r="S1129" s="642">
        <v>1</v>
      </c>
      <c r="T1129" s="690">
        <v>1</v>
      </c>
      <c r="U1129" s="672">
        <v>1</v>
      </c>
    </row>
    <row r="1130" spans="1:21" ht="14.4" customHeight="1" x14ac:dyDescent="0.3">
      <c r="A1130" s="625">
        <v>31</v>
      </c>
      <c r="B1130" s="626" t="s">
        <v>547</v>
      </c>
      <c r="C1130" s="626">
        <v>89301312</v>
      </c>
      <c r="D1130" s="688"/>
      <c r="E1130" s="689" t="s">
        <v>2731</v>
      </c>
      <c r="F1130" s="626" t="s">
        <v>2708</v>
      </c>
      <c r="G1130" s="626" t="s">
        <v>3477</v>
      </c>
      <c r="H1130" s="626"/>
      <c r="I1130" s="626" t="s">
        <v>2003</v>
      </c>
      <c r="J1130" s="626" t="s">
        <v>766</v>
      </c>
      <c r="K1130" s="626" t="s">
        <v>3750</v>
      </c>
      <c r="L1130" s="627">
        <v>83.56</v>
      </c>
      <c r="M1130" s="627">
        <v>167.12</v>
      </c>
      <c r="N1130" s="626">
        <v>2</v>
      </c>
      <c r="O1130" s="690">
        <v>1</v>
      </c>
      <c r="P1130" s="627">
        <v>167.12</v>
      </c>
      <c r="Q1130" s="642">
        <v>1</v>
      </c>
      <c r="R1130" s="626">
        <v>2</v>
      </c>
      <c r="S1130" s="642">
        <v>1</v>
      </c>
      <c r="T1130" s="690">
        <v>1</v>
      </c>
      <c r="U1130" s="672">
        <v>1</v>
      </c>
    </row>
    <row r="1131" spans="1:21" ht="14.4" customHeight="1" x14ac:dyDescent="0.3">
      <c r="A1131" s="625">
        <v>31</v>
      </c>
      <c r="B1131" s="626" t="s">
        <v>547</v>
      </c>
      <c r="C1131" s="626">
        <v>89301312</v>
      </c>
      <c r="D1131" s="688"/>
      <c r="E1131" s="689" t="s">
        <v>2731</v>
      </c>
      <c r="F1131" s="626" t="s">
        <v>2708</v>
      </c>
      <c r="G1131" s="626" t="s">
        <v>3751</v>
      </c>
      <c r="H1131" s="626"/>
      <c r="I1131" s="626" t="s">
        <v>3752</v>
      </c>
      <c r="J1131" s="626" t="s">
        <v>3753</v>
      </c>
      <c r="K1131" s="626" t="s">
        <v>3754</v>
      </c>
      <c r="L1131" s="627">
        <v>1866.4</v>
      </c>
      <c r="M1131" s="627">
        <v>5599.2000000000007</v>
      </c>
      <c r="N1131" s="626">
        <v>3</v>
      </c>
      <c r="O1131" s="690">
        <v>1</v>
      </c>
      <c r="P1131" s="627">
        <v>5599.2000000000007</v>
      </c>
      <c r="Q1131" s="642">
        <v>1</v>
      </c>
      <c r="R1131" s="626">
        <v>3</v>
      </c>
      <c r="S1131" s="642">
        <v>1</v>
      </c>
      <c r="T1131" s="690">
        <v>1</v>
      </c>
      <c r="U1131" s="672">
        <v>1</v>
      </c>
    </row>
    <row r="1132" spans="1:21" ht="14.4" customHeight="1" x14ac:dyDescent="0.3">
      <c r="A1132" s="625">
        <v>31</v>
      </c>
      <c r="B1132" s="626" t="s">
        <v>547</v>
      </c>
      <c r="C1132" s="626">
        <v>89301312</v>
      </c>
      <c r="D1132" s="688"/>
      <c r="E1132" s="689" t="s">
        <v>2731</v>
      </c>
      <c r="F1132" s="626" t="s">
        <v>2708</v>
      </c>
      <c r="G1132" s="626" t="s">
        <v>2744</v>
      </c>
      <c r="H1132" s="626"/>
      <c r="I1132" s="626" t="s">
        <v>1643</v>
      </c>
      <c r="J1132" s="626" t="s">
        <v>1491</v>
      </c>
      <c r="K1132" s="626" t="s">
        <v>1644</v>
      </c>
      <c r="L1132" s="627">
        <v>625.29</v>
      </c>
      <c r="M1132" s="627">
        <v>43770.3</v>
      </c>
      <c r="N1132" s="626">
        <v>70</v>
      </c>
      <c r="O1132" s="690">
        <v>31.5</v>
      </c>
      <c r="P1132" s="627">
        <v>35641.530000000006</v>
      </c>
      <c r="Q1132" s="642">
        <v>0.81428571428571439</v>
      </c>
      <c r="R1132" s="626">
        <v>57</v>
      </c>
      <c r="S1132" s="642">
        <v>0.81428571428571428</v>
      </c>
      <c r="T1132" s="690">
        <v>26</v>
      </c>
      <c r="U1132" s="672">
        <v>0.82539682539682535</v>
      </c>
    </row>
    <row r="1133" spans="1:21" ht="14.4" customHeight="1" x14ac:dyDescent="0.3">
      <c r="A1133" s="625">
        <v>31</v>
      </c>
      <c r="B1133" s="626" t="s">
        <v>547</v>
      </c>
      <c r="C1133" s="626">
        <v>89301312</v>
      </c>
      <c r="D1133" s="688"/>
      <c r="E1133" s="689" t="s">
        <v>2731</v>
      </c>
      <c r="F1133" s="626" t="s">
        <v>2708</v>
      </c>
      <c r="G1133" s="626" t="s">
        <v>2744</v>
      </c>
      <c r="H1133" s="626"/>
      <c r="I1133" s="626" t="s">
        <v>3040</v>
      </c>
      <c r="J1133" s="626" t="s">
        <v>1491</v>
      </c>
      <c r="K1133" s="626" t="s">
        <v>3041</v>
      </c>
      <c r="L1133" s="627">
        <v>187.59</v>
      </c>
      <c r="M1133" s="627">
        <v>562.77</v>
      </c>
      <c r="N1133" s="626">
        <v>3</v>
      </c>
      <c r="O1133" s="690">
        <v>1</v>
      </c>
      <c r="P1133" s="627">
        <v>562.77</v>
      </c>
      <c r="Q1133" s="642">
        <v>1</v>
      </c>
      <c r="R1133" s="626">
        <v>3</v>
      </c>
      <c r="S1133" s="642">
        <v>1</v>
      </c>
      <c r="T1133" s="690">
        <v>1</v>
      </c>
      <c r="U1133" s="672">
        <v>1</v>
      </c>
    </row>
    <row r="1134" spans="1:21" ht="14.4" customHeight="1" x14ac:dyDescent="0.3">
      <c r="A1134" s="625">
        <v>31</v>
      </c>
      <c r="B1134" s="626" t="s">
        <v>547</v>
      </c>
      <c r="C1134" s="626">
        <v>89301312</v>
      </c>
      <c r="D1134" s="688"/>
      <c r="E1134" s="689" t="s">
        <v>2731</v>
      </c>
      <c r="F1134" s="626" t="s">
        <v>2708</v>
      </c>
      <c r="G1134" s="626" t="s">
        <v>2744</v>
      </c>
      <c r="H1134" s="626"/>
      <c r="I1134" s="626" t="s">
        <v>1490</v>
      </c>
      <c r="J1134" s="626" t="s">
        <v>1491</v>
      </c>
      <c r="K1134" s="626" t="s">
        <v>1492</v>
      </c>
      <c r="L1134" s="627">
        <v>937.93</v>
      </c>
      <c r="M1134" s="627">
        <v>15944.81</v>
      </c>
      <c r="N1134" s="626">
        <v>17</v>
      </c>
      <c r="O1134" s="690">
        <v>7</v>
      </c>
      <c r="P1134" s="627">
        <v>11255.16</v>
      </c>
      <c r="Q1134" s="642">
        <v>0.70588235294117652</v>
      </c>
      <c r="R1134" s="626">
        <v>12</v>
      </c>
      <c r="S1134" s="642">
        <v>0.70588235294117652</v>
      </c>
      <c r="T1134" s="690">
        <v>4</v>
      </c>
      <c r="U1134" s="672">
        <v>0.5714285714285714</v>
      </c>
    </row>
    <row r="1135" spans="1:21" ht="14.4" customHeight="1" x14ac:dyDescent="0.3">
      <c r="A1135" s="625">
        <v>31</v>
      </c>
      <c r="B1135" s="626" t="s">
        <v>547</v>
      </c>
      <c r="C1135" s="626">
        <v>89301312</v>
      </c>
      <c r="D1135" s="688"/>
      <c r="E1135" s="689" t="s">
        <v>2731</v>
      </c>
      <c r="F1135" s="626" t="s">
        <v>2708</v>
      </c>
      <c r="G1135" s="626" t="s">
        <v>2744</v>
      </c>
      <c r="H1135" s="626"/>
      <c r="I1135" s="626" t="s">
        <v>2830</v>
      </c>
      <c r="J1135" s="626" t="s">
        <v>1491</v>
      </c>
      <c r="K1135" s="626" t="s">
        <v>2831</v>
      </c>
      <c r="L1135" s="627">
        <v>1166.47</v>
      </c>
      <c r="M1135" s="627">
        <v>1166.47</v>
      </c>
      <c r="N1135" s="626">
        <v>1</v>
      </c>
      <c r="O1135" s="690">
        <v>1</v>
      </c>
      <c r="P1135" s="627">
        <v>1166.47</v>
      </c>
      <c r="Q1135" s="642">
        <v>1</v>
      </c>
      <c r="R1135" s="626">
        <v>1</v>
      </c>
      <c r="S1135" s="642">
        <v>1</v>
      </c>
      <c r="T1135" s="690">
        <v>1</v>
      </c>
      <c r="U1135" s="672">
        <v>1</v>
      </c>
    </row>
    <row r="1136" spans="1:21" ht="14.4" customHeight="1" x14ac:dyDescent="0.3">
      <c r="A1136" s="625">
        <v>31</v>
      </c>
      <c r="B1136" s="626" t="s">
        <v>547</v>
      </c>
      <c r="C1136" s="626">
        <v>89301312</v>
      </c>
      <c r="D1136" s="688"/>
      <c r="E1136" s="689" t="s">
        <v>2731</v>
      </c>
      <c r="F1136" s="626" t="s">
        <v>2708</v>
      </c>
      <c r="G1136" s="626" t="s">
        <v>2942</v>
      </c>
      <c r="H1136" s="626"/>
      <c r="I1136" s="626" t="s">
        <v>3755</v>
      </c>
      <c r="J1136" s="626" t="s">
        <v>2944</v>
      </c>
      <c r="K1136" s="626" t="s">
        <v>3626</v>
      </c>
      <c r="L1136" s="627">
        <v>140.59</v>
      </c>
      <c r="M1136" s="627">
        <v>140.59</v>
      </c>
      <c r="N1136" s="626">
        <v>1</v>
      </c>
      <c r="O1136" s="690">
        <v>0.5</v>
      </c>
      <c r="P1136" s="627">
        <v>140.59</v>
      </c>
      <c r="Q1136" s="642">
        <v>1</v>
      </c>
      <c r="R1136" s="626">
        <v>1</v>
      </c>
      <c r="S1136" s="642">
        <v>1</v>
      </c>
      <c r="T1136" s="690">
        <v>0.5</v>
      </c>
      <c r="U1136" s="672">
        <v>1</v>
      </c>
    </row>
    <row r="1137" spans="1:21" ht="14.4" customHeight="1" x14ac:dyDescent="0.3">
      <c r="A1137" s="625">
        <v>31</v>
      </c>
      <c r="B1137" s="626" t="s">
        <v>547</v>
      </c>
      <c r="C1137" s="626">
        <v>89301312</v>
      </c>
      <c r="D1137" s="688"/>
      <c r="E1137" s="689" t="s">
        <v>2731</v>
      </c>
      <c r="F1137" s="626" t="s">
        <v>2708</v>
      </c>
      <c r="G1137" s="626" t="s">
        <v>2745</v>
      </c>
      <c r="H1137" s="626"/>
      <c r="I1137" s="626" t="s">
        <v>1479</v>
      </c>
      <c r="J1137" s="626" t="s">
        <v>1480</v>
      </c>
      <c r="K1137" s="626" t="s">
        <v>2639</v>
      </c>
      <c r="L1137" s="627">
        <v>96.63</v>
      </c>
      <c r="M1137" s="627">
        <v>96.63</v>
      </c>
      <c r="N1137" s="626">
        <v>1</v>
      </c>
      <c r="O1137" s="690">
        <v>0.5</v>
      </c>
      <c r="P1137" s="627"/>
      <c r="Q1137" s="642">
        <v>0</v>
      </c>
      <c r="R1137" s="626"/>
      <c r="S1137" s="642">
        <v>0</v>
      </c>
      <c r="T1137" s="690"/>
      <c r="U1137" s="672">
        <v>0</v>
      </c>
    </row>
    <row r="1138" spans="1:21" ht="14.4" customHeight="1" x14ac:dyDescent="0.3">
      <c r="A1138" s="625">
        <v>31</v>
      </c>
      <c r="B1138" s="626" t="s">
        <v>547</v>
      </c>
      <c r="C1138" s="626">
        <v>89301312</v>
      </c>
      <c r="D1138" s="688"/>
      <c r="E1138" s="689" t="s">
        <v>2731</v>
      </c>
      <c r="F1138" s="626" t="s">
        <v>2708</v>
      </c>
      <c r="G1138" s="626" t="s">
        <v>2745</v>
      </c>
      <c r="H1138" s="626"/>
      <c r="I1138" s="626" t="s">
        <v>2876</v>
      </c>
      <c r="J1138" s="626" t="s">
        <v>1480</v>
      </c>
      <c r="K1138" s="626" t="s">
        <v>2877</v>
      </c>
      <c r="L1138" s="627">
        <v>193.26</v>
      </c>
      <c r="M1138" s="627">
        <v>386.52</v>
      </c>
      <c r="N1138" s="626">
        <v>2</v>
      </c>
      <c r="O1138" s="690">
        <v>1.5</v>
      </c>
      <c r="P1138" s="627">
        <v>386.52</v>
      </c>
      <c r="Q1138" s="642">
        <v>1</v>
      </c>
      <c r="R1138" s="626">
        <v>2</v>
      </c>
      <c r="S1138" s="642">
        <v>1</v>
      </c>
      <c r="T1138" s="690">
        <v>1.5</v>
      </c>
      <c r="U1138" s="672">
        <v>1</v>
      </c>
    </row>
    <row r="1139" spans="1:21" ht="14.4" customHeight="1" x14ac:dyDescent="0.3">
      <c r="A1139" s="625">
        <v>31</v>
      </c>
      <c r="B1139" s="626" t="s">
        <v>547</v>
      </c>
      <c r="C1139" s="626">
        <v>89301312</v>
      </c>
      <c r="D1139" s="688"/>
      <c r="E1139" s="689" t="s">
        <v>2731</v>
      </c>
      <c r="F1139" s="626" t="s">
        <v>2708</v>
      </c>
      <c r="G1139" s="626" t="s">
        <v>2745</v>
      </c>
      <c r="H1139" s="626"/>
      <c r="I1139" s="626" t="s">
        <v>576</v>
      </c>
      <c r="J1139" s="626" t="s">
        <v>577</v>
      </c>
      <c r="K1139" s="626" t="s">
        <v>2640</v>
      </c>
      <c r="L1139" s="627">
        <v>96.63</v>
      </c>
      <c r="M1139" s="627">
        <v>676.41</v>
      </c>
      <c r="N1139" s="626">
        <v>7</v>
      </c>
      <c r="O1139" s="690">
        <v>5.5</v>
      </c>
      <c r="P1139" s="627">
        <v>386.52</v>
      </c>
      <c r="Q1139" s="642">
        <v>0.5714285714285714</v>
      </c>
      <c r="R1139" s="626">
        <v>4</v>
      </c>
      <c r="S1139" s="642">
        <v>0.5714285714285714</v>
      </c>
      <c r="T1139" s="690">
        <v>4</v>
      </c>
      <c r="U1139" s="672">
        <v>0.72727272727272729</v>
      </c>
    </row>
    <row r="1140" spans="1:21" ht="14.4" customHeight="1" x14ac:dyDescent="0.3">
      <c r="A1140" s="625">
        <v>31</v>
      </c>
      <c r="B1140" s="626" t="s">
        <v>547</v>
      </c>
      <c r="C1140" s="626">
        <v>89301312</v>
      </c>
      <c r="D1140" s="688"/>
      <c r="E1140" s="689" t="s">
        <v>2731</v>
      </c>
      <c r="F1140" s="626" t="s">
        <v>2708</v>
      </c>
      <c r="G1140" s="626" t="s">
        <v>2836</v>
      </c>
      <c r="H1140" s="626"/>
      <c r="I1140" s="626" t="s">
        <v>3756</v>
      </c>
      <c r="J1140" s="626" t="s">
        <v>754</v>
      </c>
      <c r="K1140" s="626" t="s">
        <v>1989</v>
      </c>
      <c r="L1140" s="627">
        <v>0</v>
      </c>
      <c r="M1140" s="627">
        <v>0</v>
      </c>
      <c r="N1140" s="626">
        <v>1</v>
      </c>
      <c r="O1140" s="690">
        <v>0.5</v>
      </c>
      <c r="P1140" s="627">
        <v>0</v>
      </c>
      <c r="Q1140" s="642"/>
      <c r="R1140" s="626">
        <v>1</v>
      </c>
      <c r="S1140" s="642">
        <v>1</v>
      </c>
      <c r="T1140" s="690">
        <v>0.5</v>
      </c>
      <c r="U1140" s="672">
        <v>1</v>
      </c>
    </row>
    <row r="1141" spans="1:21" ht="14.4" customHeight="1" x14ac:dyDescent="0.3">
      <c r="A1141" s="625">
        <v>31</v>
      </c>
      <c r="B1141" s="626" t="s">
        <v>547</v>
      </c>
      <c r="C1141" s="626">
        <v>89301312</v>
      </c>
      <c r="D1141" s="688"/>
      <c r="E1141" s="689" t="s">
        <v>2731</v>
      </c>
      <c r="F1141" s="626" t="s">
        <v>2708</v>
      </c>
      <c r="G1141" s="626" t="s">
        <v>2836</v>
      </c>
      <c r="H1141" s="626"/>
      <c r="I1141" s="626" t="s">
        <v>3757</v>
      </c>
      <c r="J1141" s="626" t="s">
        <v>2948</v>
      </c>
      <c r="K1141" s="626" t="s">
        <v>1989</v>
      </c>
      <c r="L1141" s="627">
        <v>612.26</v>
      </c>
      <c r="M1141" s="627">
        <v>1224.52</v>
      </c>
      <c r="N1141" s="626">
        <v>2</v>
      </c>
      <c r="O1141" s="690">
        <v>1</v>
      </c>
      <c r="P1141" s="627">
        <v>1224.52</v>
      </c>
      <c r="Q1141" s="642">
        <v>1</v>
      </c>
      <c r="R1141" s="626">
        <v>2</v>
      </c>
      <c r="S1141" s="642">
        <v>1</v>
      </c>
      <c r="T1141" s="690">
        <v>1</v>
      </c>
      <c r="U1141" s="672">
        <v>1</v>
      </c>
    </row>
    <row r="1142" spans="1:21" ht="14.4" customHeight="1" x14ac:dyDescent="0.3">
      <c r="A1142" s="625">
        <v>31</v>
      </c>
      <c r="B1142" s="626" t="s">
        <v>547</v>
      </c>
      <c r="C1142" s="626">
        <v>89301312</v>
      </c>
      <c r="D1142" s="688"/>
      <c r="E1142" s="689" t="s">
        <v>2731</v>
      </c>
      <c r="F1142" s="626" t="s">
        <v>2708</v>
      </c>
      <c r="G1142" s="626" t="s">
        <v>2836</v>
      </c>
      <c r="H1142" s="626"/>
      <c r="I1142" s="626" t="s">
        <v>1988</v>
      </c>
      <c r="J1142" s="626" t="s">
        <v>754</v>
      </c>
      <c r="K1142" s="626" t="s">
        <v>1989</v>
      </c>
      <c r="L1142" s="627">
        <v>612.26</v>
      </c>
      <c r="M1142" s="627">
        <v>1224.52</v>
      </c>
      <c r="N1142" s="626">
        <v>2</v>
      </c>
      <c r="O1142" s="690">
        <v>0.5</v>
      </c>
      <c r="P1142" s="627">
        <v>1224.52</v>
      </c>
      <c r="Q1142" s="642">
        <v>1</v>
      </c>
      <c r="R1142" s="626">
        <v>2</v>
      </c>
      <c r="S1142" s="642">
        <v>1</v>
      </c>
      <c r="T1142" s="690">
        <v>0.5</v>
      </c>
      <c r="U1142" s="672">
        <v>1</v>
      </c>
    </row>
    <row r="1143" spans="1:21" ht="14.4" customHeight="1" x14ac:dyDescent="0.3">
      <c r="A1143" s="625">
        <v>31</v>
      </c>
      <c r="B1143" s="626" t="s">
        <v>547</v>
      </c>
      <c r="C1143" s="626">
        <v>89301312</v>
      </c>
      <c r="D1143" s="688"/>
      <c r="E1143" s="689" t="s">
        <v>2731</v>
      </c>
      <c r="F1143" s="626" t="s">
        <v>2708</v>
      </c>
      <c r="G1143" s="626" t="s">
        <v>3492</v>
      </c>
      <c r="H1143" s="626"/>
      <c r="I1143" s="626" t="s">
        <v>1968</v>
      </c>
      <c r="J1143" s="626" t="s">
        <v>1969</v>
      </c>
      <c r="K1143" s="626" t="s">
        <v>3493</v>
      </c>
      <c r="L1143" s="627">
        <v>0</v>
      </c>
      <c r="M1143" s="627">
        <v>0</v>
      </c>
      <c r="N1143" s="626">
        <v>2</v>
      </c>
      <c r="O1143" s="690">
        <v>1</v>
      </c>
      <c r="P1143" s="627">
        <v>0</v>
      </c>
      <c r="Q1143" s="642"/>
      <c r="R1143" s="626">
        <v>2</v>
      </c>
      <c r="S1143" s="642">
        <v>1</v>
      </c>
      <c r="T1143" s="690">
        <v>1</v>
      </c>
      <c r="U1143" s="672">
        <v>1</v>
      </c>
    </row>
    <row r="1144" spans="1:21" ht="14.4" customHeight="1" x14ac:dyDescent="0.3">
      <c r="A1144" s="625">
        <v>31</v>
      </c>
      <c r="B1144" s="626" t="s">
        <v>547</v>
      </c>
      <c r="C1144" s="626">
        <v>89301312</v>
      </c>
      <c r="D1144" s="688"/>
      <c r="E1144" s="689" t="s">
        <v>2731</v>
      </c>
      <c r="F1144" s="626" t="s">
        <v>2708</v>
      </c>
      <c r="G1144" s="626" t="s">
        <v>2901</v>
      </c>
      <c r="H1144" s="626"/>
      <c r="I1144" s="626" t="s">
        <v>1009</v>
      </c>
      <c r="J1144" s="626" t="s">
        <v>1010</v>
      </c>
      <c r="K1144" s="626" t="s">
        <v>1011</v>
      </c>
      <c r="L1144" s="627">
        <v>0</v>
      </c>
      <c r="M1144" s="627">
        <v>0</v>
      </c>
      <c r="N1144" s="626">
        <v>2</v>
      </c>
      <c r="O1144" s="690">
        <v>0.5</v>
      </c>
      <c r="P1144" s="627">
        <v>0</v>
      </c>
      <c r="Q1144" s="642"/>
      <c r="R1144" s="626">
        <v>2</v>
      </c>
      <c r="S1144" s="642">
        <v>1</v>
      </c>
      <c r="T1144" s="690">
        <v>0.5</v>
      </c>
      <c r="U1144" s="672">
        <v>1</v>
      </c>
    </row>
    <row r="1145" spans="1:21" ht="14.4" customHeight="1" x14ac:dyDescent="0.3">
      <c r="A1145" s="625">
        <v>31</v>
      </c>
      <c r="B1145" s="626" t="s">
        <v>547</v>
      </c>
      <c r="C1145" s="626">
        <v>89301312</v>
      </c>
      <c r="D1145" s="688"/>
      <c r="E1145" s="689" t="s">
        <v>2731</v>
      </c>
      <c r="F1145" s="626" t="s">
        <v>2708</v>
      </c>
      <c r="G1145" s="626" t="s">
        <v>3758</v>
      </c>
      <c r="H1145" s="626"/>
      <c r="I1145" s="626" t="s">
        <v>3759</v>
      </c>
      <c r="J1145" s="626" t="s">
        <v>3760</v>
      </c>
      <c r="K1145" s="626" t="s">
        <v>3761</v>
      </c>
      <c r="L1145" s="627">
        <v>140.03</v>
      </c>
      <c r="M1145" s="627">
        <v>280.06</v>
      </c>
      <c r="N1145" s="626">
        <v>2</v>
      </c>
      <c r="O1145" s="690">
        <v>0.5</v>
      </c>
      <c r="P1145" s="627">
        <v>280.06</v>
      </c>
      <c r="Q1145" s="642">
        <v>1</v>
      </c>
      <c r="R1145" s="626">
        <v>2</v>
      </c>
      <c r="S1145" s="642">
        <v>1</v>
      </c>
      <c r="T1145" s="690">
        <v>0.5</v>
      </c>
      <c r="U1145" s="672">
        <v>1</v>
      </c>
    </row>
    <row r="1146" spans="1:21" ht="14.4" customHeight="1" x14ac:dyDescent="0.3">
      <c r="A1146" s="625">
        <v>31</v>
      </c>
      <c r="B1146" s="626" t="s">
        <v>547</v>
      </c>
      <c r="C1146" s="626">
        <v>89301312</v>
      </c>
      <c r="D1146" s="688"/>
      <c r="E1146" s="689" t="s">
        <v>2731</v>
      </c>
      <c r="F1146" s="626" t="s">
        <v>2708</v>
      </c>
      <c r="G1146" s="626" t="s">
        <v>3762</v>
      </c>
      <c r="H1146" s="626"/>
      <c r="I1146" s="626" t="s">
        <v>2350</v>
      </c>
      <c r="J1146" s="626" t="s">
        <v>2351</v>
      </c>
      <c r="K1146" s="626" t="s">
        <v>2706</v>
      </c>
      <c r="L1146" s="627">
        <v>94.8</v>
      </c>
      <c r="M1146" s="627">
        <v>379.2</v>
      </c>
      <c r="N1146" s="626">
        <v>4</v>
      </c>
      <c r="O1146" s="690">
        <v>2</v>
      </c>
      <c r="P1146" s="627">
        <v>189.6</v>
      </c>
      <c r="Q1146" s="642">
        <v>0.5</v>
      </c>
      <c r="R1146" s="626">
        <v>2</v>
      </c>
      <c r="S1146" s="642">
        <v>0.5</v>
      </c>
      <c r="T1146" s="690">
        <v>1</v>
      </c>
      <c r="U1146" s="672">
        <v>0.5</v>
      </c>
    </row>
    <row r="1147" spans="1:21" ht="14.4" customHeight="1" x14ac:dyDescent="0.3">
      <c r="A1147" s="625">
        <v>31</v>
      </c>
      <c r="B1147" s="626" t="s">
        <v>547</v>
      </c>
      <c r="C1147" s="626">
        <v>89301312</v>
      </c>
      <c r="D1147" s="688"/>
      <c r="E1147" s="689" t="s">
        <v>2731</v>
      </c>
      <c r="F1147" s="626" t="s">
        <v>2708</v>
      </c>
      <c r="G1147" s="626" t="s">
        <v>3763</v>
      </c>
      <c r="H1147" s="626"/>
      <c r="I1147" s="626" t="s">
        <v>3764</v>
      </c>
      <c r="J1147" s="626" t="s">
        <v>3765</v>
      </c>
      <c r="K1147" s="626" t="s">
        <v>3766</v>
      </c>
      <c r="L1147" s="627">
        <v>1309.48</v>
      </c>
      <c r="M1147" s="627">
        <v>2618.96</v>
      </c>
      <c r="N1147" s="626">
        <v>2</v>
      </c>
      <c r="O1147" s="690"/>
      <c r="P1147" s="627"/>
      <c r="Q1147" s="642">
        <v>0</v>
      </c>
      <c r="R1147" s="626"/>
      <c r="S1147" s="642">
        <v>0</v>
      </c>
      <c r="T1147" s="690"/>
      <c r="U1147" s="672"/>
    </row>
    <row r="1148" spans="1:21" ht="14.4" customHeight="1" x14ac:dyDescent="0.3">
      <c r="A1148" s="625">
        <v>31</v>
      </c>
      <c r="B1148" s="626" t="s">
        <v>547</v>
      </c>
      <c r="C1148" s="626">
        <v>89301312</v>
      </c>
      <c r="D1148" s="688"/>
      <c r="E1148" s="689" t="s">
        <v>2731</v>
      </c>
      <c r="F1148" s="626" t="s">
        <v>2708</v>
      </c>
      <c r="G1148" s="626" t="s">
        <v>2750</v>
      </c>
      <c r="H1148" s="626"/>
      <c r="I1148" s="626" t="s">
        <v>807</v>
      </c>
      <c r="J1148" s="626" t="s">
        <v>2751</v>
      </c>
      <c r="K1148" s="626" t="s">
        <v>2752</v>
      </c>
      <c r="L1148" s="627">
        <v>0</v>
      </c>
      <c r="M1148" s="627">
        <v>0</v>
      </c>
      <c r="N1148" s="626">
        <v>3</v>
      </c>
      <c r="O1148" s="690">
        <v>2</v>
      </c>
      <c r="P1148" s="627">
        <v>0</v>
      </c>
      <c r="Q1148" s="642"/>
      <c r="R1148" s="626">
        <v>3</v>
      </c>
      <c r="S1148" s="642">
        <v>1</v>
      </c>
      <c r="T1148" s="690">
        <v>2</v>
      </c>
      <c r="U1148" s="672">
        <v>1</v>
      </c>
    </row>
    <row r="1149" spans="1:21" ht="14.4" customHeight="1" x14ac:dyDescent="0.3">
      <c r="A1149" s="625">
        <v>31</v>
      </c>
      <c r="B1149" s="626" t="s">
        <v>547</v>
      </c>
      <c r="C1149" s="626">
        <v>89301312</v>
      </c>
      <c r="D1149" s="688"/>
      <c r="E1149" s="689" t="s">
        <v>2731</v>
      </c>
      <c r="F1149" s="626" t="s">
        <v>2708</v>
      </c>
      <c r="G1149" s="626" t="s">
        <v>2753</v>
      </c>
      <c r="H1149" s="626"/>
      <c r="I1149" s="626" t="s">
        <v>2754</v>
      </c>
      <c r="J1149" s="626" t="s">
        <v>2755</v>
      </c>
      <c r="K1149" s="626" t="s">
        <v>2756</v>
      </c>
      <c r="L1149" s="627">
        <v>472.71</v>
      </c>
      <c r="M1149" s="627">
        <v>472.71</v>
      </c>
      <c r="N1149" s="626">
        <v>1</v>
      </c>
      <c r="O1149" s="690">
        <v>1</v>
      </c>
      <c r="P1149" s="627"/>
      <c r="Q1149" s="642">
        <v>0</v>
      </c>
      <c r="R1149" s="626"/>
      <c r="S1149" s="642">
        <v>0</v>
      </c>
      <c r="T1149" s="690"/>
      <c r="U1149" s="672">
        <v>0</v>
      </c>
    </row>
    <row r="1150" spans="1:21" ht="14.4" customHeight="1" x14ac:dyDescent="0.3">
      <c r="A1150" s="625">
        <v>31</v>
      </c>
      <c r="B1150" s="626" t="s">
        <v>547</v>
      </c>
      <c r="C1150" s="626">
        <v>89301312</v>
      </c>
      <c r="D1150" s="688"/>
      <c r="E1150" s="689" t="s">
        <v>2731</v>
      </c>
      <c r="F1150" s="626" t="s">
        <v>2708</v>
      </c>
      <c r="G1150" s="626" t="s">
        <v>2846</v>
      </c>
      <c r="H1150" s="626"/>
      <c r="I1150" s="626" t="s">
        <v>3767</v>
      </c>
      <c r="J1150" s="626" t="s">
        <v>3768</v>
      </c>
      <c r="K1150" s="626" t="s">
        <v>3665</v>
      </c>
      <c r="L1150" s="627">
        <v>147.36000000000001</v>
      </c>
      <c r="M1150" s="627">
        <v>147.36000000000001</v>
      </c>
      <c r="N1150" s="626">
        <v>1</v>
      </c>
      <c r="O1150" s="690">
        <v>1</v>
      </c>
      <c r="P1150" s="627"/>
      <c r="Q1150" s="642">
        <v>0</v>
      </c>
      <c r="R1150" s="626"/>
      <c r="S1150" s="642">
        <v>0</v>
      </c>
      <c r="T1150" s="690"/>
      <c r="U1150" s="672">
        <v>0</v>
      </c>
    </row>
    <row r="1151" spans="1:21" ht="14.4" customHeight="1" x14ac:dyDescent="0.3">
      <c r="A1151" s="625">
        <v>31</v>
      </c>
      <c r="B1151" s="626" t="s">
        <v>547</v>
      </c>
      <c r="C1151" s="626">
        <v>89301312</v>
      </c>
      <c r="D1151" s="688"/>
      <c r="E1151" s="689" t="s">
        <v>2731</v>
      </c>
      <c r="F1151" s="626" t="s">
        <v>2708</v>
      </c>
      <c r="G1151" s="626" t="s">
        <v>3769</v>
      </c>
      <c r="H1151" s="626"/>
      <c r="I1151" s="626" t="s">
        <v>3770</v>
      </c>
      <c r="J1151" s="626" t="s">
        <v>3771</v>
      </c>
      <c r="K1151" s="626" t="s">
        <v>3772</v>
      </c>
      <c r="L1151" s="627">
        <v>0</v>
      </c>
      <c r="M1151" s="627">
        <v>0</v>
      </c>
      <c r="N1151" s="626">
        <v>2</v>
      </c>
      <c r="O1151" s="690">
        <v>1</v>
      </c>
      <c r="P1151" s="627">
        <v>0</v>
      </c>
      <c r="Q1151" s="642"/>
      <c r="R1151" s="626">
        <v>2</v>
      </c>
      <c r="S1151" s="642">
        <v>1</v>
      </c>
      <c r="T1151" s="690">
        <v>1</v>
      </c>
      <c r="U1151" s="672">
        <v>1</v>
      </c>
    </row>
    <row r="1152" spans="1:21" ht="14.4" customHeight="1" x14ac:dyDescent="0.3">
      <c r="A1152" s="625">
        <v>31</v>
      </c>
      <c r="B1152" s="626" t="s">
        <v>547</v>
      </c>
      <c r="C1152" s="626">
        <v>89301312</v>
      </c>
      <c r="D1152" s="688"/>
      <c r="E1152" s="689" t="s">
        <v>2731</v>
      </c>
      <c r="F1152" s="626" t="s">
        <v>2708</v>
      </c>
      <c r="G1152" s="626" t="s">
        <v>3496</v>
      </c>
      <c r="H1152" s="626"/>
      <c r="I1152" s="626" t="s">
        <v>3773</v>
      </c>
      <c r="J1152" s="626" t="s">
        <v>3774</v>
      </c>
      <c r="K1152" s="626" t="s">
        <v>3775</v>
      </c>
      <c r="L1152" s="627">
        <v>167.42</v>
      </c>
      <c r="M1152" s="627">
        <v>334.84</v>
      </c>
      <c r="N1152" s="626">
        <v>2</v>
      </c>
      <c r="O1152" s="690">
        <v>1</v>
      </c>
      <c r="P1152" s="627">
        <v>334.84</v>
      </c>
      <c r="Q1152" s="642">
        <v>1</v>
      </c>
      <c r="R1152" s="626">
        <v>2</v>
      </c>
      <c r="S1152" s="642">
        <v>1</v>
      </c>
      <c r="T1152" s="690">
        <v>1</v>
      </c>
      <c r="U1152" s="672">
        <v>1</v>
      </c>
    </row>
    <row r="1153" spans="1:21" ht="14.4" customHeight="1" x14ac:dyDescent="0.3">
      <c r="A1153" s="625">
        <v>31</v>
      </c>
      <c r="B1153" s="626" t="s">
        <v>547</v>
      </c>
      <c r="C1153" s="626">
        <v>89301312</v>
      </c>
      <c r="D1153" s="688"/>
      <c r="E1153" s="689" t="s">
        <v>2731</v>
      </c>
      <c r="F1153" s="626" t="s">
        <v>2709</v>
      </c>
      <c r="G1153" s="626" t="s">
        <v>2823</v>
      </c>
      <c r="H1153" s="626"/>
      <c r="I1153" s="626" t="s">
        <v>3776</v>
      </c>
      <c r="J1153" s="626" t="s">
        <v>2724</v>
      </c>
      <c r="K1153" s="626"/>
      <c r="L1153" s="627">
        <v>0</v>
      </c>
      <c r="M1153" s="627">
        <v>0</v>
      </c>
      <c r="N1153" s="626">
        <v>1</v>
      </c>
      <c r="O1153" s="690">
        <v>1</v>
      </c>
      <c r="P1153" s="627">
        <v>0</v>
      </c>
      <c r="Q1153" s="642"/>
      <c r="R1153" s="626">
        <v>1</v>
      </c>
      <c r="S1153" s="642">
        <v>1</v>
      </c>
      <c r="T1153" s="690">
        <v>1</v>
      </c>
      <c r="U1153" s="672">
        <v>1</v>
      </c>
    </row>
    <row r="1154" spans="1:21" ht="14.4" customHeight="1" x14ac:dyDescent="0.3">
      <c r="A1154" s="625">
        <v>31</v>
      </c>
      <c r="B1154" s="626" t="s">
        <v>547</v>
      </c>
      <c r="C1154" s="626">
        <v>89301312</v>
      </c>
      <c r="D1154" s="688"/>
      <c r="E1154" s="689" t="s">
        <v>2731</v>
      </c>
      <c r="F1154" s="626" t="s">
        <v>2710</v>
      </c>
      <c r="G1154" s="626" t="s">
        <v>2823</v>
      </c>
      <c r="H1154" s="626"/>
      <c r="I1154" s="626" t="s">
        <v>2824</v>
      </c>
      <c r="J1154" s="626" t="s">
        <v>2724</v>
      </c>
      <c r="K1154" s="626"/>
      <c r="L1154" s="627">
        <v>0</v>
      </c>
      <c r="M1154" s="627">
        <v>0</v>
      </c>
      <c r="N1154" s="626">
        <v>1</v>
      </c>
      <c r="O1154" s="690">
        <v>1</v>
      </c>
      <c r="P1154" s="627"/>
      <c r="Q1154" s="642"/>
      <c r="R1154" s="626"/>
      <c r="S1154" s="642">
        <v>0</v>
      </c>
      <c r="T1154" s="690"/>
      <c r="U1154" s="672">
        <v>0</v>
      </c>
    </row>
    <row r="1155" spans="1:21" ht="14.4" customHeight="1" x14ac:dyDescent="0.3">
      <c r="A1155" s="625">
        <v>31</v>
      </c>
      <c r="B1155" s="626" t="s">
        <v>547</v>
      </c>
      <c r="C1155" s="626">
        <v>89301312</v>
      </c>
      <c r="D1155" s="688"/>
      <c r="E1155" s="689" t="s">
        <v>2731</v>
      </c>
      <c r="F1155" s="626" t="s">
        <v>2710</v>
      </c>
      <c r="G1155" s="626" t="s">
        <v>2823</v>
      </c>
      <c r="H1155" s="626"/>
      <c r="I1155" s="626" t="s">
        <v>3777</v>
      </c>
      <c r="J1155" s="626" t="s">
        <v>2724</v>
      </c>
      <c r="K1155" s="626"/>
      <c r="L1155" s="627">
        <v>0</v>
      </c>
      <c r="M1155" s="627">
        <v>0</v>
      </c>
      <c r="N1155" s="626">
        <v>1</v>
      </c>
      <c r="O1155" s="690">
        <v>1</v>
      </c>
      <c r="P1155" s="627"/>
      <c r="Q1155" s="642"/>
      <c r="R1155" s="626"/>
      <c r="S1155" s="642">
        <v>0</v>
      </c>
      <c r="T1155" s="690"/>
      <c r="U1155" s="672">
        <v>0</v>
      </c>
    </row>
    <row r="1156" spans="1:21" ht="14.4" customHeight="1" x14ac:dyDescent="0.3">
      <c r="A1156" s="625">
        <v>31</v>
      </c>
      <c r="B1156" s="626" t="s">
        <v>547</v>
      </c>
      <c r="C1156" s="626">
        <v>89301312</v>
      </c>
      <c r="D1156" s="688"/>
      <c r="E1156" s="689" t="s">
        <v>2731</v>
      </c>
      <c r="F1156" s="626" t="s">
        <v>2710</v>
      </c>
      <c r="G1156" s="626" t="s">
        <v>2759</v>
      </c>
      <c r="H1156" s="626"/>
      <c r="I1156" s="626" t="s">
        <v>2760</v>
      </c>
      <c r="J1156" s="626" t="s">
        <v>2761</v>
      </c>
      <c r="K1156" s="626" t="s">
        <v>2762</v>
      </c>
      <c r="L1156" s="627">
        <v>410</v>
      </c>
      <c r="M1156" s="627">
        <v>410</v>
      </c>
      <c r="N1156" s="626">
        <v>1</v>
      </c>
      <c r="O1156" s="690">
        <v>1</v>
      </c>
      <c r="P1156" s="627">
        <v>410</v>
      </c>
      <c r="Q1156" s="642">
        <v>1</v>
      </c>
      <c r="R1156" s="626">
        <v>1</v>
      </c>
      <c r="S1156" s="642">
        <v>1</v>
      </c>
      <c r="T1156" s="690">
        <v>1</v>
      </c>
      <c r="U1156" s="672">
        <v>1</v>
      </c>
    </row>
    <row r="1157" spans="1:21" ht="14.4" customHeight="1" x14ac:dyDescent="0.3">
      <c r="A1157" s="625">
        <v>31</v>
      </c>
      <c r="B1157" s="626" t="s">
        <v>547</v>
      </c>
      <c r="C1157" s="626">
        <v>89301312</v>
      </c>
      <c r="D1157" s="688"/>
      <c r="E1157" s="689" t="s">
        <v>2731</v>
      </c>
      <c r="F1157" s="626" t="s">
        <v>2710</v>
      </c>
      <c r="G1157" s="626" t="s">
        <v>2763</v>
      </c>
      <c r="H1157" s="626"/>
      <c r="I1157" s="626" t="s">
        <v>3778</v>
      </c>
      <c r="J1157" s="626" t="s">
        <v>3779</v>
      </c>
      <c r="K1157" s="626" t="s">
        <v>3780</v>
      </c>
      <c r="L1157" s="627">
        <v>200</v>
      </c>
      <c r="M1157" s="627">
        <v>600</v>
      </c>
      <c r="N1157" s="626">
        <v>3</v>
      </c>
      <c r="O1157" s="690">
        <v>1</v>
      </c>
      <c r="P1157" s="627">
        <v>600</v>
      </c>
      <c r="Q1157" s="642">
        <v>1</v>
      </c>
      <c r="R1157" s="626">
        <v>3</v>
      </c>
      <c r="S1157" s="642">
        <v>1</v>
      </c>
      <c r="T1157" s="690">
        <v>1</v>
      </c>
      <c r="U1157" s="672">
        <v>1</v>
      </c>
    </row>
    <row r="1158" spans="1:21" ht="14.4" customHeight="1" x14ac:dyDescent="0.3">
      <c r="A1158" s="625">
        <v>31</v>
      </c>
      <c r="B1158" s="626" t="s">
        <v>547</v>
      </c>
      <c r="C1158" s="626">
        <v>89301312</v>
      </c>
      <c r="D1158" s="688"/>
      <c r="E1158" s="689" t="s">
        <v>2731</v>
      </c>
      <c r="F1158" s="626" t="s">
        <v>2710</v>
      </c>
      <c r="G1158" s="626" t="s">
        <v>2763</v>
      </c>
      <c r="H1158" s="626"/>
      <c r="I1158" s="626" t="s">
        <v>3781</v>
      </c>
      <c r="J1158" s="626" t="s">
        <v>3782</v>
      </c>
      <c r="K1158" s="626" t="s">
        <v>3783</v>
      </c>
      <c r="L1158" s="627">
        <v>175.15</v>
      </c>
      <c r="M1158" s="627">
        <v>350.3</v>
      </c>
      <c r="N1158" s="626">
        <v>2</v>
      </c>
      <c r="O1158" s="690">
        <v>1</v>
      </c>
      <c r="P1158" s="627">
        <v>350.3</v>
      </c>
      <c r="Q1158" s="642">
        <v>1</v>
      </c>
      <c r="R1158" s="626">
        <v>2</v>
      </c>
      <c r="S1158" s="642">
        <v>1</v>
      </c>
      <c r="T1158" s="690">
        <v>1</v>
      </c>
      <c r="U1158" s="672">
        <v>1</v>
      </c>
    </row>
    <row r="1159" spans="1:21" ht="14.4" customHeight="1" x14ac:dyDescent="0.3">
      <c r="A1159" s="625">
        <v>31</v>
      </c>
      <c r="B1159" s="626" t="s">
        <v>547</v>
      </c>
      <c r="C1159" s="626">
        <v>89301312</v>
      </c>
      <c r="D1159" s="688"/>
      <c r="E1159" s="689" t="s">
        <v>2731</v>
      </c>
      <c r="F1159" s="626" t="s">
        <v>2710</v>
      </c>
      <c r="G1159" s="626" t="s">
        <v>2763</v>
      </c>
      <c r="H1159" s="626"/>
      <c r="I1159" s="626" t="s">
        <v>2764</v>
      </c>
      <c r="J1159" s="626" t="s">
        <v>2765</v>
      </c>
      <c r="K1159" s="626" t="s">
        <v>2766</v>
      </c>
      <c r="L1159" s="627">
        <v>35.75</v>
      </c>
      <c r="M1159" s="627">
        <v>607.75</v>
      </c>
      <c r="N1159" s="626">
        <v>17</v>
      </c>
      <c r="O1159" s="690">
        <v>9</v>
      </c>
      <c r="P1159" s="627">
        <v>607.75</v>
      </c>
      <c r="Q1159" s="642">
        <v>1</v>
      </c>
      <c r="R1159" s="626">
        <v>17</v>
      </c>
      <c r="S1159" s="642">
        <v>1</v>
      </c>
      <c r="T1159" s="690">
        <v>9</v>
      </c>
      <c r="U1159" s="672">
        <v>1</v>
      </c>
    </row>
    <row r="1160" spans="1:21" ht="14.4" customHeight="1" x14ac:dyDescent="0.3">
      <c r="A1160" s="625">
        <v>31</v>
      </c>
      <c r="B1160" s="626" t="s">
        <v>547</v>
      </c>
      <c r="C1160" s="626">
        <v>89301312</v>
      </c>
      <c r="D1160" s="688"/>
      <c r="E1160" s="689" t="s">
        <v>2731</v>
      </c>
      <c r="F1160" s="626" t="s">
        <v>2710</v>
      </c>
      <c r="G1160" s="626" t="s">
        <v>2763</v>
      </c>
      <c r="H1160" s="626"/>
      <c r="I1160" s="626" t="s">
        <v>3087</v>
      </c>
      <c r="J1160" s="626" t="s">
        <v>2765</v>
      </c>
      <c r="K1160" s="626" t="s">
        <v>3088</v>
      </c>
      <c r="L1160" s="627">
        <v>47.57</v>
      </c>
      <c r="M1160" s="627">
        <v>142.71</v>
      </c>
      <c r="N1160" s="626">
        <v>3</v>
      </c>
      <c r="O1160" s="690">
        <v>2</v>
      </c>
      <c r="P1160" s="627">
        <v>142.71</v>
      </c>
      <c r="Q1160" s="642">
        <v>1</v>
      </c>
      <c r="R1160" s="626">
        <v>3</v>
      </c>
      <c r="S1160" s="642">
        <v>1</v>
      </c>
      <c r="T1160" s="690">
        <v>2</v>
      </c>
      <c r="U1160" s="672">
        <v>1</v>
      </c>
    </row>
    <row r="1161" spans="1:21" ht="14.4" customHeight="1" x14ac:dyDescent="0.3">
      <c r="A1161" s="625">
        <v>31</v>
      </c>
      <c r="B1161" s="626" t="s">
        <v>547</v>
      </c>
      <c r="C1161" s="626">
        <v>89301312</v>
      </c>
      <c r="D1161" s="688"/>
      <c r="E1161" s="689" t="s">
        <v>2731</v>
      </c>
      <c r="F1161" s="626" t="s">
        <v>2710</v>
      </c>
      <c r="G1161" s="626" t="s">
        <v>2763</v>
      </c>
      <c r="H1161" s="626"/>
      <c r="I1161" s="626" t="s">
        <v>3216</v>
      </c>
      <c r="J1161" s="626" t="s">
        <v>3217</v>
      </c>
      <c r="K1161" s="626" t="s">
        <v>3218</v>
      </c>
      <c r="L1161" s="627">
        <v>30.99</v>
      </c>
      <c r="M1161" s="627">
        <v>309.89999999999998</v>
      </c>
      <c r="N1161" s="626">
        <v>10</v>
      </c>
      <c r="O1161" s="690">
        <v>5</v>
      </c>
      <c r="P1161" s="627">
        <v>309.89999999999998</v>
      </c>
      <c r="Q1161" s="642">
        <v>1</v>
      </c>
      <c r="R1161" s="626">
        <v>10</v>
      </c>
      <c r="S1161" s="642">
        <v>1</v>
      </c>
      <c r="T1161" s="690">
        <v>5</v>
      </c>
      <c r="U1161" s="672">
        <v>1</v>
      </c>
    </row>
    <row r="1162" spans="1:21" ht="14.4" customHeight="1" x14ac:dyDescent="0.3">
      <c r="A1162" s="625">
        <v>31</v>
      </c>
      <c r="B1162" s="626" t="s">
        <v>547</v>
      </c>
      <c r="C1162" s="626">
        <v>89301312</v>
      </c>
      <c r="D1162" s="688"/>
      <c r="E1162" s="689" t="s">
        <v>2731</v>
      </c>
      <c r="F1162" s="626" t="s">
        <v>2710</v>
      </c>
      <c r="G1162" s="626" t="s">
        <v>2767</v>
      </c>
      <c r="H1162" s="626"/>
      <c r="I1162" s="626" t="s">
        <v>2852</v>
      </c>
      <c r="J1162" s="626" t="s">
        <v>2853</v>
      </c>
      <c r="K1162" s="626" t="s">
        <v>2854</v>
      </c>
      <c r="L1162" s="627">
        <v>260</v>
      </c>
      <c r="M1162" s="627">
        <v>3120</v>
      </c>
      <c r="N1162" s="626">
        <v>12</v>
      </c>
      <c r="O1162" s="690">
        <v>6</v>
      </c>
      <c r="P1162" s="627">
        <v>3120</v>
      </c>
      <c r="Q1162" s="642">
        <v>1</v>
      </c>
      <c r="R1162" s="626">
        <v>12</v>
      </c>
      <c r="S1162" s="642">
        <v>1</v>
      </c>
      <c r="T1162" s="690">
        <v>6</v>
      </c>
      <c r="U1162" s="672">
        <v>1</v>
      </c>
    </row>
    <row r="1163" spans="1:21" ht="14.4" customHeight="1" x14ac:dyDescent="0.3">
      <c r="A1163" s="625">
        <v>31</v>
      </c>
      <c r="B1163" s="626" t="s">
        <v>547</v>
      </c>
      <c r="C1163" s="626">
        <v>89301312</v>
      </c>
      <c r="D1163" s="688"/>
      <c r="E1163" s="689" t="s">
        <v>2731</v>
      </c>
      <c r="F1163" s="626" t="s">
        <v>2710</v>
      </c>
      <c r="G1163" s="626" t="s">
        <v>2767</v>
      </c>
      <c r="H1163" s="626"/>
      <c r="I1163" s="626" t="s">
        <v>3784</v>
      </c>
      <c r="J1163" s="626" t="s">
        <v>3785</v>
      </c>
      <c r="K1163" s="626" t="s">
        <v>3786</v>
      </c>
      <c r="L1163" s="627">
        <v>200</v>
      </c>
      <c r="M1163" s="627">
        <v>400</v>
      </c>
      <c r="N1163" s="626">
        <v>2</v>
      </c>
      <c r="O1163" s="690">
        <v>1</v>
      </c>
      <c r="P1163" s="627">
        <v>400</v>
      </c>
      <c r="Q1163" s="642">
        <v>1</v>
      </c>
      <c r="R1163" s="626">
        <v>2</v>
      </c>
      <c r="S1163" s="642">
        <v>1</v>
      </c>
      <c r="T1163" s="690">
        <v>1</v>
      </c>
      <c r="U1163" s="672">
        <v>1</v>
      </c>
    </row>
    <row r="1164" spans="1:21" ht="14.4" customHeight="1" x14ac:dyDescent="0.3">
      <c r="A1164" s="625">
        <v>31</v>
      </c>
      <c r="B1164" s="626" t="s">
        <v>547</v>
      </c>
      <c r="C1164" s="626">
        <v>89301312</v>
      </c>
      <c r="D1164" s="688"/>
      <c r="E1164" s="689" t="s">
        <v>2731</v>
      </c>
      <c r="F1164" s="626" t="s">
        <v>2710</v>
      </c>
      <c r="G1164" s="626" t="s">
        <v>2767</v>
      </c>
      <c r="H1164" s="626"/>
      <c r="I1164" s="626" t="s">
        <v>2771</v>
      </c>
      <c r="J1164" s="626" t="s">
        <v>2772</v>
      </c>
      <c r="K1164" s="626" t="s">
        <v>2773</v>
      </c>
      <c r="L1164" s="627">
        <v>200</v>
      </c>
      <c r="M1164" s="627">
        <v>1200</v>
      </c>
      <c r="N1164" s="626">
        <v>6</v>
      </c>
      <c r="O1164" s="690">
        <v>3</v>
      </c>
      <c r="P1164" s="627">
        <v>1200</v>
      </c>
      <c r="Q1164" s="642">
        <v>1</v>
      </c>
      <c r="R1164" s="626">
        <v>6</v>
      </c>
      <c r="S1164" s="642">
        <v>1</v>
      </c>
      <c r="T1164" s="690">
        <v>3</v>
      </c>
      <c r="U1164" s="672">
        <v>1</v>
      </c>
    </row>
    <row r="1165" spans="1:21" ht="14.4" customHeight="1" x14ac:dyDescent="0.3">
      <c r="A1165" s="625">
        <v>31</v>
      </c>
      <c r="B1165" s="626" t="s">
        <v>547</v>
      </c>
      <c r="C1165" s="626">
        <v>89301312</v>
      </c>
      <c r="D1165" s="688"/>
      <c r="E1165" s="689" t="s">
        <v>2731</v>
      </c>
      <c r="F1165" s="626" t="s">
        <v>2710</v>
      </c>
      <c r="G1165" s="626" t="s">
        <v>3089</v>
      </c>
      <c r="H1165" s="626"/>
      <c r="I1165" s="626" t="s">
        <v>3787</v>
      </c>
      <c r="J1165" s="626" t="s">
        <v>3788</v>
      </c>
      <c r="K1165" s="626" t="s">
        <v>3789</v>
      </c>
      <c r="L1165" s="627">
        <v>1659.44</v>
      </c>
      <c r="M1165" s="627">
        <v>3318.88</v>
      </c>
      <c r="N1165" s="626">
        <v>2</v>
      </c>
      <c r="O1165" s="690">
        <v>2</v>
      </c>
      <c r="P1165" s="627">
        <v>3318.88</v>
      </c>
      <c r="Q1165" s="642">
        <v>1</v>
      </c>
      <c r="R1165" s="626">
        <v>2</v>
      </c>
      <c r="S1165" s="642">
        <v>1</v>
      </c>
      <c r="T1165" s="690">
        <v>2</v>
      </c>
      <c r="U1165" s="672">
        <v>1</v>
      </c>
    </row>
    <row r="1166" spans="1:21" ht="14.4" customHeight="1" x14ac:dyDescent="0.3">
      <c r="A1166" s="625">
        <v>31</v>
      </c>
      <c r="B1166" s="626" t="s">
        <v>547</v>
      </c>
      <c r="C1166" s="626">
        <v>89301312</v>
      </c>
      <c r="D1166" s="688"/>
      <c r="E1166" s="689" t="s">
        <v>2731</v>
      </c>
      <c r="F1166" s="626" t="s">
        <v>2710</v>
      </c>
      <c r="G1166" s="626" t="s">
        <v>3089</v>
      </c>
      <c r="H1166" s="626"/>
      <c r="I1166" s="626" t="s">
        <v>3090</v>
      </c>
      <c r="J1166" s="626" t="s">
        <v>3091</v>
      </c>
      <c r="K1166" s="626" t="s">
        <v>3092</v>
      </c>
      <c r="L1166" s="627">
        <v>553.15</v>
      </c>
      <c r="M1166" s="627">
        <v>144925.29999999987</v>
      </c>
      <c r="N1166" s="626">
        <v>262</v>
      </c>
      <c r="O1166" s="690">
        <v>96</v>
      </c>
      <c r="P1166" s="627">
        <v>126671.34999999987</v>
      </c>
      <c r="Q1166" s="642">
        <v>0.87404580152671751</v>
      </c>
      <c r="R1166" s="626">
        <v>229</v>
      </c>
      <c r="S1166" s="642">
        <v>0.87404580152671751</v>
      </c>
      <c r="T1166" s="690">
        <v>84</v>
      </c>
      <c r="U1166" s="672">
        <v>0.875</v>
      </c>
    </row>
    <row r="1167" spans="1:21" ht="14.4" customHeight="1" x14ac:dyDescent="0.3">
      <c r="A1167" s="625">
        <v>31</v>
      </c>
      <c r="B1167" s="626" t="s">
        <v>547</v>
      </c>
      <c r="C1167" s="626">
        <v>89301312</v>
      </c>
      <c r="D1167" s="688"/>
      <c r="E1167" s="689" t="s">
        <v>2731</v>
      </c>
      <c r="F1167" s="626" t="s">
        <v>2710</v>
      </c>
      <c r="G1167" s="626" t="s">
        <v>2738</v>
      </c>
      <c r="H1167" s="626"/>
      <c r="I1167" s="626" t="s">
        <v>2858</v>
      </c>
      <c r="J1167" s="626" t="s">
        <v>2859</v>
      </c>
      <c r="K1167" s="626" t="s">
        <v>2860</v>
      </c>
      <c r="L1167" s="627">
        <v>3000</v>
      </c>
      <c r="M1167" s="627">
        <v>6000</v>
      </c>
      <c r="N1167" s="626">
        <v>2</v>
      </c>
      <c r="O1167" s="690">
        <v>2</v>
      </c>
      <c r="P1167" s="627">
        <v>3000</v>
      </c>
      <c r="Q1167" s="642">
        <v>0.5</v>
      </c>
      <c r="R1167" s="626">
        <v>1</v>
      </c>
      <c r="S1167" s="642">
        <v>0.5</v>
      </c>
      <c r="T1167" s="690">
        <v>1</v>
      </c>
      <c r="U1167" s="672">
        <v>0.5</v>
      </c>
    </row>
    <row r="1168" spans="1:21" ht="14.4" customHeight="1" x14ac:dyDescent="0.3">
      <c r="A1168" s="625">
        <v>31</v>
      </c>
      <c r="B1168" s="626" t="s">
        <v>547</v>
      </c>
      <c r="C1168" s="626">
        <v>89301312</v>
      </c>
      <c r="D1168" s="688"/>
      <c r="E1168" s="689" t="s">
        <v>2731</v>
      </c>
      <c r="F1168" s="626" t="s">
        <v>2710</v>
      </c>
      <c r="G1168" s="626" t="s">
        <v>2738</v>
      </c>
      <c r="H1168" s="626"/>
      <c r="I1168" s="626" t="s">
        <v>2961</v>
      </c>
      <c r="J1168" s="626" t="s">
        <v>2962</v>
      </c>
      <c r="K1168" s="626" t="s">
        <v>2963</v>
      </c>
      <c r="L1168" s="627">
        <v>2296.87</v>
      </c>
      <c r="M1168" s="627">
        <v>2296.87</v>
      </c>
      <c r="N1168" s="626">
        <v>1</v>
      </c>
      <c r="O1168" s="690">
        <v>1</v>
      </c>
      <c r="P1168" s="627">
        <v>2296.87</v>
      </c>
      <c r="Q1168" s="642">
        <v>1</v>
      </c>
      <c r="R1168" s="626">
        <v>1</v>
      </c>
      <c r="S1168" s="642">
        <v>1</v>
      </c>
      <c r="T1168" s="690">
        <v>1</v>
      </c>
      <c r="U1168" s="672">
        <v>1</v>
      </c>
    </row>
    <row r="1169" spans="1:21" ht="14.4" customHeight="1" x14ac:dyDescent="0.3">
      <c r="A1169" s="625">
        <v>31</v>
      </c>
      <c r="B1169" s="626" t="s">
        <v>547</v>
      </c>
      <c r="C1169" s="626">
        <v>89301312</v>
      </c>
      <c r="D1169" s="688"/>
      <c r="E1169" s="689" t="s">
        <v>2731</v>
      </c>
      <c r="F1169" s="626" t="s">
        <v>2710</v>
      </c>
      <c r="G1169" s="626" t="s">
        <v>2738</v>
      </c>
      <c r="H1169" s="626"/>
      <c r="I1169" s="626" t="s">
        <v>2889</v>
      </c>
      <c r="J1169" s="626" t="s">
        <v>2890</v>
      </c>
      <c r="K1169" s="626" t="s">
        <v>2891</v>
      </c>
      <c r="L1169" s="627">
        <v>320.25</v>
      </c>
      <c r="M1169" s="627">
        <v>3202.5</v>
      </c>
      <c r="N1169" s="626">
        <v>10</v>
      </c>
      <c r="O1169" s="690">
        <v>10</v>
      </c>
      <c r="P1169" s="627">
        <v>3202.5</v>
      </c>
      <c r="Q1169" s="642">
        <v>1</v>
      </c>
      <c r="R1169" s="626">
        <v>10</v>
      </c>
      <c r="S1169" s="642">
        <v>1</v>
      </c>
      <c r="T1169" s="690">
        <v>10</v>
      </c>
      <c r="U1169" s="672">
        <v>1</v>
      </c>
    </row>
    <row r="1170" spans="1:21" ht="14.4" customHeight="1" x14ac:dyDescent="0.3">
      <c r="A1170" s="625">
        <v>31</v>
      </c>
      <c r="B1170" s="626" t="s">
        <v>547</v>
      </c>
      <c r="C1170" s="626">
        <v>89301312</v>
      </c>
      <c r="D1170" s="688"/>
      <c r="E1170" s="689" t="s">
        <v>2731</v>
      </c>
      <c r="F1170" s="626" t="s">
        <v>2710</v>
      </c>
      <c r="G1170" s="626" t="s">
        <v>2738</v>
      </c>
      <c r="H1170" s="626"/>
      <c r="I1170" s="626" t="s">
        <v>2964</v>
      </c>
      <c r="J1170" s="626" t="s">
        <v>2965</v>
      </c>
      <c r="K1170" s="626" t="s">
        <v>2966</v>
      </c>
      <c r="L1170" s="627">
        <v>245.43</v>
      </c>
      <c r="M1170" s="627">
        <v>490.86</v>
      </c>
      <c r="N1170" s="626">
        <v>2</v>
      </c>
      <c r="O1170" s="690">
        <v>2</v>
      </c>
      <c r="P1170" s="627">
        <v>490.86</v>
      </c>
      <c r="Q1170" s="642">
        <v>1</v>
      </c>
      <c r="R1170" s="626">
        <v>2</v>
      </c>
      <c r="S1170" s="642">
        <v>1</v>
      </c>
      <c r="T1170" s="690">
        <v>2</v>
      </c>
      <c r="U1170" s="672">
        <v>1</v>
      </c>
    </row>
    <row r="1171" spans="1:21" ht="14.4" customHeight="1" x14ac:dyDescent="0.3">
      <c r="A1171" s="625">
        <v>31</v>
      </c>
      <c r="B1171" s="626" t="s">
        <v>547</v>
      </c>
      <c r="C1171" s="626">
        <v>89301312</v>
      </c>
      <c r="D1171" s="688"/>
      <c r="E1171" s="689" t="s">
        <v>2731</v>
      </c>
      <c r="F1171" s="626" t="s">
        <v>2710</v>
      </c>
      <c r="G1171" s="626" t="s">
        <v>2738</v>
      </c>
      <c r="H1171" s="626"/>
      <c r="I1171" s="626" t="s">
        <v>3126</v>
      </c>
      <c r="J1171" s="626" t="s">
        <v>3127</v>
      </c>
      <c r="K1171" s="626" t="s">
        <v>3128</v>
      </c>
      <c r="L1171" s="627">
        <v>1575</v>
      </c>
      <c r="M1171" s="627">
        <v>45675</v>
      </c>
      <c r="N1171" s="626">
        <v>29</v>
      </c>
      <c r="O1171" s="690">
        <v>29</v>
      </c>
      <c r="P1171" s="627">
        <v>45675</v>
      </c>
      <c r="Q1171" s="642">
        <v>1</v>
      </c>
      <c r="R1171" s="626">
        <v>29</v>
      </c>
      <c r="S1171" s="642">
        <v>1</v>
      </c>
      <c r="T1171" s="690">
        <v>29</v>
      </c>
      <c r="U1171" s="672">
        <v>1</v>
      </c>
    </row>
    <row r="1172" spans="1:21" ht="14.4" customHeight="1" x14ac:dyDescent="0.3">
      <c r="A1172" s="625">
        <v>31</v>
      </c>
      <c r="B1172" s="626" t="s">
        <v>547</v>
      </c>
      <c r="C1172" s="626">
        <v>89301312</v>
      </c>
      <c r="D1172" s="688"/>
      <c r="E1172" s="689" t="s">
        <v>2731</v>
      </c>
      <c r="F1172" s="626" t="s">
        <v>2710</v>
      </c>
      <c r="G1172" s="626" t="s">
        <v>2738</v>
      </c>
      <c r="H1172" s="626"/>
      <c r="I1172" s="626" t="s">
        <v>3790</v>
      </c>
      <c r="J1172" s="626" t="s">
        <v>3637</v>
      </c>
      <c r="K1172" s="626" t="s">
        <v>3791</v>
      </c>
      <c r="L1172" s="627">
        <v>588</v>
      </c>
      <c r="M1172" s="627">
        <v>588</v>
      </c>
      <c r="N1172" s="626">
        <v>1</v>
      </c>
      <c r="O1172" s="690">
        <v>1</v>
      </c>
      <c r="P1172" s="627">
        <v>588</v>
      </c>
      <c r="Q1172" s="642">
        <v>1</v>
      </c>
      <c r="R1172" s="626">
        <v>1</v>
      </c>
      <c r="S1172" s="642">
        <v>1</v>
      </c>
      <c r="T1172" s="690">
        <v>1</v>
      </c>
      <c r="U1172" s="672">
        <v>1</v>
      </c>
    </row>
    <row r="1173" spans="1:21" ht="14.4" customHeight="1" x14ac:dyDescent="0.3">
      <c r="A1173" s="625">
        <v>31</v>
      </c>
      <c r="B1173" s="626" t="s">
        <v>547</v>
      </c>
      <c r="C1173" s="626">
        <v>89301312</v>
      </c>
      <c r="D1173" s="688"/>
      <c r="E1173" s="689" t="s">
        <v>2731</v>
      </c>
      <c r="F1173" s="626" t="s">
        <v>2710</v>
      </c>
      <c r="G1173" s="626" t="s">
        <v>2738</v>
      </c>
      <c r="H1173" s="626"/>
      <c r="I1173" s="626" t="s">
        <v>3592</v>
      </c>
      <c r="J1173" s="626" t="s">
        <v>3593</v>
      </c>
      <c r="K1173" s="626" t="s">
        <v>3594</v>
      </c>
      <c r="L1173" s="627">
        <v>400</v>
      </c>
      <c r="M1173" s="627">
        <v>800</v>
      </c>
      <c r="N1173" s="626">
        <v>2</v>
      </c>
      <c r="O1173" s="690">
        <v>2</v>
      </c>
      <c r="P1173" s="627">
        <v>800</v>
      </c>
      <c r="Q1173" s="642">
        <v>1</v>
      </c>
      <c r="R1173" s="626">
        <v>2</v>
      </c>
      <c r="S1173" s="642">
        <v>1</v>
      </c>
      <c r="T1173" s="690">
        <v>2</v>
      </c>
      <c r="U1173" s="672">
        <v>1</v>
      </c>
    </row>
    <row r="1174" spans="1:21" ht="14.4" customHeight="1" x14ac:dyDescent="0.3">
      <c r="A1174" s="625">
        <v>31</v>
      </c>
      <c r="B1174" s="626" t="s">
        <v>547</v>
      </c>
      <c r="C1174" s="626">
        <v>89301312</v>
      </c>
      <c r="D1174" s="688"/>
      <c r="E1174" s="689" t="s">
        <v>2731</v>
      </c>
      <c r="F1174" s="626" t="s">
        <v>2710</v>
      </c>
      <c r="G1174" s="626" t="s">
        <v>2738</v>
      </c>
      <c r="H1174" s="626"/>
      <c r="I1174" s="626" t="s">
        <v>3792</v>
      </c>
      <c r="J1174" s="626" t="s">
        <v>3793</v>
      </c>
      <c r="K1174" s="626"/>
      <c r="L1174" s="627">
        <v>500</v>
      </c>
      <c r="M1174" s="627">
        <v>500</v>
      </c>
      <c r="N1174" s="626">
        <v>1</v>
      </c>
      <c r="O1174" s="690">
        <v>1</v>
      </c>
      <c r="P1174" s="627"/>
      <c r="Q1174" s="642">
        <v>0</v>
      </c>
      <c r="R1174" s="626"/>
      <c r="S1174" s="642">
        <v>0</v>
      </c>
      <c r="T1174" s="690"/>
      <c r="U1174" s="672">
        <v>0</v>
      </c>
    </row>
    <row r="1175" spans="1:21" ht="14.4" customHeight="1" x14ac:dyDescent="0.3">
      <c r="A1175" s="625">
        <v>31</v>
      </c>
      <c r="B1175" s="626" t="s">
        <v>547</v>
      </c>
      <c r="C1175" s="626">
        <v>89301312</v>
      </c>
      <c r="D1175" s="688"/>
      <c r="E1175" s="689" t="s">
        <v>2731</v>
      </c>
      <c r="F1175" s="626" t="s">
        <v>2710</v>
      </c>
      <c r="G1175" s="626" t="s">
        <v>2738</v>
      </c>
      <c r="H1175" s="626"/>
      <c r="I1175" s="626" t="s">
        <v>3794</v>
      </c>
      <c r="J1175" s="626" t="s">
        <v>3795</v>
      </c>
      <c r="K1175" s="626"/>
      <c r="L1175" s="627">
        <v>400</v>
      </c>
      <c r="M1175" s="627">
        <v>800</v>
      </c>
      <c r="N1175" s="626">
        <v>2</v>
      </c>
      <c r="O1175" s="690">
        <v>1</v>
      </c>
      <c r="P1175" s="627">
        <v>800</v>
      </c>
      <c r="Q1175" s="642">
        <v>1</v>
      </c>
      <c r="R1175" s="626">
        <v>2</v>
      </c>
      <c r="S1175" s="642">
        <v>1</v>
      </c>
      <c r="T1175" s="690">
        <v>1</v>
      </c>
      <c r="U1175" s="672">
        <v>1</v>
      </c>
    </row>
    <row r="1176" spans="1:21" ht="14.4" customHeight="1" x14ac:dyDescent="0.3">
      <c r="A1176" s="625">
        <v>31</v>
      </c>
      <c r="B1176" s="626" t="s">
        <v>547</v>
      </c>
      <c r="C1176" s="626">
        <v>89301312</v>
      </c>
      <c r="D1176" s="688"/>
      <c r="E1176" s="689" t="s">
        <v>2731</v>
      </c>
      <c r="F1176" s="626" t="s">
        <v>2710</v>
      </c>
      <c r="G1176" s="626" t="s">
        <v>2738</v>
      </c>
      <c r="H1176" s="626"/>
      <c r="I1176" s="626" t="s">
        <v>2861</v>
      </c>
      <c r="J1176" s="626" t="s">
        <v>2862</v>
      </c>
      <c r="K1176" s="626" t="s">
        <v>2863</v>
      </c>
      <c r="L1176" s="627">
        <v>1000</v>
      </c>
      <c r="M1176" s="627">
        <v>1000</v>
      </c>
      <c r="N1176" s="626">
        <v>1</v>
      </c>
      <c r="O1176" s="690">
        <v>1</v>
      </c>
      <c r="P1176" s="627"/>
      <c r="Q1176" s="642">
        <v>0</v>
      </c>
      <c r="R1176" s="626"/>
      <c r="S1176" s="642">
        <v>0</v>
      </c>
      <c r="T1176" s="690"/>
      <c r="U1176" s="672">
        <v>0</v>
      </c>
    </row>
    <row r="1177" spans="1:21" ht="14.4" customHeight="1" x14ac:dyDescent="0.3">
      <c r="A1177" s="625">
        <v>31</v>
      </c>
      <c r="B1177" s="626" t="s">
        <v>547</v>
      </c>
      <c r="C1177" s="626">
        <v>89301312</v>
      </c>
      <c r="D1177" s="688"/>
      <c r="E1177" s="689" t="s">
        <v>2731</v>
      </c>
      <c r="F1177" s="626" t="s">
        <v>2710</v>
      </c>
      <c r="G1177" s="626" t="s">
        <v>2738</v>
      </c>
      <c r="H1177" s="626"/>
      <c r="I1177" s="626" t="s">
        <v>2780</v>
      </c>
      <c r="J1177" s="626" t="s">
        <v>2781</v>
      </c>
      <c r="K1177" s="626" t="s">
        <v>2782</v>
      </c>
      <c r="L1177" s="627">
        <v>750</v>
      </c>
      <c r="M1177" s="627">
        <v>3000</v>
      </c>
      <c r="N1177" s="626">
        <v>4</v>
      </c>
      <c r="O1177" s="690">
        <v>4</v>
      </c>
      <c r="P1177" s="627">
        <v>3000</v>
      </c>
      <c r="Q1177" s="642">
        <v>1</v>
      </c>
      <c r="R1177" s="626">
        <v>4</v>
      </c>
      <c r="S1177" s="642">
        <v>1</v>
      </c>
      <c r="T1177" s="690">
        <v>4</v>
      </c>
      <c r="U1177" s="672">
        <v>1</v>
      </c>
    </row>
    <row r="1178" spans="1:21" ht="14.4" customHeight="1" x14ac:dyDescent="0.3">
      <c r="A1178" s="625">
        <v>31</v>
      </c>
      <c r="B1178" s="626" t="s">
        <v>547</v>
      </c>
      <c r="C1178" s="626">
        <v>89301312</v>
      </c>
      <c r="D1178" s="688"/>
      <c r="E1178" s="689" t="s">
        <v>2731</v>
      </c>
      <c r="F1178" s="626" t="s">
        <v>2710</v>
      </c>
      <c r="G1178" s="626" t="s">
        <v>2738</v>
      </c>
      <c r="H1178" s="626"/>
      <c r="I1178" s="626" t="s">
        <v>2783</v>
      </c>
      <c r="J1178" s="626" t="s">
        <v>2784</v>
      </c>
      <c r="K1178" s="626" t="s">
        <v>2785</v>
      </c>
      <c r="L1178" s="627">
        <v>971.25</v>
      </c>
      <c r="M1178" s="627">
        <v>3885</v>
      </c>
      <c r="N1178" s="626">
        <v>4</v>
      </c>
      <c r="O1178" s="690">
        <v>4</v>
      </c>
      <c r="P1178" s="627">
        <v>3885</v>
      </c>
      <c r="Q1178" s="642">
        <v>1</v>
      </c>
      <c r="R1178" s="626">
        <v>4</v>
      </c>
      <c r="S1178" s="642">
        <v>1</v>
      </c>
      <c r="T1178" s="690">
        <v>4</v>
      </c>
      <c r="U1178" s="672">
        <v>1</v>
      </c>
    </row>
    <row r="1179" spans="1:21" ht="14.4" customHeight="1" x14ac:dyDescent="0.3">
      <c r="A1179" s="625">
        <v>31</v>
      </c>
      <c r="B1179" s="626" t="s">
        <v>547</v>
      </c>
      <c r="C1179" s="626">
        <v>89301312</v>
      </c>
      <c r="D1179" s="688"/>
      <c r="E1179" s="689" t="s">
        <v>2731</v>
      </c>
      <c r="F1179" s="626" t="s">
        <v>2710</v>
      </c>
      <c r="G1179" s="626" t="s">
        <v>2738</v>
      </c>
      <c r="H1179" s="626"/>
      <c r="I1179" s="626" t="s">
        <v>3093</v>
      </c>
      <c r="J1179" s="626" t="s">
        <v>2895</v>
      </c>
      <c r="K1179" s="626" t="s">
        <v>3094</v>
      </c>
      <c r="L1179" s="627">
        <v>2010.55</v>
      </c>
      <c r="M1179" s="627">
        <v>2010.55</v>
      </c>
      <c r="N1179" s="626">
        <v>1</v>
      </c>
      <c r="O1179" s="690">
        <v>1</v>
      </c>
      <c r="P1179" s="627">
        <v>2010.55</v>
      </c>
      <c r="Q1179" s="642">
        <v>1</v>
      </c>
      <c r="R1179" s="626">
        <v>1</v>
      </c>
      <c r="S1179" s="642">
        <v>1</v>
      </c>
      <c r="T1179" s="690">
        <v>1</v>
      </c>
      <c r="U1179" s="672">
        <v>1</v>
      </c>
    </row>
    <row r="1180" spans="1:21" ht="14.4" customHeight="1" x14ac:dyDescent="0.3">
      <c r="A1180" s="625">
        <v>31</v>
      </c>
      <c r="B1180" s="626" t="s">
        <v>547</v>
      </c>
      <c r="C1180" s="626">
        <v>89301312</v>
      </c>
      <c r="D1180" s="688"/>
      <c r="E1180" s="689" t="s">
        <v>2731</v>
      </c>
      <c r="F1180" s="626" t="s">
        <v>2710</v>
      </c>
      <c r="G1180" s="626" t="s">
        <v>2738</v>
      </c>
      <c r="H1180" s="626"/>
      <c r="I1180" s="626" t="s">
        <v>2894</v>
      </c>
      <c r="J1180" s="626" t="s">
        <v>2895</v>
      </c>
      <c r="K1180" s="626" t="s">
        <v>2896</v>
      </c>
      <c r="L1180" s="627">
        <v>818.72</v>
      </c>
      <c r="M1180" s="627">
        <v>1637.44</v>
      </c>
      <c r="N1180" s="626">
        <v>2</v>
      </c>
      <c r="O1180" s="690">
        <v>2</v>
      </c>
      <c r="P1180" s="627">
        <v>1637.44</v>
      </c>
      <c r="Q1180" s="642">
        <v>1</v>
      </c>
      <c r="R1180" s="626">
        <v>2</v>
      </c>
      <c r="S1180" s="642">
        <v>1</v>
      </c>
      <c r="T1180" s="690">
        <v>2</v>
      </c>
      <c r="U1180" s="672">
        <v>1</v>
      </c>
    </row>
    <row r="1181" spans="1:21" ht="14.4" customHeight="1" x14ac:dyDescent="0.3">
      <c r="A1181" s="625">
        <v>31</v>
      </c>
      <c r="B1181" s="626" t="s">
        <v>547</v>
      </c>
      <c r="C1181" s="626">
        <v>89301312</v>
      </c>
      <c r="D1181" s="688"/>
      <c r="E1181" s="689" t="s">
        <v>2731</v>
      </c>
      <c r="F1181" s="626" t="s">
        <v>2710</v>
      </c>
      <c r="G1181" s="626" t="s">
        <v>2738</v>
      </c>
      <c r="H1181" s="626"/>
      <c r="I1181" s="626" t="s">
        <v>3095</v>
      </c>
      <c r="J1181" s="626" t="s">
        <v>3096</v>
      </c>
      <c r="K1181" s="626" t="s">
        <v>3097</v>
      </c>
      <c r="L1181" s="627">
        <v>250</v>
      </c>
      <c r="M1181" s="627">
        <v>500</v>
      </c>
      <c r="N1181" s="626">
        <v>2</v>
      </c>
      <c r="O1181" s="690">
        <v>2</v>
      </c>
      <c r="P1181" s="627">
        <v>500</v>
      </c>
      <c r="Q1181" s="642">
        <v>1</v>
      </c>
      <c r="R1181" s="626">
        <v>2</v>
      </c>
      <c r="S1181" s="642">
        <v>1</v>
      </c>
      <c r="T1181" s="690">
        <v>2</v>
      </c>
      <c r="U1181" s="672">
        <v>1</v>
      </c>
    </row>
    <row r="1182" spans="1:21" ht="14.4" customHeight="1" x14ac:dyDescent="0.3">
      <c r="A1182" s="625">
        <v>31</v>
      </c>
      <c r="B1182" s="626" t="s">
        <v>547</v>
      </c>
      <c r="C1182" s="626">
        <v>89301312</v>
      </c>
      <c r="D1182" s="688"/>
      <c r="E1182" s="689" t="s">
        <v>2731</v>
      </c>
      <c r="F1182" s="626" t="s">
        <v>2710</v>
      </c>
      <c r="G1182" s="626" t="s">
        <v>2738</v>
      </c>
      <c r="H1182" s="626"/>
      <c r="I1182" s="626" t="s">
        <v>3243</v>
      </c>
      <c r="J1182" s="626" t="s">
        <v>3244</v>
      </c>
      <c r="K1182" s="626" t="s">
        <v>3245</v>
      </c>
      <c r="L1182" s="627">
        <v>600</v>
      </c>
      <c r="M1182" s="627">
        <v>600</v>
      </c>
      <c r="N1182" s="626">
        <v>1</v>
      </c>
      <c r="O1182" s="690">
        <v>1</v>
      </c>
      <c r="P1182" s="627">
        <v>600</v>
      </c>
      <c r="Q1182" s="642">
        <v>1</v>
      </c>
      <c r="R1182" s="626">
        <v>1</v>
      </c>
      <c r="S1182" s="642">
        <v>1</v>
      </c>
      <c r="T1182" s="690">
        <v>1</v>
      </c>
      <c r="U1182" s="672">
        <v>1</v>
      </c>
    </row>
    <row r="1183" spans="1:21" ht="14.4" customHeight="1" x14ac:dyDescent="0.3">
      <c r="A1183" s="625">
        <v>31</v>
      </c>
      <c r="B1183" s="626" t="s">
        <v>547</v>
      </c>
      <c r="C1183" s="626">
        <v>89301312</v>
      </c>
      <c r="D1183" s="688"/>
      <c r="E1183" s="689" t="s">
        <v>2731</v>
      </c>
      <c r="F1183" s="626" t="s">
        <v>2710</v>
      </c>
      <c r="G1183" s="626" t="s">
        <v>2738</v>
      </c>
      <c r="H1183" s="626"/>
      <c r="I1183" s="626" t="s">
        <v>3612</v>
      </c>
      <c r="J1183" s="626" t="s">
        <v>3613</v>
      </c>
      <c r="K1183" s="626" t="s">
        <v>3614</v>
      </c>
      <c r="L1183" s="627">
        <v>600</v>
      </c>
      <c r="M1183" s="627">
        <v>1800</v>
      </c>
      <c r="N1183" s="626">
        <v>3</v>
      </c>
      <c r="O1183" s="690">
        <v>3</v>
      </c>
      <c r="P1183" s="627">
        <v>1800</v>
      </c>
      <c r="Q1183" s="642">
        <v>1</v>
      </c>
      <c r="R1183" s="626">
        <v>3</v>
      </c>
      <c r="S1183" s="642">
        <v>1</v>
      </c>
      <c r="T1183" s="690">
        <v>3</v>
      </c>
      <c r="U1183" s="672">
        <v>1</v>
      </c>
    </row>
    <row r="1184" spans="1:21" ht="14.4" customHeight="1" x14ac:dyDescent="0.3">
      <c r="A1184" s="625">
        <v>31</v>
      </c>
      <c r="B1184" s="626" t="s">
        <v>547</v>
      </c>
      <c r="C1184" s="626">
        <v>89301312</v>
      </c>
      <c r="D1184" s="688"/>
      <c r="E1184" s="689" t="s">
        <v>2731</v>
      </c>
      <c r="F1184" s="626" t="s">
        <v>2710</v>
      </c>
      <c r="G1184" s="626" t="s">
        <v>2738</v>
      </c>
      <c r="H1184" s="626"/>
      <c r="I1184" s="626" t="s">
        <v>3796</v>
      </c>
      <c r="J1184" s="626" t="s">
        <v>3619</v>
      </c>
      <c r="K1184" s="626" t="s">
        <v>3797</v>
      </c>
      <c r="L1184" s="627">
        <v>1600</v>
      </c>
      <c r="M1184" s="627">
        <v>1600</v>
      </c>
      <c r="N1184" s="626">
        <v>1</v>
      </c>
      <c r="O1184" s="690">
        <v>1</v>
      </c>
      <c r="P1184" s="627"/>
      <c r="Q1184" s="642">
        <v>0</v>
      </c>
      <c r="R1184" s="626"/>
      <c r="S1184" s="642">
        <v>0</v>
      </c>
      <c r="T1184" s="690"/>
      <c r="U1184" s="672">
        <v>0</v>
      </c>
    </row>
    <row r="1185" spans="1:21" ht="14.4" customHeight="1" x14ac:dyDescent="0.3">
      <c r="A1185" s="625">
        <v>31</v>
      </c>
      <c r="B1185" s="626" t="s">
        <v>547</v>
      </c>
      <c r="C1185" s="626">
        <v>89301312</v>
      </c>
      <c r="D1185" s="688"/>
      <c r="E1185" s="689" t="s">
        <v>2731</v>
      </c>
      <c r="F1185" s="626" t="s">
        <v>2710</v>
      </c>
      <c r="G1185" s="626" t="s">
        <v>2738</v>
      </c>
      <c r="H1185" s="626"/>
      <c r="I1185" s="626" t="s">
        <v>3798</v>
      </c>
      <c r="J1185" s="626" t="s">
        <v>3799</v>
      </c>
      <c r="K1185" s="626" t="s">
        <v>3800</v>
      </c>
      <c r="L1185" s="627">
        <v>400</v>
      </c>
      <c r="M1185" s="627">
        <v>800</v>
      </c>
      <c r="N1185" s="626">
        <v>2</v>
      </c>
      <c r="O1185" s="690">
        <v>2</v>
      </c>
      <c r="P1185" s="627"/>
      <c r="Q1185" s="642">
        <v>0</v>
      </c>
      <c r="R1185" s="626"/>
      <c r="S1185" s="642">
        <v>0</v>
      </c>
      <c r="T1185" s="690"/>
      <c r="U1185" s="672">
        <v>0</v>
      </c>
    </row>
    <row r="1186" spans="1:21" ht="14.4" customHeight="1" x14ac:dyDescent="0.3">
      <c r="A1186" s="625">
        <v>31</v>
      </c>
      <c r="B1186" s="626" t="s">
        <v>547</v>
      </c>
      <c r="C1186" s="626">
        <v>89301312</v>
      </c>
      <c r="D1186" s="688"/>
      <c r="E1186" s="689" t="s">
        <v>2731</v>
      </c>
      <c r="F1186" s="626" t="s">
        <v>2710</v>
      </c>
      <c r="G1186" s="626" t="s">
        <v>2738</v>
      </c>
      <c r="H1186" s="626"/>
      <c r="I1186" s="626" t="s">
        <v>3801</v>
      </c>
      <c r="J1186" s="626" t="s">
        <v>3802</v>
      </c>
      <c r="K1186" s="626" t="s">
        <v>3803</v>
      </c>
      <c r="L1186" s="627">
        <v>3200</v>
      </c>
      <c r="M1186" s="627">
        <v>3200</v>
      </c>
      <c r="N1186" s="626">
        <v>1</v>
      </c>
      <c r="O1186" s="690">
        <v>1</v>
      </c>
      <c r="P1186" s="627">
        <v>3200</v>
      </c>
      <c r="Q1186" s="642">
        <v>1</v>
      </c>
      <c r="R1186" s="626">
        <v>1</v>
      </c>
      <c r="S1186" s="642">
        <v>1</v>
      </c>
      <c r="T1186" s="690">
        <v>1</v>
      </c>
      <c r="U1186" s="672">
        <v>1</v>
      </c>
    </row>
    <row r="1187" spans="1:21" ht="14.4" customHeight="1" x14ac:dyDescent="0.3">
      <c r="A1187" s="625">
        <v>31</v>
      </c>
      <c r="B1187" s="626" t="s">
        <v>547</v>
      </c>
      <c r="C1187" s="626">
        <v>89301312</v>
      </c>
      <c r="D1187" s="688"/>
      <c r="E1187" s="689" t="s">
        <v>2731</v>
      </c>
      <c r="F1187" s="626" t="s">
        <v>2710</v>
      </c>
      <c r="G1187" s="626" t="s">
        <v>2738</v>
      </c>
      <c r="H1187" s="626"/>
      <c r="I1187" s="626" t="s">
        <v>3804</v>
      </c>
      <c r="J1187" s="626" t="s">
        <v>3805</v>
      </c>
      <c r="K1187" s="626" t="s">
        <v>3806</v>
      </c>
      <c r="L1187" s="627">
        <v>1389.93</v>
      </c>
      <c r="M1187" s="627">
        <v>1389.93</v>
      </c>
      <c r="N1187" s="626">
        <v>1</v>
      </c>
      <c r="O1187" s="690">
        <v>1</v>
      </c>
      <c r="P1187" s="627"/>
      <c r="Q1187" s="642">
        <v>0</v>
      </c>
      <c r="R1187" s="626"/>
      <c r="S1187" s="642">
        <v>0</v>
      </c>
      <c r="T1187" s="690"/>
      <c r="U1187" s="672">
        <v>0</v>
      </c>
    </row>
    <row r="1188" spans="1:21" ht="14.4" customHeight="1" x14ac:dyDescent="0.3">
      <c r="A1188" s="625">
        <v>31</v>
      </c>
      <c r="B1188" s="626" t="s">
        <v>547</v>
      </c>
      <c r="C1188" s="626">
        <v>89301312</v>
      </c>
      <c r="D1188" s="688"/>
      <c r="E1188" s="689" t="s">
        <v>2731</v>
      </c>
      <c r="F1188" s="626" t="s">
        <v>2710</v>
      </c>
      <c r="G1188" s="626" t="s">
        <v>3807</v>
      </c>
      <c r="H1188" s="626"/>
      <c r="I1188" s="626" t="s">
        <v>3808</v>
      </c>
      <c r="J1188" s="626" t="s">
        <v>3809</v>
      </c>
      <c r="K1188" s="626" t="s">
        <v>3810</v>
      </c>
      <c r="L1188" s="627">
        <v>70.75</v>
      </c>
      <c r="M1188" s="627">
        <v>141.5</v>
      </c>
      <c r="N1188" s="626">
        <v>2</v>
      </c>
      <c r="O1188" s="690">
        <v>1</v>
      </c>
      <c r="P1188" s="627">
        <v>141.5</v>
      </c>
      <c r="Q1188" s="642">
        <v>1</v>
      </c>
      <c r="R1188" s="626">
        <v>2</v>
      </c>
      <c r="S1188" s="642">
        <v>1</v>
      </c>
      <c r="T1188" s="690">
        <v>1</v>
      </c>
      <c r="U1188" s="672">
        <v>1</v>
      </c>
    </row>
    <row r="1189" spans="1:21" ht="14.4" customHeight="1" x14ac:dyDescent="0.3">
      <c r="A1189" s="625">
        <v>31</v>
      </c>
      <c r="B1189" s="626" t="s">
        <v>547</v>
      </c>
      <c r="C1189" s="626">
        <v>89301312</v>
      </c>
      <c r="D1189" s="688"/>
      <c r="E1189" s="689" t="s">
        <v>2732</v>
      </c>
      <c r="F1189" s="626" t="s">
        <v>2708</v>
      </c>
      <c r="G1189" s="626" t="s">
        <v>2808</v>
      </c>
      <c r="H1189" s="626"/>
      <c r="I1189" s="626" t="s">
        <v>3811</v>
      </c>
      <c r="J1189" s="626" t="s">
        <v>3256</v>
      </c>
      <c r="K1189" s="626" t="s">
        <v>3812</v>
      </c>
      <c r="L1189" s="627">
        <v>333.31</v>
      </c>
      <c r="M1189" s="627">
        <v>333.31</v>
      </c>
      <c r="N1189" s="626">
        <v>1</v>
      </c>
      <c r="O1189" s="690">
        <v>1</v>
      </c>
      <c r="P1189" s="627">
        <v>333.31</v>
      </c>
      <c r="Q1189" s="642">
        <v>1</v>
      </c>
      <c r="R1189" s="626">
        <v>1</v>
      </c>
      <c r="S1189" s="642">
        <v>1</v>
      </c>
      <c r="T1189" s="690">
        <v>1</v>
      </c>
      <c r="U1189" s="672">
        <v>1</v>
      </c>
    </row>
    <row r="1190" spans="1:21" ht="14.4" customHeight="1" x14ac:dyDescent="0.3">
      <c r="A1190" s="625">
        <v>31</v>
      </c>
      <c r="B1190" s="626" t="s">
        <v>547</v>
      </c>
      <c r="C1190" s="626">
        <v>89301312</v>
      </c>
      <c r="D1190" s="688"/>
      <c r="E1190" s="689" t="s">
        <v>2732</v>
      </c>
      <c r="F1190" s="626" t="s">
        <v>2708</v>
      </c>
      <c r="G1190" s="626" t="s">
        <v>2808</v>
      </c>
      <c r="H1190" s="626"/>
      <c r="I1190" s="626" t="s">
        <v>1790</v>
      </c>
      <c r="J1190" s="626" t="s">
        <v>2600</v>
      </c>
      <c r="K1190" s="626" t="s">
        <v>2601</v>
      </c>
      <c r="L1190" s="627">
        <v>333.31</v>
      </c>
      <c r="M1190" s="627">
        <v>666.62</v>
      </c>
      <c r="N1190" s="626">
        <v>2</v>
      </c>
      <c r="O1190" s="690">
        <v>2</v>
      </c>
      <c r="P1190" s="627">
        <v>333.31</v>
      </c>
      <c r="Q1190" s="642">
        <v>0.5</v>
      </c>
      <c r="R1190" s="626">
        <v>1</v>
      </c>
      <c r="S1190" s="642">
        <v>0.5</v>
      </c>
      <c r="T1190" s="690">
        <v>1</v>
      </c>
      <c r="U1190" s="672">
        <v>0.5</v>
      </c>
    </row>
    <row r="1191" spans="1:21" ht="14.4" customHeight="1" x14ac:dyDescent="0.3">
      <c r="A1191" s="625">
        <v>31</v>
      </c>
      <c r="B1191" s="626" t="s">
        <v>547</v>
      </c>
      <c r="C1191" s="626">
        <v>89301312</v>
      </c>
      <c r="D1191" s="688"/>
      <c r="E1191" s="689" t="s">
        <v>2732</v>
      </c>
      <c r="F1191" s="626" t="s">
        <v>2708</v>
      </c>
      <c r="G1191" s="626" t="s">
        <v>2808</v>
      </c>
      <c r="H1191" s="626"/>
      <c r="I1191" s="626" t="s">
        <v>2909</v>
      </c>
      <c r="J1191" s="626" t="s">
        <v>2910</v>
      </c>
      <c r="K1191" s="626" t="s">
        <v>2911</v>
      </c>
      <c r="L1191" s="627">
        <v>333.31</v>
      </c>
      <c r="M1191" s="627">
        <v>333.31</v>
      </c>
      <c r="N1191" s="626">
        <v>1</v>
      </c>
      <c r="O1191" s="690">
        <v>1</v>
      </c>
      <c r="P1191" s="627">
        <v>333.31</v>
      </c>
      <c r="Q1191" s="642">
        <v>1</v>
      </c>
      <c r="R1191" s="626">
        <v>1</v>
      </c>
      <c r="S1191" s="642">
        <v>1</v>
      </c>
      <c r="T1191" s="690">
        <v>1</v>
      </c>
      <c r="U1191" s="672">
        <v>1</v>
      </c>
    </row>
    <row r="1192" spans="1:21" ht="14.4" customHeight="1" x14ac:dyDescent="0.3">
      <c r="A1192" s="625">
        <v>31</v>
      </c>
      <c r="B1192" s="626" t="s">
        <v>547</v>
      </c>
      <c r="C1192" s="626">
        <v>89301312</v>
      </c>
      <c r="D1192" s="688"/>
      <c r="E1192" s="689" t="s">
        <v>2732</v>
      </c>
      <c r="F1192" s="626" t="s">
        <v>2708</v>
      </c>
      <c r="G1192" s="626" t="s">
        <v>3704</v>
      </c>
      <c r="H1192" s="626"/>
      <c r="I1192" s="626" t="s">
        <v>3813</v>
      </c>
      <c r="J1192" s="626" t="s">
        <v>3814</v>
      </c>
      <c r="K1192" s="626" t="s">
        <v>3815</v>
      </c>
      <c r="L1192" s="627">
        <v>0</v>
      </c>
      <c r="M1192" s="627">
        <v>0</v>
      </c>
      <c r="N1192" s="626">
        <v>1</v>
      </c>
      <c r="O1192" s="690">
        <v>0.5</v>
      </c>
      <c r="P1192" s="627">
        <v>0</v>
      </c>
      <c r="Q1192" s="642"/>
      <c r="R1192" s="626">
        <v>1</v>
      </c>
      <c r="S1192" s="642">
        <v>1</v>
      </c>
      <c r="T1192" s="690">
        <v>0.5</v>
      </c>
      <c r="U1192" s="672">
        <v>1</v>
      </c>
    </row>
    <row r="1193" spans="1:21" ht="14.4" customHeight="1" x14ac:dyDescent="0.3">
      <c r="A1193" s="625">
        <v>31</v>
      </c>
      <c r="B1193" s="626" t="s">
        <v>547</v>
      </c>
      <c r="C1193" s="626">
        <v>89301312</v>
      </c>
      <c r="D1193" s="688"/>
      <c r="E1193" s="689" t="s">
        <v>2732</v>
      </c>
      <c r="F1193" s="626" t="s">
        <v>2708</v>
      </c>
      <c r="G1193" s="626" t="s">
        <v>3149</v>
      </c>
      <c r="H1193" s="626"/>
      <c r="I1193" s="626" t="s">
        <v>3650</v>
      </c>
      <c r="J1193" s="626" t="s">
        <v>3542</v>
      </c>
      <c r="K1193" s="626" t="s">
        <v>3651</v>
      </c>
      <c r="L1193" s="627">
        <v>0</v>
      </c>
      <c r="M1193" s="627">
        <v>0</v>
      </c>
      <c r="N1193" s="626">
        <v>1</v>
      </c>
      <c r="O1193" s="690">
        <v>0.5</v>
      </c>
      <c r="P1193" s="627">
        <v>0</v>
      </c>
      <c r="Q1193" s="642"/>
      <c r="R1193" s="626">
        <v>1</v>
      </c>
      <c r="S1193" s="642">
        <v>1</v>
      </c>
      <c r="T1193" s="690">
        <v>0.5</v>
      </c>
      <c r="U1193" s="672">
        <v>1</v>
      </c>
    </row>
    <row r="1194" spans="1:21" ht="14.4" customHeight="1" x14ac:dyDescent="0.3">
      <c r="A1194" s="625">
        <v>31</v>
      </c>
      <c r="B1194" s="626" t="s">
        <v>547</v>
      </c>
      <c r="C1194" s="626">
        <v>89301312</v>
      </c>
      <c r="D1194" s="688"/>
      <c r="E1194" s="689" t="s">
        <v>2732</v>
      </c>
      <c r="F1194" s="626" t="s">
        <v>2708</v>
      </c>
      <c r="G1194" s="626" t="s">
        <v>2916</v>
      </c>
      <c r="H1194" s="626"/>
      <c r="I1194" s="626" t="s">
        <v>1285</v>
      </c>
      <c r="J1194" s="626" t="s">
        <v>2917</v>
      </c>
      <c r="K1194" s="626" t="s">
        <v>801</v>
      </c>
      <c r="L1194" s="627">
        <v>33.36</v>
      </c>
      <c r="M1194" s="627">
        <v>66.72</v>
      </c>
      <c r="N1194" s="626">
        <v>2</v>
      </c>
      <c r="O1194" s="690">
        <v>0.5</v>
      </c>
      <c r="P1194" s="627"/>
      <c r="Q1194" s="642">
        <v>0</v>
      </c>
      <c r="R1194" s="626"/>
      <c r="S1194" s="642">
        <v>0</v>
      </c>
      <c r="T1194" s="690"/>
      <c r="U1194" s="672">
        <v>0</v>
      </c>
    </row>
    <row r="1195" spans="1:21" ht="14.4" customHeight="1" x14ac:dyDescent="0.3">
      <c r="A1195" s="625">
        <v>31</v>
      </c>
      <c r="B1195" s="626" t="s">
        <v>547</v>
      </c>
      <c r="C1195" s="626">
        <v>89301312</v>
      </c>
      <c r="D1195" s="688"/>
      <c r="E1195" s="689" t="s">
        <v>2732</v>
      </c>
      <c r="F1195" s="626" t="s">
        <v>2708</v>
      </c>
      <c r="G1195" s="626" t="s">
        <v>3519</v>
      </c>
      <c r="H1195" s="626"/>
      <c r="I1195" s="626" t="s">
        <v>1705</v>
      </c>
      <c r="J1195" s="626" t="s">
        <v>1706</v>
      </c>
      <c r="K1195" s="626" t="s">
        <v>3548</v>
      </c>
      <c r="L1195" s="627">
        <v>31.64</v>
      </c>
      <c r="M1195" s="627">
        <v>31.64</v>
      </c>
      <c r="N1195" s="626">
        <v>1</v>
      </c>
      <c r="O1195" s="690">
        <v>1</v>
      </c>
      <c r="P1195" s="627"/>
      <c r="Q1195" s="642">
        <v>0</v>
      </c>
      <c r="R1195" s="626"/>
      <c r="S1195" s="642">
        <v>0</v>
      </c>
      <c r="T1195" s="690"/>
      <c r="U1195" s="672">
        <v>0</v>
      </c>
    </row>
    <row r="1196" spans="1:21" ht="14.4" customHeight="1" x14ac:dyDescent="0.3">
      <c r="A1196" s="625">
        <v>31</v>
      </c>
      <c r="B1196" s="626" t="s">
        <v>547</v>
      </c>
      <c r="C1196" s="626">
        <v>89301312</v>
      </c>
      <c r="D1196" s="688"/>
      <c r="E1196" s="689" t="s">
        <v>2732</v>
      </c>
      <c r="F1196" s="626" t="s">
        <v>2708</v>
      </c>
      <c r="G1196" s="626" t="s">
        <v>2742</v>
      </c>
      <c r="H1196" s="626"/>
      <c r="I1196" s="626" t="s">
        <v>975</v>
      </c>
      <c r="J1196" s="626" t="s">
        <v>976</v>
      </c>
      <c r="K1196" s="626" t="s">
        <v>977</v>
      </c>
      <c r="L1196" s="627">
        <v>0</v>
      </c>
      <c r="M1196" s="627">
        <v>0</v>
      </c>
      <c r="N1196" s="626">
        <v>2</v>
      </c>
      <c r="O1196" s="690">
        <v>0.5</v>
      </c>
      <c r="P1196" s="627">
        <v>0</v>
      </c>
      <c r="Q1196" s="642"/>
      <c r="R1196" s="626">
        <v>2</v>
      </c>
      <c r="S1196" s="642">
        <v>1</v>
      </c>
      <c r="T1196" s="690">
        <v>0.5</v>
      </c>
      <c r="U1196" s="672">
        <v>1</v>
      </c>
    </row>
    <row r="1197" spans="1:21" ht="14.4" customHeight="1" x14ac:dyDescent="0.3">
      <c r="A1197" s="625">
        <v>31</v>
      </c>
      <c r="B1197" s="626" t="s">
        <v>547</v>
      </c>
      <c r="C1197" s="626">
        <v>89301312</v>
      </c>
      <c r="D1197" s="688"/>
      <c r="E1197" s="689" t="s">
        <v>2732</v>
      </c>
      <c r="F1197" s="626" t="s">
        <v>2708</v>
      </c>
      <c r="G1197" s="626" t="s">
        <v>3270</v>
      </c>
      <c r="H1197" s="626"/>
      <c r="I1197" s="626" t="s">
        <v>3271</v>
      </c>
      <c r="J1197" s="626" t="s">
        <v>1424</v>
      </c>
      <c r="K1197" s="626" t="s">
        <v>3272</v>
      </c>
      <c r="L1197" s="627">
        <v>77.08</v>
      </c>
      <c r="M1197" s="627">
        <v>77.08</v>
      </c>
      <c r="N1197" s="626">
        <v>1</v>
      </c>
      <c r="O1197" s="690">
        <v>1</v>
      </c>
      <c r="P1197" s="627"/>
      <c r="Q1197" s="642">
        <v>0</v>
      </c>
      <c r="R1197" s="626"/>
      <c r="S1197" s="642">
        <v>0</v>
      </c>
      <c r="T1197" s="690"/>
      <c r="U1197" s="672">
        <v>0</v>
      </c>
    </row>
    <row r="1198" spans="1:21" ht="14.4" customHeight="1" x14ac:dyDescent="0.3">
      <c r="A1198" s="625">
        <v>31</v>
      </c>
      <c r="B1198" s="626" t="s">
        <v>547</v>
      </c>
      <c r="C1198" s="626">
        <v>89301312</v>
      </c>
      <c r="D1198" s="688"/>
      <c r="E1198" s="689" t="s">
        <v>2732</v>
      </c>
      <c r="F1198" s="626" t="s">
        <v>2708</v>
      </c>
      <c r="G1198" s="626" t="s">
        <v>2743</v>
      </c>
      <c r="H1198" s="626"/>
      <c r="I1198" s="626" t="s">
        <v>1831</v>
      </c>
      <c r="J1198" s="626" t="s">
        <v>1832</v>
      </c>
      <c r="K1198" s="626" t="s">
        <v>1833</v>
      </c>
      <c r="L1198" s="627">
        <v>154.01</v>
      </c>
      <c r="M1198" s="627">
        <v>462.03</v>
      </c>
      <c r="N1198" s="626">
        <v>3</v>
      </c>
      <c r="O1198" s="690">
        <v>2</v>
      </c>
      <c r="P1198" s="627">
        <v>462.03</v>
      </c>
      <c r="Q1198" s="642">
        <v>1</v>
      </c>
      <c r="R1198" s="626">
        <v>3</v>
      </c>
      <c r="S1198" s="642">
        <v>1</v>
      </c>
      <c r="T1198" s="690">
        <v>2</v>
      </c>
      <c r="U1198" s="672">
        <v>1</v>
      </c>
    </row>
    <row r="1199" spans="1:21" ht="14.4" customHeight="1" x14ac:dyDescent="0.3">
      <c r="A1199" s="625">
        <v>31</v>
      </c>
      <c r="B1199" s="626" t="s">
        <v>547</v>
      </c>
      <c r="C1199" s="626">
        <v>89301312</v>
      </c>
      <c r="D1199" s="688"/>
      <c r="E1199" s="689" t="s">
        <v>2732</v>
      </c>
      <c r="F1199" s="626" t="s">
        <v>2708</v>
      </c>
      <c r="G1199" s="626" t="s">
        <v>3116</v>
      </c>
      <c r="H1199" s="626"/>
      <c r="I1199" s="626" t="s">
        <v>3816</v>
      </c>
      <c r="J1199" s="626" t="s">
        <v>3817</v>
      </c>
      <c r="K1199" s="626" t="s">
        <v>3818</v>
      </c>
      <c r="L1199" s="627">
        <v>0</v>
      </c>
      <c r="M1199" s="627">
        <v>0</v>
      </c>
      <c r="N1199" s="626">
        <v>2</v>
      </c>
      <c r="O1199" s="690">
        <v>0.5</v>
      </c>
      <c r="P1199" s="627"/>
      <c r="Q1199" s="642"/>
      <c r="R1199" s="626"/>
      <c r="S1199" s="642">
        <v>0</v>
      </c>
      <c r="T1199" s="690"/>
      <c r="U1199" s="672">
        <v>0</v>
      </c>
    </row>
    <row r="1200" spans="1:21" ht="14.4" customHeight="1" x14ac:dyDescent="0.3">
      <c r="A1200" s="625">
        <v>31</v>
      </c>
      <c r="B1200" s="626" t="s">
        <v>547</v>
      </c>
      <c r="C1200" s="626">
        <v>89301312</v>
      </c>
      <c r="D1200" s="688"/>
      <c r="E1200" s="689" t="s">
        <v>2732</v>
      </c>
      <c r="F1200" s="626" t="s">
        <v>2708</v>
      </c>
      <c r="G1200" s="626" t="s">
        <v>3277</v>
      </c>
      <c r="H1200" s="626"/>
      <c r="I1200" s="626" t="s">
        <v>3557</v>
      </c>
      <c r="J1200" s="626" t="s">
        <v>2669</v>
      </c>
      <c r="K1200" s="626" t="s">
        <v>3558</v>
      </c>
      <c r="L1200" s="627">
        <v>413.22</v>
      </c>
      <c r="M1200" s="627">
        <v>413.22</v>
      </c>
      <c r="N1200" s="626">
        <v>1</v>
      </c>
      <c r="O1200" s="690">
        <v>0.5</v>
      </c>
      <c r="P1200" s="627"/>
      <c r="Q1200" s="642">
        <v>0</v>
      </c>
      <c r="R1200" s="626"/>
      <c r="S1200" s="642">
        <v>0</v>
      </c>
      <c r="T1200" s="690"/>
      <c r="U1200" s="672">
        <v>0</v>
      </c>
    </row>
    <row r="1201" spans="1:21" ht="14.4" customHeight="1" x14ac:dyDescent="0.3">
      <c r="A1201" s="625">
        <v>31</v>
      </c>
      <c r="B1201" s="626" t="s">
        <v>547</v>
      </c>
      <c r="C1201" s="626">
        <v>89301312</v>
      </c>
      <c r="D1201" s="688"/>
      <c r="E1201" s="689" t="s">
        <v>2732</v>
      </c>
      <c r="F1201" s="626" t="s">
        <v>2708</v>
      </c>
      <c r="G1201" s="626" t="s">
        <v>3380</v>
      </c>
      <c r="H1201" s="626"/>
      <c r="I1201" s="626" t="s">
        <v>3381</v>
      </c>
      <c r="J1201" s="626" t="s">
        <v>3382</v>
      </c>
      <c r="K1201" s="626" t="s">
        <v>3384</v>
      </c>
      <c r="L1201" s="627">
        <v>242.93</v>
      </c>
      <c r="M1201" s="627">
        <v>242.93</v>
      </c>
      <c r="N1201" s="626">
        <v>1</v>
      </c>
      <c r="O1201" s="690">
        <v>1</v>
      </c>
      <c r="P1201" s="627"/>
      <c r="Q1201" s="642">
        <v>0</v>
      </c>
      <c r="R1201" s="626"/>
      <c r="S1201" s="642">
        <v>0</v>
      </c>
      <c r="T1201" s="690"/>
      <c r="U1201" s="672">
        <v>0</v>
      </c>
    </row>
    <row r="1202" spans="1:21" ht="14.4" customHeight="1" x14ac:dyDescent="0.3">
      <c r="A1202" s="625">
        <v>31</v>
      </c>
      <c r="B1202" s="626" t="s">
        <v>547</v>
      </c>
      <c r="C1202" s="626">
        <v>89301312</v>
      </c>
      <c r="D1202" s="688"/>
      <c r="E1202" s="689" t="s">
        <v>2732</v>
      </c>
      <c r="F1202" s="626" t="s">
        <v>2708</v>
      </c>
      <c r="G1202" s="626" t="s">
        <v>2744</v>
      </c>
      <c r="H1202" s="626"/>
      <c r="I1202" s="626" t="s">
        <v>1643</v>
      </c>
      <c r="J1202" s="626" t="s">
        <v>1491</v>
      </c>
      <c r="K1202" s="626" t="s">
        <v>1644</v>
      </c>
      <c r="L1202" s="627">
        <v>625.29</v>
      </c>
      <c r="M1202" s="627">
        <v>16257.539999999997</v>
      </c>
      <c r="N1202" s="626">
        <v>26</v>
      </c>
      <c r="O1202" s="690">
        <v>16.5</v>
      </c>
      <c r="P1202" s="627">
        <v>14381.669999999998</v>
      </c>
      <c r="Q1202" s="642">
        <v>0.88461538461538469</v>
      </c>
      <c r="R1202" s="626">
        <v>23</v>
      </c>
      <c r="S1202" s="642">
        <v>0.88461538461538458</v>
      </c>
      <c r="T1202" s="690">
        <v>14.5</v>
      </c>
      <c r="U1202" s="672">
        <v>0.87878787878787878</v>
      </c>
    </row>
    <row r="1203" spans="1:21" ht="14.4" customHeight="1" x14ac:dyDescent="0.3">
      <c r="A1203" s="625">
        <v>31</v>
      </c>
      <c r="B1203" s="626" t="s">
        <v>547</v>
      </c>
      <c r="C1203" s="626">
        <v>89301312</v>
      </c>
      <c r="D1203" s="688"/>
      <c r="E1203" s="689" t="s">
        <v>2732</v>
      </c>
      <c r="F1203" s="626" t="s">
        <v>2708</v>
      </c>
      <c r="G1203" s="626" t="s">
        <v>2744</v>
      </c>
      <c r="H1203" s="626"/>
      <c r="I1203" s="626" t="s">
        <v>1490</v>
      </c>
      <c r="J1203" s="626" t="s">
        <v>1491</v>
      </c>
      <c r="K1203" s="626" t="s">
        <v>1492</v>
      </c>
      <c r="L1203" s="627">
        <v>937.93</v>
      </c>
      <c r="M1203" s="627">
        <v>4689.6499999999996</v>
      </c>
      <c r="N1203" s="626">
        <v>5</v>
      </c>
      <c r="O1203" s="690">
        <v>3</v>
      </c>
      <c r="P1203" s="627">
        <v>4689.6499999999996</v>
      </c>
      <c r="Q1203" s="642">
        <v>1</v>
      </c>
      <c r="R1203" s="626">
        <v>5</v>
      </c>
      <c r="S1203" s="642">
        <v>1</v>
      </c>
      <c r="T1203" s="690">
        <v>3</v>
      </c>
      <c r="U1203" s="672">
        <v>1</v>
      </c>
    </row>
    <row r="1204" spans="1:21" ht="14.4" customHeight="1" x14ac:dyDescent="0.3">
      <c r="A1204" s="625">
        <v>31</v>
      </c>
      <c r="B1204" s="626" t="s">
        <v>547</v>
      </c>
      <c r="C1204" s="626">
        <v>89301312</v>
      </c>
      <c r="D1204" s="688"/>
      <c r="E1204" s="689" t="s">
        <v>2732</v>
      </c>
      <c r="F1204" s="626" t="s">
        <v>2708</v>
      </c>
      <c r="G1204" s="626" t="s">
        <v>2744</v>
      </c>
      <c r="H1204" s="626"/>
      <c r="I1204" s="626" t="s">
        <v>2830</v>
      </c>
      <c r="J1204" s="626" t="s">
        <v>1491</v>
      </c>
      <c r="K1204" s="626" t="s">
        <v>2831</v>
      </c>
      <c r="L1204" s="627">
        <v>1166.47</v>
      </c>
      <c r="M1204" s="627">
        <v>2332.94</v>
      </c>
      <c r="N1204" s="626">
        <v>2</v>
      </c>
      <c r="O1204" s="690">
        <v>1</v>
      </c>
      <c r="P1204" s="627">
        <v>2332.94</v>
      </c>
      <c r="Q1204" s="642">
        <v>1</v>
      </c>
      <c r="R1204" s="626">
        <v>2</v>
      </c>
      <c r="S1204" s="642">
        <v>1</v>
      </c>
      <c r="T1204" s="690">
        <v>1</v>
      </c>
      <c r="U1204" s="672">
        <v>1</v>
      </c>
    </row>
    <row r="1205" spans="1:21" ht="14.4" customHeight="1" x14ac:dyDescent="0.3">
      <c r="A1205" s="625">
        <v>31</v>
      </c>
      <c r="B1205" s="626" t="s">
        <v>547</v>
      </c>
      <c r="C1205" s="626">
        <v>89301312</v>
      </c>
      <c r="D1205" s="688"/>
      <c r="E1205" s="689" t="s">
        <v>2732</v>
      </c>
      <c r="F1205" s="626" t="s">
        <v>2708</v>
      </c>
      <c r="G1205" s="626" t="s">
        <v>2745</v>
      </c>
      <c r="H1205" s="626"/>
      <c r="I1205" s="626" t="s">
        <v>2746</v>
      </c>
      <c r="J1205" s="626" t="s">
        <v>1480</v>
      </c>
      <c r="K1205" s="626" t="s">
        <v>3819</v>
      </c>
      <c r="L1205" s="627">
        <v>96.63</v>
      </c>
      <c r="M1205" s="627">
        <v>96.63</v>
      </c>
      <c r="N1205" s="626">
        <v>1</v>
      </c>
      <c r="O1205" s="690">
        <v>1</v>
      </c>
      <c r="P1205" s="627">
        <v>96.63</v>
      </c>
      <c r="Q1205" s="642">
        <v>1</v>
      </c>
      <c r="R1205" s="626">
        <v>1</v>
      </c>
      <c r="S1205" s="642">
        <v>1</v>
      </c>
      <c r="T1205" s="690">
        <v>1</v>
      </c>
      <c r="U1205" s="672">
        <v>1</v>
      </c>
    </row>
    <row r="1206" spans="1:21" ht="14.4" customHeight="1" x14ac:dyDescent="0.3">
      <c r="A1206" s="625">
        <v>31</v>
      </c>
      <c r="B1206" s="626" t="s">
        <v>547</v>
      </c>
      <c r="C1206" s="626">
        <v>89301312</v>
      </c>
      <c r="D1206" s="688"/>
      <c r="E1206" s="689" t="s">
        <v>2732</v>
      </c>
      <c r="F1206" s="626" t="s">
        <v>2708</v>
      </c>
      <c r="G1206" s="626" t="s">
        <v>2745</v>
      </c>
      <c r="H1206" s="626"/>
      <c r="I1206" s="626" t="s">
        <v>576</v>
      </c>
      <c r="J1206" s="626" t="s">
        <v>577</v>
      </c>
      <c r="K1206" s="626" t="s">
        <v>2640</v>
      </c>
      <c r="L1206" s="627">
        <v>96.63</v>
      </c>
      <c r="M1206" s="627">
        <v>193.26</v>
      </c>
      <c r="N1206" s="626">
        <v>2</v>
      </c>
      <c r="O1206" s="690">
        <v>1</v>
      </c>
      <c r="P1206" s="627"/>
      <c r="Q1206" s="642">
        <v>0</v>
      </c>
      <c r="R1206" s="626"/>
      <c r="S1206" s="642">
        <v>0</v>
      </c>
      <c r="T1206" s="690"/>
      <c r="U1206" s="672">
        <v>0</v>
      </c>
    </row>
    <row r="1207" spans="1:21" ht="14.4" customHeight="1" x14ac:dyDescent="0.3">
      <c r="A1207" s="625">
        <v>31</v>
      </c>
      <c r="B1207" s="626" t="s">
        <v>547</v>
      </c>
      <c r="C1207" s="626">
        <v>89301312</v>
      </c>
      <c r="D1207" s="688"/>
      <c r="E1207" s="689" t="s">
        <v>2732</v>
      </c>
      <c r="F1207" s="626" t="s">
        <v>2708</v>
      </c>
      <c r="G1207" s="626" t="s">
        <v>2836</v>
      </c>
      <c r="H1207" s="626"/>
      <c r="I1207" s="626" t="s">
        <v>3820</v>
      </c>
      <c r="J1207" s="626" t="s">
        <v>3821</v>
      </c>
      <c r="K1207" s="626" t="s">
        <v>3822</v>
      </c>
      <c r="L1207" s="627">
        <v>538.33000000000004</v>
      </c>
      <c r="M1207" s="627">
        <v>538.33000000000004</v>
      </c>
      <c r="N1207" s="626">
        <v>1</v>
      </c>
      <c r="O1207" s="690">
        <v>1</v>
      </c>
      <c r="P1207" s="627"/>
      <c r="Q1207" s="642">
        <v>0</v>
      </c>
      <c r="R1207" s="626"/>
      <c r="S1207" s="642">
        <v>0</v>
      </c>
      <c r="T1207" s="690"/>
      <c r="U1207" s="672">
        <v>0</v>
      </c>
    </row>
    <row r="1208" spans="1:21" ht="14.4" customHeight="1" x14ac:dyDescent="0.3">
      <c r="A1208" s="625">
        <v>31</v>
      </c>
      <c r="B1208" s="626" t="s">
        <v>547</v>
      </c>
      <c r="C1208" s="626">
        <v>89301312</v>
      </c>
      <c r="D1208" s="688"/>
      <c r="E1208" s="689" t="s">
        <v>2732</v>
      </c>
      <c r="F1208" s="626" t="s">
        <v>2708</v>
      </c>
      <c r="G1208" s="626" t="s">
        <v>3405</v>
      </c>
      <c r="H1208" s="626"/>
      <c r="I1208" s="626" t="s">
        <v>3823</v>
      </c>
      <c r="J1208" s="626" t="s">
        <v>800</v>
      </c>
      <c r="K1208" s="626" t="s">
        <v>3824</v>
      </c>
      <c r="L1208" s="627">
        <v>0</v>
      </c>
      <c r="M1208" s="627">
        <v>0</v>
      </c>
      <c r="N1208" s="626">
        <v>2</v>
      </c>
      <c r="O1208" s="690">
        <v>1</v>
      </c>
      <c r="P1208" s="627"/>
      <c r="Q1208" s="642"/>
      <c r="R1208" s="626"/>
      <c r="S1208" s="642">
        <v>0</v>
      </c>
      <c r="T1208" s="690"/>
      <c r="U1208" s="672">
        <v>0</v>
      </c>
    </row>
    <row r="1209" spans="1:21" ht="14.4" customHeight="1" x14ac:dyDescent="0.3">
      <c r="A1209" s="625">
        <v>31</v>
      </c>
      <c r="B1209" s="626" t="s">
        <v>547</v>
      </c>
      <c r="C1209" s="626">
        <v>89301312</v>
      </c>
      <c r="D1209" s="688"/>
      <c r="E1209" s="689" t="s">
        <v>2732</v>
      </c>
      <c r="F1209" s="626" t="s">
        <v>2708</v>
      </c>
      <c r="G1209" s="626" t="s">
        <v>3564</v>
      </c>
      <c r="H1209" s="626"/>
      <c r="I1209" s="626" t="s">
        <v>3565</v>
      </c>
      <c r="J1209" s="626" t="s">
        <v>3566</v>
      </c>
      <c r="K1209" s="626" t="s">
        <v>3567</v>
      </c>
      <c r="L1209" s="627">
        <v>52.32</v>
      </c>
      <c r="M1209" s="627">
        <v>104.64</v>
      </c>
      <c r="N1209" s="626">
        <v>2</v>
      </c>
      <c r="O1209" s="690">
        <v>0.5</v>
      </c>
      <c r="P1209" s="627"/>
      <c r="Q1209" s="642">
        <v>0</v>
      </c>
      <c r="R1209" s="626"/>
      <c r="S1209" s="642">
        <v>0</v>
      </c>
      <c r="T1209" s="690"/>
      <c r="U1209" s="672">
        <v>0</v>
      </c>
    </row>
    <row r="1210" spans="1:21" ht="14.4" customHeight="1" x14ac:dyDescent="0.3">
      <c r="A1210" s="625">
        <v>31</v>
      </c>
      <c r="B1210" s="626" t="s">
        <v>547</v>
      </c>
      <c r="C1210" s="626">
        <v>89301312</v>
      </c>
      <c r="D1210" s="688"/>
      <c r="E1210" s="689" t="s">
        <v>2732</v>
      </c>
      <c r="F1210" s="626" t="s">
        <v>2708</v>
      </c>
      <c r="G1210" s="626" t="s">
        <v>2750</v>
      </c>
      <c r="H1210" s="626"/>
      <c r="I1210" s="626" t="s">
        <v>807</v>
      </c>
      <c r="J1210" s="626" t="s">
        <v>2751</v>
      </c>
      <c r="K1210" s="626" t="s">
        <v>2752</v>
      </c>
      <c r="L1210" s="627">
        <v>0</v>
      </c>
      <c r="M1210" s="627">
        <v>0</v>
      </c>
      <c r="N1210" s="626">
        <v>1</v>
      </c>
      <c r="O1210" s="690">
        <v>1</v>
      </c>
      <c r="P1210" s="627">
        <v>0</v>
      </c>
      <c r="Q1210" s="642"/>
      <c r="R1210" s="626">
        <v>1</v>
      </c>
      <c r="S1210" s="642">
        <v>1</v>
      </c>
      <c r="T1210" s="690">
        <v>1</v>
      </c>
      <c r="U1210" s="672">
        <v>1</v>
      </c>
    </row>
    <row r="1211" spans="1:21" ht="14.4" customHeight="1" x14ac:dyDescent="0.3">
      <c r="A1211" s="625">
        <v>31</v>
      </c>
      <c r="B1211" s="626" t="s">
        <v>547</v>
      </c>
      <c r="C1211" s="626">
        <v>89301312</v>
      </c>
      <c r="D1211" s="688"/>
      <c r="E1211" s="689" t="s">
        <v>2732</v>
      </c>
      <c r="F1211" s="626" t="s">
        <v>2708</v>
      </c>
      <c r="G1211" s="626" t="s">
        <v>2753</v>
      </c>
      <c r="H1211" s="626"/>
      <c r="I1211" s="626" t="s">
        <v>2754</v>
      </c>
      <c r="J1211" s="626" t="s">
        <v>2755</v>
      </c>
      <c r="K1211" s="626" t="s">
        <v>2756</v>
      </c>
      <c r="L1211" s="627">
        <v>472.71</v>
      </c>
      <c r="M1211" s="627">
        <v>1890.84</v>
      </c>
      <c r="N1211" s="626">
        <v>4</v>
      </c>
      <c r="O1211" s="690">
        <v>4</v>
      </c>
      <c r="P1211" s="627">
        <v>1890.84</v>
      </c>
      <c r="Q1211" s="642">
        <v>1</v>
      </c>
      <c r="R1211" s="626">
        <v>4</v>
      </c>
      <c r="S1211" s="642">
        <v>1</v>
      </c>
      <c r="T1211" s="690">
        <v>4</v>
      </c>
      <c r="U1211" s="672">
        <v>1</v>
      </c>
    </row>
    <row r="1212" spans="1:21" ht="14.4" customHeight="1" x14ac:dyDescent="0.3">
      <c r="A1212" s="625">
        <v>31</v>
      </c>
      <c r="B1212" s="626" t="s">
        <v>547</v>
      </c>
      <c r="C1212" s="626">
        <v>89301312</v>
      </c>
      <c r="D1212" s="688"/>
      <c r="E1212" s="689" t="s">
        <v>2732</v>
      </c>
      <c r="F1212" s="626" t="s">
        <v>2708</v>
      </c>
      <c r="G1212" s="626" t="s">
        <v>2757</v>
      </c>
      <c r="H1212" s="626"/>
      <c r="I1212" s="626" t="s">
        <v>1724</v>
      </c>
      <c r="J1212" s="626" t="s">
        <v>1725</v>
      </c>
      <c r="K1212" s="626" t="s">
        <v>2758</v>
      </c>
      <c r="L1212" s="627">
        <v>210.11</v>
      </c>
      <c r="M1212" s="627">
        <v>210.11</v>
      </c>
      <c r="N1212" s="626">
        <v>1</v>
      </c>
      <c r="O1212" s="690">
        <v>1</v>
      </c>
      <c r="P1212" s="627"/>
      <c r="Q1212" s="642">
        <v>0</v>
      </c>
      <c r="R1212" s="626"/>
      <c r="S1212" s="642">
        <v>0</v>
      </c>
      <c r="T1212" s="690"/>
      <c r="U1212" s="672">
        <v>0</v>
      </c>
    </row>
    <row r="1213" spans="1:21" ht="14.4" customHeight="1" x14ac:dyDescent="0.3">
      <c r="A1213" s="625">
        <v>31</v>
      </c>
      <c r="B1213" s="626" t="s">
        <v>547</v>
      </c>
      <c r="C1213" s="626">
        <v>89301312</v>
      </c>
      <c r="D1213" s="688"/>
      <c r="E1213" s="689" t="s">
        <v>2732</v>
      </c>
      <c r="F1213" s="626" t="s">
        <v>2708</v>
      </c>
      <c r="G1213" s="626" t="s">
        <v>3426</v>
      </c>
      <c r="H1213" s="626"/>
      <c r="I1213" s="626" t="s">
        <v>818</v>
      </c>
      <c r="J1213" s="626" t="s">
        <v>3427</v>
      </c>
      <c r="K1213" s="626" t="s">
        <v>3428</v>
      </c>
      <c r="L1213" s="627">
        <v>85.49</v>
      </c>
      <c r="M1213" s="627">
        <v>85.49</v>
      </c>
      <c r="N1213" s="626">
        <v>1</v>
      </c>
      <c r="O1213" s="690">
        <v>1</v>
      </c>
      <c r="P1213" s="627">
        <v>85.49</v>
      </c>
      <c r="Q1213" s="642">
        <v>1</v>
      </c>
      <c r="R1213" s="626">
        <v>1</v>
      </c>
      <c r="S1213" s="642">
        <v>1</v>
      </c>
      <c r="T1213" s="690">
        <v>1</v>
      </c>
      <c r="U1213" s="672">
        <v>1</v>
      </c>
    </row>
    <row r="1214" spans="1:21" ht="14.4" customHeight="1" x14ac:dyDescent="0.3">
      <c r="A1214" s="625">
        <v>31</v>
      </c>
      <c r="B1214" s="626" t="s">
        <v>547</v>
      </c>
      <c r="C1214" s="626">
        <v>89301312</v>
      </c>
      <c r="D1214" s="688"/>
      <c r="E1214" s="689" t="s">
        <v>2732</v>
      </c>
      <c r="F1214" s="626" t="s">
        <v>2708</v>
      </c>
      <c r="G1214" s="626" t="s">
        <v>2846</v>
      </c>
      <c r="H1214" s="626"/>
      <c r="I1214" s="626" t="s">
        <v>2313</v>
      </c>
      <c r="J1214" s="626" t="s">
        <v>1537</v>
      </c>
      <c r="K1214" s="626" t="s">
        <v>2694</v>
      </c>
      <c r="L1214" s="627">
        <v>163.72999999999999</v>
      </c>
      <c r="M1214" s="627">
        <v>163.72999999999999</v>
      </c>
      <c r="N1214" s="626">
        <v>1</v>
      </c>
      <c r="O1214" s="690">
        <v>1</v>
      </c>
      <c r="P1214" s="627">
        <v>163.72999999999999</v>
      </c>
      <c r="Q1214" s="642">
        <v>1</v>
      </c>
      <c r="R1214" s="626">
        <v>1</v>
      </c>
      <c r="S1214" s="642">
        <v>1</v>
      </c>
      <c r="T1214" s="690">
        <v>1</v>
      </c>
      <c r="U1214" s="672">
        <v>1</v>
      </c>
    </row>
    <row r="1215" spans="1:21" ht="14.4" customHeight="1" x14ac:dyDescent="0.3">
      <c r="A1215" s="625">
        <v>31</v>
      </c>
      <c r="B1215" s="626" t="s">
        <v>547</v>
      </c>
      <c r="C1215" s="626">
        <v>89301312</v>
      </c>
      <c r="D1215" s="688"/>
      <c r="E1215" s="689" t="s">
        <v>2732</v>
      </c>
      <c r="F1215" s="626" t="s">
        <v>2708</v>
      </c>
      <c r="G1215" s="626" t="s">
        <v>3515</v>
      </c>
      <c r="H1215" s="626"/>
      <c r="I1215" s="626" t="s">
        <v>3825</v>
      </c>
      <c r="J1215" s="626" t="s">
        <v>2273</v>
      </c>
      <c r="K1215" s="626" t="s">
        <v>3826</v>
      </c>
      <c r="L1215" s="627">
        <v>78.78</v>
      </c>
      <c r="M1215" s="627">
        <v>157.56</v>
      </c>
      <c r="N1215" s="626">
        <v>2</v>
      </c>
      <c r="O1215" s="690">
        <v>1</v>
      </c>
      <c r="P1215" s="627"/>
      <c r="Q1215" s="642">
        <v>0</v>
      </c>
      <c r="R1215" s="626"/>
      <c r="S1215" s="642">
        <v>0</v>
      </c>
      <c r="T1215" s="690"/>
      <c r="U1215" s="672">
        <v>0</v>
      </c>
    </row>
    <row r="1216" spans="1:21" ht="14.4" customHeight="1" x14ac:dyDescent="0.3">
      <c r="A1216" s="625">
        <v>31</v>
      </c>
      <c r="B1216" s="626" t="s">
        <v>547</v>
      </c>
      <c r="C1216" s="626">
        <v>89301312</v>
      </c>
      <c r="D1216" s="688"/>
      <c r="E1216" s="689" t="s">
        <v>2732</v>
      </c>
      <c r="F1216" s="626" t="s">
        <v>2708</v>
      </c>
      <c r="G1216" s="626" t="s">
        <v>3827</v>
      </c>
      <c r="H1216" s="626"/>
      <c r="I1216" s="626" t="s">
        <v>3828</v>
      </c>
      <c r="J1216" s="626" t="s">
        <v>3829</v>
      </c>
      <c r="K1216" s="626" t="s">
        <v>3830</v>
      </c>
      <c r="L1216" s="627">
        <v>0</v>
      </c>
      <c r="M1216" s="627">
        <v>0</v>
      </c>
      <c r="N1216" s="626">
        <v>1</v>
      </c>
      <c r="O1216" s="690">
        <v>1</v>
      </c>
      <c r="P1216" s="627">
        <v>0</v>
      </c>
      <c r="Q1216" s="642"/>
      <c r="R1216" s="626">
        <v>1</v>
      </c>
      <c r="S1216" s="642">
        <v>1</v>
      </c>
      <c r="T1216" s="690">
        <v>1</v>
      </c>
      <c r="U1216" s="672">
        <v>1</v>
      </c>
    </row>
    <row r="1217" spans="1:21" ht="14.4" customHeight="1" x14ac:dyDescent="0.3">
      <c r="A1217" s="625">
        <v>31</v>
      </c>
      <c r="B1217" s="626" t="s">
        <v>547</v>
      </c>
      <c r="C1217" s="626">
        <v>89301312</v>
      </c>
      <c r="D1217" s="688"/>
      <c r="E1217" s="689" t="s">
        <v>2732</v>
      </c>
      <c r="F1217" s="626" t="s">
        <v>2708</v>
      </c>
      <c r="G1217" s="626" t="s">
        <v>3067</v>
      </c>
      <c r="H1217" s="626"/>
      <c r="I1217" s="626" t="s">
        <v>2036</v>
      </c>
      <c r="J1217" s="626" t="s">
        <v>922</v>
      </c>
      <c r="K1217" s="626" t="s">
        <v>2037</v>
      </c>
      <c r="L1217" s="627">
        <v>0</v>
      </c>
      <c r="M1217" s="627">
        <v>0</v>
      </c>
      <c r="N1217" s="626">
        <v>1</v>
      </c>
      <c r="O1217" s="690">
        <v>1</v>
      </c>
      <c r="P1217" s="627"/>
      <c r="Q1217" s="642"/>
      <c r="R1217" s="626"/>
      <c r="S1217" s="642">
        <v>0</v>
      </c>
      <c r="T1217" s="690"/>
      <c r="U1217" s="672">
        <v>0</v>
      </c>
    </row>
    <row r="1218" spans="1:21" ht="14.4" customHeight="1" x14ac:dyDescent="0.3">
      <c r="A1218" s="625">
        <v>31</v>
      </c>
      <c r="B1218" s="626" t="s">
        <v>547</v>
      </c>
      <c r="C1218" s="626">
        <v>89301312</v>
      </c>
      <c r="D1218" s="688"/>
      <c r="E1218" s="689" t="s">
        <v>2732</v>
      </c>
      <c r="F1218" s="626" t="s">
        <v>2708</v>
      </c>
      <c r="G1218" s="626" t="s">
        <v>3067</v>
      </c>
      <c r="H1218" s="626"/>
      <c r="I1218" s="626" t="s">
        <v>3831</v>
      </c>
      <c r="J1218" s="626" t="s">
        <v>3832</v>
      </c>
      <c r="K1218" s="626" t="s">
        <v>3833</v>
      </c>
      <c r="L1218" s="627">
        <v>0</v>
      </c>
      <c r="M1218" s="627">
        <v>0</v>
      </c>
      <c r="N1218" s="626">
        <v>1</v>
      </c>
      <c r="O1218" s="690">
        <v>1</v>
      </c>
      <c r="P1218" s="627"/>
      <c r="Q1218" s="642"/>
      <c r="R1218" s="626"/>
      <c r="S1218" s="642">
        <v>0</v>
      </c>
      <c r="T1218" s="690"/>
      <c r="U1218" s="672">
        <v>0</v>
      </c>
    </row>
    <row r="1219" spans="1:21" ht="14.4" customHeight="1" x14ac:dyDescent="0.3">
      <c r="A1219" s="625">
        <v>31</v>
      </c>
      <c r="B1219" s="626" t="s">
        <v>547</v>
      </c>
      <c r="C1219" s="626">
        <v>89301312</v>
      </c>
      <c r="D1219" s="688"/>
      <c r="E1219" s="689" t="s">
        <v>2732</v>
      </c>
      <c r="F1219" s="626" t="s">
        <v>2710</v>
      </c>
      <c r="G1219" s="626" t="s">
        <v>2763</v>
      </c>
      <c r="H1219" s="626"/>
      <c r="I1219" s="626" t="s">
        <v>3216</v>
      </c>
      <c r="J1219" s="626" t="s">
        <v>3217</v>
      </c>
      <c r="K1219" s="626" t="s">
        <v>3218</v>
      </c>
      <c r="L1219" s="627">
        <v>30.99</v>
      </c>
      <c r="M1219" s="627">
        <v>185.94</v>
      </c>
      <c r="N1219" s="626">
        <v>6</v>
      </c>
      <c r="O1219" s="690">
        <v>6</v>
      </c>
      <c r="P1219" s="627">
        <v>154.94999999999999</v>
      </c>
      <c r="Q1219" s="642">
        <v>0.83333333333333326</v>
      </c>
      <c r="R1219" s="626">
        <v>5</v>
      </c>
      <c r="S1219" s="642">
        <v>0.83333333333333337</v>
      </c>
      <c r="T1219" s="690">
        <v>5</v>
      </c>
      <c r="U1219" s="672">
        <v>0.83333333333333337</v>
      </c>
    </row>
    <row r="1220" spans="1:21" ht="14.4" customHeight="1" x14ac:dyDescent="0.3">
      <c r="A1220" s="625">
        <v>31</v>
      </c>
      <c r="B1220" s="626" t="s">
        <v>547</v>
      </c>
      <c r="C1220" s="626">
        <v>89301312</v>
      </c>
      <c r="D1220" s="688"/>
      <c r="E1220" s="689" t="s">
        <v>2732</v>
      </c>
      <c r="F1220" s="626" t="s">
        <v>2710</v>
      </c>
      <c r="G1220" s="626" t="s">
        <v>2767</v>
      </c>
      <c r="H1220" s="626"/>
      <c r="I1220" s="626" t="s">
        <v>2852</v>
      </c>
      <c r="J1220" s="626" t="s">
        <v>2853</v>
      </c>
      <c r="K1220" s="626" t="s">
        <v>2854</v>
      </c>
      <c r="L1220" s="627">
        <v>260</v>
      </c>
      <c r="M1220" s="627">
        <v>260</v>
      </c>
      <c r="N1220" s="626">
        <v>1</v>
      </c>
      <c r="O1220" s="690">
        <v>1</v>
      </c>
      <c r="P1220" s="627">
        <v>260</v>
      </c>
      <c r="Q1220" s="642">
        <v>1</v>
      </c>
      <c r="R1220" s="626">
        <v>1</v>
      </c>
      <c r="S1220" s="642">
        <v>1</v>
      </c>
      <c r="T1220" s="690">
        <v>1</v>
      </c>
      <c r="U1220" s="672">
        <v>1</v>
      </c>
    </row>
    <row r="1221" spans="1:21" ht="14.4" customHeight="1" x14ac:dyDescent="0.3">
      <c r="A1221" s="625">
        <v>31</v>
      </c>
      <c r="B1221" s="626" t="s">
        <v>547</v>
      </c>
      <c r="C1221" s="626">
        <v>89301312</v>
      </c>
      <c r="D1221" s="688"/>
      <c r="E1221" s="689" t="s">
        <v>2732</v>
      </c>
      <c r="F1221" s="626" t="s">
        <v>2710</v>
      </c>
      <c r="G1221" s="626" t="s">
        <v>2767</v>
      </c>
      <c r="H1221" s="626"/>
      <c r="I1221" s="626" t="s">
        <v>2771</v>
      </c>
      <c r="J1221" s="626" t="s">
        <v>2772</v>
      </c>
      <c r="K1221" s="626" t="s">
        <v>2773</v>
      </c>
      <c r="L1221" s="627">
        <v>200</v>
      </c>
      <c r="M1221" s="627">
        <v>800</v>
      </c>
      <c r="N1221" s="626">
        <v>4</v>
      </c>
      <c r="O1221" s="690">
        <v>2</v>
      </c>
      <c r="P1221" s="627">
        <v>800</v>
      </c>
      <c r="Q1221" s="642">
        <v>1</v>
      </c>
      <c r="R1221" s="626">
        <v>4</v>
      </c>
      <c r="S1221" s="642">
        <v>1</v>
      </c>
      <c r="T1221" s="690">
        <v>2</v>
      </c>
      <c r="U1221" s="672">
        <v>1</v>
      </c>
    </row>
    <row r="1222" spans="1:21" ht="14.4" customHeight="1" x14ac:dyDescent="0.3">
      <c r="A1222" s="625">
        <v>31</v>
      </c>
      <c r="B1222" s="626" t="s">
        <v>547</v>
      </c>
      <c r="C1222" s="626">
        <v>89301312</v>
      </c>
      <c r="D1222" s="688"/>
      <c r="E1222" s="689" t="s">
        <v>2732</v>
      </c>
      <c r="F1222" s="626" t="s">
        <v>2710</v>
      </c>
      <c r="G1222" s="626" t="s">
        <v>2738</v>
      </c>
      <c r="H1222" s="626"/>
      <c r="I1222" s="626" t="s">
        <v>2858</v>
      </c>
      <c r="J1222" s="626" t="s">
        <v>2859</v>
      </c>
      <c r="K1222" s="626" t="s">
        <v>2860</v>
      </c>
      <c r="L1222" s="627">
        <v>3000</v>
      </c>
      <c r="M1222" s="627">
        <v>3000</v>
      </c>
      <c r="N1222" s="626">
        <v>1</v>
      </c>
      <c r="O1222" s="690">
        <v>1</v>
      </c>
      <c r="P1222" s="627">
        <v>3000</v>
      </c>
      <c r="Q1222" s="642">
        <v>1</v>
      </c>
      <c r="R1222" s="626">
        <v>1</v>
      </c>
      <c r="S1222" s="642">
        <v>1</v>
      </c>
      <c r="T1222" s="690">
        <v>1</v>
      </c>
      <c r="U1222" s="672">
        <v>1</v>
      </c>
    </row>
    <row r="1223" spans="1:21" ht="14.4" customHeight="1" x14ac:dyDescent="0.3">
      <c r="A1223" s="625">
        <v>31</v>
      </c>
      <c r="B1223" s="626" t="s">
        <v>547</v>
      </c>
      <c r="C1223" s="626">
        <v>89301312</v>
      </c>
      <c r="D1223" s="688"/>
      <c r="E1223" s="689" t="s">
        <v>2732</v>
      </c>
      <c r="F1223" s="626" t="s">
        <v>2710</v>
      </c>
      <c r="G1223" s="626" t="s">
        <v>2738</v>
      </c>
      <c r="H1223" s="626"/>
      <c r="I1223" s="626" t="s">
        <v>2777</v>
      </c>
      <c r="J1223" s="626" t="s">
        <v>2778</v>
      </c>
      <c r="K1223" s="626" t="s">
        <v>2779</v>
      </c>
      <c r="L1223" s="627">
        <v>492.18</v>
      </c>
      <c r="M1223" s="627">
        <v>492.18</v>
      </c>
      <c r="N1223" s="626">
        <v>1</v>
      </c>
      <c r="O1223" s="690">
        <v>1</v>
      </c>
      <c r="P1223" s="627">
        <v>492.18</v>
      </c>
      <c r="Q1223" s="642">
        <v>1</v>
      </c>
      <c r="R1223" s="626">
        <v>1</v>
      </c>
      <c r="S1223" s="642">
        <v>1</v>
      </c>
      <c r="T1223" s="690">
        <v>1</v>
      </c>
      <c r="U1223" s="672">
        <v>1</v>
      </c>
    </row>
    <row r="1224" spans="1:21" ht="14.4" customHeight="1" x14ac:dyDescent="0.3">
      <c r="A1224" s="625">
        <v>31</v>
      </c>
      <c r="B1224" s="626" t="s">
        <v>547</v>
      </c>
      <c r="C1224" s="626">
        <v>89301312</v>
      </c>
      <c r="D1224" s="688"/>
      <c r="E1224" s="689" t="s">
        <v>2732</v>
      </c>
      <c r="F1224" s="626" t="s">
        <v>2710</v>
      </c>
      <c r="G1224" s="626" t="s">
        <v>2738</v>
      </c>
      <c r="H1224" s="626"/>
      <c r="I1224" s="626" t="s">
        <v>2889</v>
      </c>
      <c r="J1224" s="626" t="s">
        <v>2890</v>
      </c>
      <c r="K1224" s="626" t="s">
        <v>2891</v>
      </c>
      <c r="L1224" s="627">
        <v>320.25</v>
      </c>
      <c r="M1224" s="627">
        <v>320.25</v>
      </c>
      <c r="N1224" s="626">
        <v>1</v>
      </c>
      <c r="O1224" s="690">
        <v>1</v>
      </c>
      <c r="P1224" s="627">
        <v>320.25</v>
      </c>
      <c r="Q1224" s="642">
        <v>1</v>
      </c>
      <c r="R1224" s="626">
        <v>1</v>
      </c>
      <c r="S1224" s="642">
        <v>1</v>
      </c>
      <c r="T1224" s="690">
        <v>1</v>
      </c>
      <c r="U1224" s="672">
        <v>1</v>
      </c>
    </row>
    <row r="1225" spans="1:21" ht="14.4" customHeight="1" x14ac:dyDescent="0.3">
      <c r="A1225" s="625">
        <v>31</v>
      </c>
      <c r="B1225" s="626" t="s">
        <v>547</v>
      </c>
      <c r="C1225" s="626">
        <v>89301312</v>
      </c>
      <c r="D1225" s="688"/>
      <c r="E1225" s="689" t="s">
        <v>2732</v>
      </c>
      <c r="F1225" s="626" t="s">
        <v>2710</v>
      </c>
      <c r="G1225" s="626" t="s">
        <v>2738</v>
      </c>
      <c r="H1225" s="626"/>
      <c r="I1225" s="626" t="s">
        <v>2780</v>
      </c>
      <c r="J1225" s="626" t="s">
        <v>2781</v>
      </c>
      <c r="K1225" s="626" t="s">
        <v>2782</v>
      </c>
      <c r="L1225" s="627">
        <v>750</v>
      </c>
      <c r="M1225" s="627">
        <v>6000</v>
      </c>
      <c r="N1225" s="626">
        <v>8</v>
      </c>
      <c r="O1225" s="690">
        <v>8</v>
      </c>
      <c r="P1225" s="627">
        <v>6000</v>
      </c>
      <c r="Q1225" s="642">
        <v>1</v>
      </c>
      <c r="R1225" s="626">
        <v>8</v>
      </c>
      <c r="S1225" s="642">
        <v>1</v>
      </c>
      <c r="T1225" s="690">
        <v>8</v>
      </c>
      <c r="U1225" s="672">
        <v>1</v>
      </c>
    </row>
    <row r="1226" spans="1:21" ht="14.4" customHeight="1" x14ac:dyDescent="0.3">
      <c r="A1226" s="625">
        <v>31</v>
      </c>
      <c r="B1226" s="626" t="s">
        <v>547</v>
      </c>
      <c r="C1226" s="626">
        <v>89301312</v>
      </c>
      <c r="D1226" s="688"/>
      <c r="E1226" s="689" t="s">
        <v>2732</v>
      </c>
      <c r="F1226" s="626" t="s">
        <v>2710</v>
      </c>
      <c r="G1226" s="626" t="s">
        <v>2738</v>
      </c>
      <c r="H1226" s="626"/>
      <c r="I1226" s="626" t="s">
        <v>3093</v>
      </c>
      <c r="J1226" s="626" t="s">
        <v>2895</v>
      </c>
      <c r="K1226" s="626" t="s">
        <v>3094</v>
      </c>
      <c r="L1226" s="627">
        <v>2010.55</v>
      </c>
      <c r="M1226" s="627">
        <v>2010.55</v>
      </c>
      <c r="N1226" s="626">
        <v>1</v>
      </c>
      <c r="O1226" s="690">
        <v>1</v>
      </c>
      <c r="P1226" s="627">
        <v>2010.55</v>
      </c>
      <c r="Q1226" s="642">
        <v>1</v>
      </c>
      <c r="R1226" s="626">
        <v>1</v>
      </c>
      <c r="S1226" s="642">
        <v>1</v>
      </c>
      <c r="T1226" s="690">
        <v>1</v>
      </c>
      <c r="U1226" s="672">
        <v>1</v>
      </c>
    </row>
    <row r="1227" spans="1:21" ht="14.4" customHeight="1" x14ac:dyDescent="0.3">
      <c r="A1227" s="625">
        <v>31</v>
      </c>
      <c r="B1227" s="626" t="s">
        <v>547</v>
      </c>
      <c r="C1227" s="626">
        <v>89301312</v>
      </c>
      <c r="D1227" s="688"/>
      <c r="E1227" s="689" t="s">
        <v>2732</v>
      </c>
      <c r="F1227" s="626" t="s">
        <v>2710</v>
      </c>
      <c r="G1227" s="626" t="s">
        <v>2738</v>
      </c>
      <c r="H1227" s="626"/>
      <c r="I1227" s="626" t="s">
        <v>3002</v>
      </c>
      <c r="J1227" s="626" t="s">
        <v>3003</v>
      </c>
      <c r="K1227" s="626" t="s">
        <v>3004</v>
      </c>
      <c r="L1227" s="627">
        <v>350</v>
      </c>
      <c r="M1227" s="627">
        <v>350</v>
      </c>
      <c r="N1227" s="626">
        <v>1</v>
      </c>
      <c r="O1227" s="690">
        <v>1</v>
      </c>
      <c r="P1227" s="627">
        <v>350</v>
      </c>
      <c r="Q1227" s="642">
        <v>1</v>
      </c>
      <c r="R1227" s="626">
        <v>1</v>
      </c>
      <c r="S1227" s="642">
        <v>1</v>
      </c>
      <c r="T1227" s="690">
        <v>1</v>
      </c>
      <c r="U1227" s="672">
        <v>1</v>
      </c>
    </row>
    <row r="1228" spans="1:21" ht="14.4" customHeight="1" x14ac:dyDescent="0.3">
      <c r="A1228" s="625">
        <v>31</v>
      </c>
      <c r="B1228" s="626" t="s">
        <v>547</v>
      </c>
      <c r="C1228" s="626">
        <v>89301312</v>
      </c>
      <c r="D1228" s="688"/>
      <c r="E1228" s="689" t="s">
        <v>2732</v>
      </c>
      <c r="F1228" s="626" t="s">
        <v>2710</v>
      </c>
      <c r="G1228" s="626" t="s">
        <v>2738</v>
      </c>
      <c r="H1228" s="626"/>
      <c r="I1228" s="626" t="s">
        <v>3834</v>
      </c>
      <c r="J1228" s="626" t="s">
        <v>3835</v>
      </c>
      <c r="K1228" s="626" t="s">
        <v>3836</v>
      </c>
      <c r="L1228" s="627">
        <v>600</v>
      </c>
      <c r="M1228" s="627">
        <v>600</v>
      </c>
      <c r="N1228" s="626">
        <v>1</v>
      </c>
      <c r="O1228" s="690">
        <v>1</v>
      </c>
      <c r="P1228" s="627">
        <v>600</v>
      </c>
      <c r="Q1228" s="642">
        <v>1</v>
      </c>
      <c r="R1228" s="626">
        <v>1</v>
      </c>
      <c r="S1228" s="642">
        <v>1</v>
      </c>
      <c r="T1228" s="690">
        <v>1</v>
      </c>
      <c r="U1228" s="672">
        <v>1</v>
      </c>
    </row>
    <row r="1229" spans="1:21" ht="14.4" customHeight="1" x14ac:dyDescent="0.3">
      <c r="A1229" s="625">
        <v>31</v>
      </c>
      <c r="B1229" s="626" t="s">
        <v>547</v>
      </c>
      <c r="C1229" s="626">
        <v>89301312</v>
      </c>
      <c r="D1229" s="688"/>
      <c r="E1229" s="689" t="s">
        <v>2732</v>
      </c>
      <c r="F1229" s="626" t="s">
        <v>2710</v>
      </c>
      <c r="G1229" s="626" t="s">
        <v>2738</v>
      </c>
      <c r="H1229" s="626"/>
      <c r="I1229" s="626" t="s">
        <v>3837</v>
      </c>
      <c r="J1229" s="626" t="s">
        <v>3838</v>
      </c>
      <c r="K1229" s="626" t="s">
        <v>3839</v>
      </c>
      <c r="L1229" s="627">
        <v>750</v>
      </c>
      <c r="M1229" s="627">
        <v>750</v>
      </c>
      <c r="N1229" s="626">
        <v>1</v>
      </c>
      <c r="O1229" s="690">
        <v>1</v>
      </c>
      <c r="P1229" s="627">
        <v>750</v>
      </c>
      <c r="Q1229" s="642">
        <v>1</v>
      </c>
      <c r="R1229" s="626">
        <v>1</v>
      </c>
      <c r="S1229" s="642">
        <v>1</v>
      </c>
      <c r="T1229" s="690">
        <v>1</v>
      </c>
      <c r="U1229" s="672">
        <v>1</v>
      </c>
    </row>
    <row r="1230" spans="1:21" ht="14.4" customHeight="1" x14ac:dyDescent="0.3">
      <c r="A1230" s="625">
        <v>31</v>
      </c>
      <c r="B1230" s="626" t="s">
        <v>547</v>
      </c>
      <c r="C1230" s="626">
        <v>89301312</v>
      </c>
      <c r="D1230" s="688"/>
      <c r="E1230" s="689" t="s">
        <v>2733</v>
      </c>
      <c r="F1230" s="626" t="s">
        <v>2708</v>
      </c>
      <c r="G1230" s="626" t="s">
        <v>3264</v>
      </c>
      <c r="H1230" s="626"/>
      <c r="I1230" s="626" t="s">
        <v>3840</v>
      </c>
      <c r="J1230" s="626" t="s">
        <v>3727</v>
      </c>
      <c r="K1230" s="626" t="s">
        <v>3841</v>
      </c>
      <c r="L1230" s="627">
        <v>193.93</v>
      </c>
      <c r="M1230" s="627">
        <v>387.86</v>
      </c>
      <c r="N1230" s="626">
        <v>2</v>
      </c>
      <c r="O1230" s="690">
        <v>1</v>
      </c>
      <c r="P1230" s="627"/>
      <c r="Q1230" s="642">
        <v>0</v>
      </c>
      <c r="R1230" s="626"/>
      <c r="S1230" s="642">
        <v>0</v>
      </c>
      <c r="T1230" s="690"/>
      <c r="U1230" s="672">
        <v>0</v>
      </c>
    </row>
    <row r="1231" spans="1:21" ht="14.4" customHeight="1" x14ac:dyDescent="0.3">
      <c r="A1231" s="625">
        <v>31</v>
      </c>
      <c r="B1231" s="626" t="s">
        <v>547</v>
      </c>
      <c r="C1231" s="626">
        <v>89301312</v>
      </c>
      <c r="D1231" s="688"/>
      <c r="E1231" s="689" t="s">
        <v>2734</v>
      </c>
      <c r="F1231" s="626" t="s">
        <v>2708</v>
      </c>
      <c r="G1231" s="626" t="s">
        <v>2808</v>
      </c>
      <c r="H1231" s="626"/>
      <c r="I1231" s="626" t="s">
        <v>1790</v>
      </c>
      <c r="J1231" s="626" t="s">
        <v>2600</v>
      </c>
      <c r="K1231" s="626" t="s">
        <v>2601</v>
      </c>
      <c r="L1231" s="627">
        <v>333.31</v>
      </c>
      <c r="M1231" s="627">
        <v>1666.55</v>
      </c>
      <c r="N1231" s="626">
        <v>5</v>
      </c>
      <c r="O1231" s="690">
        <v>4</v>
      </c>
      <c r="P1231" s="627">
        <v>1333.24</v>
      </c>
      <c r="Q1231" s="642">
        <v>0.8</v>
      </c>
      <c r="R1231" s="626">
        <v>4</v>
      </c>
      <c r="S1231" s="642">
        <v>0.8</v>
      </c>
      <c r="T1231" s="690">
        <v>3</v>
      </c>
      <c r="U1231" s="672">
        <v>0.75</v>
      </c>
    </row>
    <row r="1232" spans="1:21" ht="14.4" customHeight="1" x14ac:dyDescent="0.3">
      <c r="A1232" s="625">
        <v>31</v>
      </c>
      <c r="B1232" s="626" t="s">
        <v>547</v>
      </c>
      <c r="C1232" s="626">
        <v>89301312</v>
      </c>
      <c r="D1232" s="688"/>
      <c r="E1232" s="689" t="s">
        <v>2734</v>
      </c>
      <c r="F1232" s="626" t="s">
        <v>2708</v>
      </c>
      <c r="G1232" s="626" t="s">
        <v>2808</v>
      </c>
      <c r="H1232" s="626"/>
      <c r="I1232" s="626" t="s">
        <v>3310</v>
      </c>
      <c r="J1232" s="626" t="s">
        <v>3311</v>
      </c>
      <c r="K1232" s="626" t="s">
        <v>3312</v>
      </c>
      <c r="L1232" s="627">
        <v>152.36000000000001</v>
      </c>
      <c r="M1232" s="627">
        <v>304.72000000000003</v>
      </c>
      <c r="N1232" s="626">
        <v>2</v>
      </c>
      <c r="O1232" s="690">
        <v>1.5</v>
      </c>
      <c r="P1232" s="627">
        <v>304.72000000000003</v>
      </c>
      <c r="Q1232" s="642">
        <v>1</v>
      </c>
      <c r="R1232" s="626">
        <v>2</v>
      </c>
      <c r="S1232" s="642">
        <v>1</v>
      </c>
      <c r="T1232" s="690">
        <v>1.5</v>
      </c>
      <c r="U1232" s="672">
        <v>1</v>
      </c>
    </row>
    <row r="1233" spans="1:21" ht="14.4" customHeight="1" x14ac:dyDescent="0.3">
      <c r="A1233" s="625">
        <v>31</v>
      </c>
      <c r="B1233" s="626" t="s">
        <v>547</v>
      </c>
      <c r="C1233" s="626">
        <v>89301312</v>
      </c>
      <c r="D1233" s="688"/>
      <c r="E1233" s="689" t="s">
        <v>2734</v>
      </c>
      <c r="F1233" s="626" t="s">
        <v>2708</v>
      </c>
      <c r="G1233" s="626" t="s">
        <v>3314</v>
      </c>
      <c r="H1233" s="626"/>
      <c r="I1233" s="626" t="s">
        <v>1883</v>
      </c>
      <c r="J1233" s="626" t="s">
        <v>3315</v>
      </c>
      <c r="K1233" s="626" t="s">
        <v>3316</v>
      </c>
      <c r="L1233" s="627">
        <v>137.6</v>
      </c>
      <c r="M1233" s="627">
        <v>275.2</v>
      </c>
      <c r="N1233" s="626">
        <v>2</v>
      </c>
      <c r="O1233" s="690">
        <v>1</v>
      </c>
      <c r="P1233" s="627"/>
      <c r="Q1233" s="642">
        <v>0</v>
      </c>
      <c r="R1233" s="626"/>
      <c r="S1233" s="642">
        <v>0</v>
      </c>
      <c r="T1233" s="690"/>
      <c r="U1233" s="672">
        <v>0</v>
      </c>
    </row>
    <row r="1234" spans="1:21" ht="14.4" customHeight="1" x14ac:dyDescent="0.3">
      <c r="A1234" s="625">
        <v>31</v>
      </c>
      <c r="B1234" s="626" t="s">
        <v>547</v>
      </c>
      <c r="C1234" s="626">
        <v>89301312</v>
      </c>
      <c r="D1234" s="688"/>
      <c r="E1234" s="689" t="s">
        <v>2734</v>
      </c>
      <c r="F1234" s="626" t="s">
        <v>2708</v>
      </c>
      <c r="G1234" s="626" t="s">
        <v>2912</v>
      </c>
      <c r="H1234" s="626"/>
      <c r="I1234" s="626" t="s">
        <v>1513</v>
      </c>
      <c r="J1234" s="626" t="s">
        <v>1514</v>
      </c>
      <c r="K1234" s="626" t="s">
        <v>970</v>
      </c>
      <c r="L1234" s="627">
        <v>44.89</v>
      </c>
      <c r="M1234" s="627">
        <v>89.78</v>
      </c>
      <c r="N1234" s="626">
        <v>2</v>
      </c>
      <c r="O1234" s="690">
        <v>0.5</v>
      </c>
      <c r="P1234" s="627">
        <v>89.78</v>
      </c>
      <c r="Q1234" s="642">
        <v>1</v>
      </c>
      <c r="R1234" s="626">
        <v>2</v>
      </c>
      <c r="S1234" s="642">
        <v>1</v>
      </c>
      <c r="T1234" s="690">
        <v>0.5</v>
      </c>
      <c r="U1234" s="672">
        <v>1</v>
      </c>
    </row>
    <row r="1235" spans="1:21" ht="14.4" customHeight="1" x14ac:dyDescent="0.3">
      <c r="A1235" s="625">
        <v>31</v>
      </c>
      <c r="B1235" s="626" t="s">
        <v>547</v>
      </c>
      <c r="C1235" s="626">
        <v>89301312</v>
      </c>
      <c r="D1235" s="688"/>
      <c r="E1235" s="689" t="s">
        <v>2734</v>
      </c>
      <c r="F1235" s="626" t="s">
        <v>2708</v>
      </c>
      <c r="G1235" s="626" t="s">
        <v>2912</v>
      </c>
      <c r="H1235" s="626"/>
      <c r="I1235" s="626" t="s">
        <v>2303</v>
      </c>
      <c r="J1235" s="626" t="s">
        <v>2304</v>
      </c>
      <c r="K1235" s="626" t="s">
        <v>1627</v>
      </c>
      <c r="L1235" s="627">
        <v>60.02</v>
      </c>
      <c r="M1235" s="627">
        <v>120.04</v>
      </c>
      <c r="N1235" s="626">
        <v>2</v>
      </c>
      <c r="O1235" s="690">
        <v>0.5</v>
      </c>
      <c r="P1235" s="627">
        <v>120.04</v>
      </c>
      <c r="Q1235" s="642">
        <v>1</v>
      </c>
      <c r="R1235" s="626">
        <v>2</v>
      </c>
      <c r="S1235" s="642">
        <v>1</v>
      </c>
      <c r="T1235" s="690">
        <v>0.5</v>
      </c>
      <c r="U1235" s="672">
        <v>1</v>
      </c>
    </row>
    <row r="1236" spans="1:21" ht="14.4" customHeight="1" x14ac:dyDescent="0.3">
      <c r="A1236" s="625">
        <v>31</v>
      </c>
      <c r="B1236" s="626" t="s">
        <v>547</v>
      </c>
      <c r="C1236" s="626">
        <v>89301312</v>
      </c>
      <c r="D1236" s="688"/>
      <c r="E1236" s="689" t="s">
        <v>2734</v>
      </c>
      <c r="F1236" s="626" t="s">
        <v>2708</v>
      </c>
      <c r="G1236" s="626" t="s">
        <v>2979</v>
      </c>
      <c r="H1236" s="626"/>
      <c r="I1236" s="626" t="s">
        <v>885</v>
      </c>
      <c r="J1236" s="626" t="s">
        <v>2981</v>
      </c>
      <c r="K1236" s="626" t="s">
        <v>2982</v>
      </c>
      <c r="L1236" s="627">
        <v>0</v>
      </c>
      <c r="M1236" s="627">
        <v>0</v>
      </c>
      <c r="N1236" s="626">
        <v>1</v>
      </c>
      <c r="O1236" s="690">
        <v>1</v>
      </c>
      <c r="P1236" s="627">
        <v>0</v>
      </c>
      <c r="Q1236" s="642"/>
      <c r="R1236" s="626">
        <v>1</v>
      </c>
      <c r="S1236" s="642">
        <v>1</v>
      </c>
      <c r="T1236" s="690">
        <v>1</v>
      </c>
      <c r="U1236" s="672">
        <v>1</v>
      </c>
    </row>
    <row r="1237" spans="1:21" ht="14.4" customHeight="1" x14ac:dyDescent="0.3">
      <c r="A1237" s="625">
        <v>31</v>
      </c>
      <c r="B1237" s="626" t="s">
        <v>547</v>
      </c>
      <c r="C1237" s="626">
        <v>89301312</v>
      </c>
      <c r="D1237" s="688"/>
      <c r="E1237" s="689" t="s">
        <v>2734</v>
      </c>
      <c r="F1237" s="626" t="s">
        <v>2708</v>
      </c>
      <c r="G1237" s="626" t="s">
        <v>2741</v>
      </c>
      <c r="H1237" s="626"/>
      <c r="I1237" s="626" t="s">
        <v>3842</v>
      </c>
      <c r="J1237" s="626" t="s">
        <v>3843</v>
      </c>
      <c r="K1237" s="626" t="s">
        <v>3844</v>
      </c>
      <c r="L1237" s="627">
        <v>58</v>
      </c>
      <c r="M1237" s="627">
        <v>58</v>
      </c>
      <c r="N1237" s="626">
        <v>1</v>
      </c>
      <c r="O1237" s="690">
        <v>0.5</v>
      </c>
      <c r="P1237" s="627">
        <v>58</v>
      </c>
      <c r="Q1237" s="642">
        <v>1</v>
      </c>
      <c r="R1237" s="626">
        <v>1</v>
      </c>
      <c r="S1237" s="642">
        <v>1</v>
      </c>
      <c r="T1237" s="690">
        <v>0.5</v>
      </c>
      <c r="U1237" s="672">
        <v>1</v>
      </c>
    </row>
    <row r="1238" spans="1:21" ht="14.4" customHeight="1" x14ac:dyDescent="0.3">
      <c r="A1238" s="625">
        <v>31</v>
      </c>
      <c r="B1238" s="626" t="s">
        <v>547</v>
      </c>
      <c r="C1238" s="626">
        <v>89301312</v>
      </c>
      <c r="D1238" s="688"/>
      <c r="E1238" s="689" t="s">
        <v>2734</v>
      </c>
      <c r="F1238" s="626" t="s">
        <v>2708</v>
      </c>
      <c r="G1238" s="626" t="s">
        <v>2741</v>
      </c>
      <c r="H1238" s="626"/>
      <c r="I1238" s="626" t="s">
        <v>1809</v>
      </c>
      <c r="J1238" s="626" t="s">
        <v>1810</v>
      </c>
      <c r="K1238" s="626" t="s">
        <v>2614</v>
      </c>
      <c r="L1238" s="627">
        <v>69.86</v>
      </c>
      <c r="M1238" s="627">
        <v>139.72</v>
      </c>
      <c r="N1238" s="626">
        <v>2</v>
      </c>
      <c r="O1238" s="690">
        <v>2</v>
      </c>
      <c r="P1238" s="627">
        <v>69.86</v>
      </c>
      <c r="Q1238" s="642">
        <v>0.5</v>
      </c>
      <c r="R1238" s="626">
        <v>1</v>
      </c>
      <c r="S1238" s="642">
        <v>0.5</v>
      </c>
      <c r="T1238" s="690">
        <v>1</v>
      </c>
      <c r="U1238" s="672">
        <v>0.5</v>
      </c>
    </row>
    <row r="1239" spans="1:21" ht="14.4" customHeight="1" x14ac:dyDescent="0.3">
      <c r="A1239" s="625">
        <v>31</v>
      </c>
      <c r="B1239" s="626" t="s">
        <v>547</v>
      </c>
      <c r="C1239" s="626">
        <v>89301312</v>
      </c>
      <c r="D1239" s="688"/>
      <c r="E1239" s="689" t="s">
        <v>2734</v>
      </c>
      <c r="F1239" s="626" t="s">
        <v>2708</v>
      </c>
      <c r="G1239" s="626" t="s">
        <v>3711</v>
      </c>
      <c r="H1239" s="626"/>
      <c r="I1239" s="626" t="s">
        <v>3845</v>
      </c>
      <c r="J1239" s="626" t="s">
        <v>1394</v>
      </c>
      <c r="K1239" s="626" t="s">
        <v>3846</v>
      </c>
      <c r="L1239" s="627">
        <v>27.55</v>
      </c>
      <c r="M1239" s="627">
        <v>27.55</v>
      </c>
      <c r="N1239" s="626">
        <v>1</v>
      </c>
      <c r="O1239" s="690">
        <v>0.5</v>
      </c>
      <c r="P1239" s="627">
        <v>27.55</v>
      </c>
      <c r="Q1239" s="642">
        <v>1</v>
      </c>
      <c r="R1239" s="626">
        <v>1</v>
      </c>
      <c r="S1239" s="642">
        <v>1</v>
      </c>
      <c r="T1239" s="690">
        <v>0.5</v>
      </c>
      <c r="U1239" s="672">
        <v>1</v>
      </c>
    </row>
    <row r="1240" spans="1:21" ht="14.4" customHeight="1" x14ac:dyDescent="0.3">
      <c r="A1240" s="625">
        <v>31</v>
      </c>
      <c r="B1240" s="626" t="s">
        <v>547</v>
      </c>
      <c r="C1240" s="626">
        <v>89301312</v>
      </c>
      <c r="D1240" s="688"/>
      <c r="E1240" s="689" t="s">
        <v>2734</v>
      </c>
      <c r="F1240" s="626" t="s">
        <v>2708</v>
      </c>
      <c r="G1240" s="626" t="s">
        <v>3711</v>
      </c>
      <c r="H1240" s="626"/>
      <c r="I1240" s="626" t="s">
        <v>1393</v>
      </c>
      <c r="J1240" s="626" t="s">
        <v>1394</v>
      </c>
      <c r="K1240" s="626" t="s">
        <v>3847</v>
      </c>
      <c r="L1240" s="627">
        <v>55.1</v>
      </c>
      <c r="M1240" s="627">
        <v>220.4</v>
      </c>
      <c r="N1240" s="626">
        <v>4</v>
      </c>
      <c r="O1240" s="690">
        <v>1.5</v>
      </c>
      <c r="P1240" s="627">
        <v>110.2</v>
      </c>
      <c r="Q1240" s="642">
        <v>0.5</v>
      </c>
      <c r="R1240" s="626">
        <v>2</v>
      </c>
      <c r="S1240" s="642">
        <v>0.5</v>
      </c>
      <c r="T1240" s="690">
        <v>0.5</v>
      </c>
      <c r="U1240" s="672">
        <v>0.33333333333333331</v>
      </c>
    </row>
    <row r="1241" spans="1:21" ht="14.4" customHeight="1" x14ac:dyDescent="0.3">
      <c r="A1241" s="625">
        <v>31</v>
      </c>
      <c r="B1241" s="626" t="s">
        <v>547</v>
      </c>
      <c r="C1241" s="626">
        <v>89301312</v>
      </c>
      <c r="D1241" s="688"/>
      <c r="E1241" s="689" t="s">
        <v>2734</v>
      </c>
      <c r="F1241" s="626" t="s">
        <v>2708</v>
      </c>
      <c r="G1241" s="626" t="s">
        <v>3140</v>
      </c>
      <c r="H1241" s="626"/>
      <c r="I1241" s="626" t="s">
        <v>1044</v>
      </c>
      <c r="J1241" s="626" t="s">
        <v>1045</v>
      </c>
      <c r="K1241" s="626" t="s">
        <v>3141</v>
      </c>
      <c r="L1241" s="627">
        <v>45.75</v>
      </c>
      <c r="M1241" s="627">
        <v>45.75</v>
      </c>
      <c r="N1241" s="626">
        <v>1</v>
      </c>
      <c r="O1241" s="690">
        <v>1</v>
      </c>
      <c r="P1241" s="627"/>
      <c r="Q1241" s="642">
        <v>0</v>
      </c>
      <c r="R1241" s="626"/>
      <c r="S1241" s="642">
        <v>0</v>
      </c>
      <c r="T1241" s="690"/>
      <c r="U1241" s="672">
        <v>0</v>
      </c>
    </row>
    <row r="1242" spans="1:21" ht="14.4" customHeight="1" x14ac:dyDescent="0.3">
      <c r="A1242" s="625">
        <v>31</v>
      </c>
      <c r="B1242" s="626" t="s">
        <v>547</v>
      </c>
      <c r="C1242" s="626">
        <v>89301312</v>
      </c>
      <c r="D1242" s="688"/>
      <c r="E1242" s="689" t="s">
        <v>2734</v>
      </c>
      <c r="F1242" s="626" t="s">
        <v>2708</v>
      </c>
      <c r="G1242" s="626" t="s">
        <v>3848</v>
      </c>
      <c r="H1242" s="626"/>
      <c r="I1242" s="626" t="s">
        <v>3849</v>
      </c>
      <c r="J1242" s="626" t="s">
        <v>3850</v>
      </c>
      <c r="K1242" s="626" t="s">
        <v>3851</v>
      </c>
      <c r="L1242" s="627">
        <v>221.03</v>
      </c>
      <c r="M1242" s="627">
        <v>221.03</v>
      </c>
      <c r="N1242" s="626">
        <v>1</v>
      </c>
      <c r="O1242" s="690">
        <v>0.5</v>
      </c>
      <c r="P1242" s="627"/>
      <c r="Q1242" s="642">
        <v>0</v>
      </c>
      <c r="R1242" s="626"/>
      <c r="S1242" s="642">
        <v>0</v>
      </c>
      <c r="T1242" s="690"/>
      <c r="U1242" s="672">
        <v>0</v>
      </c>
    </row>
    <row r="1243" spans="1:21" ht="14.4" customHeight="1" x14ac:dyDescent="0.3">
      <c r="A1243" s="625">
        <v>31</v>
      </c>
      <c r="B1243" s="626" t="s">
        <v>547</v>
      </c>
      <c r="C1243" s="626">
        <v>89301312</v>
      </c>
      <c r="D1243" s="688"/>
      <c r="E1243" s="689" t="s">
        <v>2734</v>
      </c>
      <c r="F1243" s="626" t="s">
        <v>2708</v>
      </c>
      <c r="G1243" s="626" t="s">
        <v>2897</v>
      </c>
      <c r="H1243" s="626"/>
      <c r="I1243" s="626" t="s">
        <v>3257</v>
      </c>
      <c r="J1243" s="626" t="s">
        <v>3258</v>
      </c>
      <c r="K1243" s="626" t="s">
        <v>3259</v>
      </c>
      <c r="L1243" s="627">
        <v>84.78</v>
      </c>
      <c r="M1243" s="627">
        <v>339.12</v>
      </c>
      <c r="N1243" s="626">
        <v>4</v>
      </c>
      <c r="O1243" s="690">
        <v>2</v>
      </c>
      <c r="P1243" s="627">
        <v>339.12</v>
      </c>
      <c r="Q1243" s="642">
        <v>1</v>
      </c>
      <c r="R1243" s="626">
        <v>4</v>
      </c>
      <c r="S1243" s="642">
        <v>1</v>
      </c>
      <c r="T1243" s="690">
        <v>2</v>
      </c>
      <c r="U1243" s="672">
        <v>1</v>
      </c>
    </row>
    <row r="1244" spans="1:21" ht="14.4" customHeight="1" x14ac:dyDescent="0.3">
      <c r="A1244" s="625">
        <v>31</v>
      </c>
      <c r="B1244" s="626" t="s">
        <v>547</v>
      </c>
      <c r="C1244" s="626">
        <v>89301312</v>
      </c>
      <c r="D1244" s="688"/>
      <c r="E1244" s="689" t="s">
        <v>2734</v>
      </c>
      <c r="F1244" s="626" t="s">
        <v>2708</v>
      </c>
      <c r="G1244" s="626" t="s">
        <v>2897</v>
      </c>
      <c r="H1244" s="626"/>
      <c r="I1244" s="626" t="s">
        <v>3718</v>
      </c>
      <c r="J1244" s="626" t="s">
        <v>1420</v>
      </c>
      <c r="K1244" s="626" t="s">
        <v>3272</v>
      </c>
      <c r="L1244" s="627">
        <v>0</v>
      </c>
      <c r="M1244" s="627">
        <v>0</v>
      </c>
      <c r="N1244" s="626">
        <v>1</v>
      </c>
      <c r="O1244" s="690">
        <v>0.5</v>
      </c>
      <c r="P1244" s="627">
        <v>0</v>
      </c>
      <c r="Q1244" s="642"/>
      <c r="R1244" s="626">
        <v>1</v>
      </c>
      <c r="S1244" s="642">
        <v>1</v>
      </c>
      <c r="T1244" s="690">
        <v>0.5</v>
      </c>
      <c r="U1244" s="672">
        <v>1</v>
      </c>
    </row>
    <row r="1245" spans="1:21" ht="14.4" customHeight="1" x14ac:dyDescent="0.3">
      <c r="A1245" s="625">
        <v>31</v>
      </c>
      <c r="B1245" s="626" t="s">
        <v>547</v>
      </c>
      <c r="C1245" s="626">
        <v>89301312</v>
      </c>
      <c r="D1245" s="688"/>
      <c r="E1245" s="689" t="s">
        <v>2734</v>
      </c>
      <c r="F1245" s="626" t="s">
        <v>2708</v>
      </c>
      <c r="G1245" s="626" t="s">
        <v>2897</v>
      </c>
      <c r="H1245" s="626"/>
      <c r="I1245" s="626" t="s">
        <v>3852</v>
      </c>
      <c r="J1245" s="626" t="s">
        <v>3853</v>
      </c>
      <c r="K1245" s="626" t="s">
        <v>3854</v>
      </c>
      <c r="L1245" s="627">
        <v>113.04</v>
      </c>
      <c r="M1245" s="627">
        <v>226.08</v>
      </c>
      <c r="N1245" s="626">
        <v>2</v>
      </c>
      <c r="O1245" s="690">
        <v>1</v>
      </c>
      <c r="P1245" s="627"/>
      <c r="Q1245" s="642">
        <v>0</v>
      </c>
      <c r="R1245" s="626"/>
      <c r="S1245" s="642">
        <v>0</v>
      </c>
      <c r="T1245" s="690"/>
      <c r="U1245" s="672">
        <v>0</v>
      </c>
    </row>
    <row r="1246" spans="1:21" ht="14.4" customHeight="1" x14ac:dyDescent="0.3">
      <c r="A1246" s="625">
        <v>31</v>
      </c>
      <c r="B1246" s="626" t="s">
        <v>547</v>
      </c>
      <c r="C1246" s="626">
        <v>89301312</v>
      </c>
      <c r="D1246" s="688"/>
      <c r="E1246" s="689" t="s">
        <v>2734</v>
      </c>
      <c r="F1246" s="626" t="s">
        <v>2708</v>
      </c>
      <c r="G1246" s="626" t="s">
        <v>3142</v>
      </c>
      <c r="H1246" s="626"/>
      <c r="I1246" s="626" t="s">
        <v>726</v>
      </c>
      <c r="J1246" s="626" t="s">
        <v>727</v>
      </c>
      <c r="K1246" s="626" t="s">
        <v>728</v>
      </c>
      <c r="L1246" s="627">
        <v>138.61000000000001</v>
      </c>
      <c r="M1246" s="627">
        <v>277.22000000000003</v>
      </c>
      <c r="N1246" s="626">
        <v>2</v>
      </c>
      <c r="O1246" s="690">
        <v>0.5</v>
      </c>
      <c r="P1246" s="627">
        <v>277.22000000000003</v>
      </c>
      <c r="Q1246" s="642">
        <v>1</v>
      </c>
      <c r="R1246" s="626">
        <v>2</v>
      </c>
      <c r="S1246" s="642">
        <v>1</v>
      </c>
      <c r="T1246" s="690">
        <v>0.5</v>
      </c>
      <c r="U1246" s="672">
        <v>1</v>
      </c>
    </row>
    <row r="1247" spans="1:21" ht="14.4" customHeight="1" x14ac:dyDescent="0.3">
      <c r="A1247" s="625">
        <v>31</v>
      </c>
      <c r="B1247" s="626" t="s">
        <v>547</v>
      </c>
      <c r="C1247" s="626">
        <v>89301312</v>
      </c>
      <c r="D1247" s="688"/>
      <c r="E1247" s="689" t="s">
        <v>2734</v>
      </c>
      <c r="F1247" s="626" t="s">
        <v>2708</v>
      </c>
      <c r="G1247" s="626" t="s">
        <v>3149</v>
      </c>
      <c r="H1247" s="626"/>
      <c r="I1247" s="626" t="s">
        <v>3650</v>
      </c>
      <c r="J1247" s="626" t="s">
        <v>3542</v>
      </c>
      <c r="K1247" s="626" t="s">
        <v>3651</v>
      </c>
      <c r="L1247" s="627">
        <v>0</v>
      </c>
      <c r="M1247" s="627">
        <v>0</v>
      </c>
      <c r="N1247" s="626">
        <v>1</v>
      </c>
      <c r="O1247" s="690">
        <v>0.5</v>
      </c>
      <c r="P1247" s="627">
        <v>0</v>
      </c>
      <c r="Q1247" s="642"/>
      <c r="R1247" s="626">
        <v>1</v>
      </c>
      <c r="S1247" s="642">
        <v>1</v>
      </c>
      <c r="T1247" s="690">
        <v>0.5</v>
      </c>
      <c r="U1247" s="672">
        <v>1</v>
      </c>
    </row>
    <row r="1248" spans="1:21" ht="14.4" customHeight="1" x14ac:dyDescent="0.3">
      <c r="A1248" s="625">
        <v>31</v>
      </c>
      <c r="B1248" s="626" t="s">
        <v>547</v>
      </c>
      <c r="C1248" s="626">
        <v>89301312</v>
      </c>
      <c r="D1248" s="688"/>
      <c r="E1248" s="689" t="s">
        <v>2734</v>
      </c>
      <c r="F1248" s="626" t="s">
        <v>2708</v>
      </c>
      <c r="G1248" s="626" t="s">
        <v>3153</v>
      </c>
      <c r="H1248" s="626"/>
      <c r="I1248" s="626" t="s">
        <v>881</v>
      </c>
      <c r="J1248" s="626" t="s">
        <v>3155</v>
      </c>
      <c r="K1248" s="626" t="s">
        <v>3855</v>
      </c>
      <c r="L1248" s="627">
        <v>128.9</v>
      </c>
      <c r="M1248" s="627">
        <v>128.9</v>
      </c>
      <c r="N1248" s="626">
        <v>1</v>
      </c>
      <c r="O1248" s="690">
        <v>1</v>
      </c>
      <c r="P1248" s="627">
        <v>128.9</v>
      </c>
      <c r="Q1248" s="642">
        <v>1</v>
      </c>
      <c r="R1248" s="626">
        <v>1</v>
      </c>
      <c r="S1248" s="642">
        <v>1</v>
      </c>
      <c r="T1248" s="690">
        <v>1</v>
      </c>
      <c r="U1248" s="672">
        <v>1</v>
      </c>
    </row>
    <row r="1249" spans="1:21" ht="14.4" customHeight="1" x14ac:dyDescent="0.3">
      <c r="A1249" s="625">
        <v>31</v>
      </c>
      <c r="B1249" s="626" t="s">
        <v>547</v>
      </c>
      <c r="C1249" s="626">
        <v>89301312</v>
      </c>
      <c r="D1249" s="688"/>
      <c r="E1249" s="689" t="s">
        <v>2734</v>
      </c>
      <c r="F1249" s="626" t="s">
        <v>2708</v>
      </c>
      <c r="G1249" s="626" t="s">
        <v>3856</v>
      </c>
      <c r="H1249" s="626"/>
      <c r="I1249" s="626" t="s">
        <v>917</v>
      </c>
      <c r="J1249" s="626" t="s">
        <v>3857</v>
      </c>
      <c r="K1249" s="626" t="s">
        <v>3858</v>
      </c>
      <c r="L1249" s="627">
        <v>73.819999999999993</v>
      </c>
      <c r="M1249" s="627">
        <v>295.27999999999997</v>
      </c>
      <c r="N1249" s="626">
        <v>4</v>
      </c>
      <c r="O1249" s="690">
        <v>1</v>
      </c>
      <c r="P1249" s="627">
        <v>295.27999999999997</v>
      </c>
      <c r="Q1249" s="642">
        <v>1</v>
      </c>
      <c r="R1249" s="626">
        <v>4</v>
      </c>
      <c r="S1249" s="642">
        <v>1</v>
      </c>
      <c r="T1249" s="690">
        <v>1</v>
      </c>
      <c r="U1249" s="672">
        <v>1</v>
      </c>
    </row>
    <row r="1250" spans="1:21" ht="14.4" customHeight="1" x14ac:dyDescent="0.3">
      <c r="A1250" s="625">
        <v>31</v>
      </c>
      <c r="B1250" s="626" t="s">
        <v>547</v>
      </c>
      <c r="C1250" s="626">
        <v>89301312</v>
      </c>
      <c r="D1250" s="688"/>
      <c r="E1250" s="689" t="s">
        <v>2734</v>
      </c>
      <c r="F1250" s="626" t="s">
        <v>2708</v>
      </c>
      <c r="G1250" s="626" t="s">
        <v>3859</v>
      </c>
      <c r="H1250" s="626"/>
      <c r="I1250" s="626" t="s">
        <v>845</v>
      </c>
      <c r="J1250" s="626" t="s">
        <v>846</v>
      </c>
      <c r="K1250" s="626" t="s">
        <v>3860</v>
      </c>
      <c r="L1250" s="627">
        <v>84.26</v>
      </c>
      <c r="M1250" s="627">
        <v>84.26</v>
      </c>
      <c r="N1250" s="626">
        <v>1</v>
      </c>
      <c r="O1250" s="690">
        <v>0.5</v>
      </c>
      <c r="P1250" s="627"/>
      <c r="Q1250" s="642">
        <v>0</v>
      </c>
      <c r="R1250" s="626"/>
      <c r="S1250" s="642">
        <v>0</v>
      </c>
      <c r="T1250" s="690"/>
      <c r="U1250" s="672">
        <v>0</v>
      </c>
    </row>
    <row r="1251" spans="1:21" ht="14.4" customHeight="1" x14ac:dyDescent="0.3">
      <c r="A1251" s="625">
        <v>31</v>
      </c>
      <c r="B1251" s="626" t="s">
        <v>547</v>
      </c>
      <c r="C1251" s="626">
        <v>89301312</v>
      </c>
      <c r="D1251" s="688"/>
      <c r="E1251" s="689" t="s">
        <v>2734</v>
      </c>
      <c r="F1251" s="626" t="s">
        <v>2708</v>
      </c>
      <c r="G1251" s="626" t="s">
        <v>2988</v>
      </c>
      <c r="H1251" s="626"/>
      <c r="I1251" s="626" t="s">
        <v>849</v>
      </c>
      <c r="J1251" s="626" t="s">
        <v>850</v>
      </c>
      <c r="K1251" s="626" t="s">
        <v>2989</v>
      </c>
      <c r="L1251" s="627">
        <v>153.37</v>
      </c>
      <c r="M1251" s="627">
        <v>920.22</v>
      </c>
      <c r="N1251" s="626">
        <v>6</v>
      </c>
      <c r="O1251" s="690">
        <v>3</v>
      </c>
      <c r="P1251" s="627">
        <v>306.74</v>
      </c>
      <c r="Q1251" s="642">
        <v>0.33333333333333331</v>
      </c>
      <c r="R1251" s="626">
        <v>2</v>
      </c>
      <c r="S1251" s="642">
        <v>0.33333333333333331</v>
      </c>
      <c r="T1251" s="690">
        <v>1</v>
      </c>
      <c r="U1251" s="672">
        <v>0.33333333333333331</v>
      </c>
    </row>
    <row r="1252" spans="1:21" ht="14.4" customHeight="1" x14ac:dyDescent="0.3">
      <c r="A1252" s="625">
        <v>31</v>
      </c>
      <c r="B1252" s="626" t="s">
        <v>547</v>
      </c>
      <c r="C1252" s="626">
        <v>89301312</v>
      </c>
      <c r="D1252" s="688"/>
      <c r="E1252" s="689" t="s">
        <v>2734</v>
      </c>
      <c r="F1252" s="626" t="s">
        <v>2708</v>
      </c>
      <c r="G1252" s="626" t="s">
        <v>3340</v>
      </c>
      <c r="H1252" s="626"/>
      <c r="I1252" s="626" t="s">
        <v>3861</v>
      </c>
      <c r="J1252" s="626" t="s">
        <v>3862</v>
      </c>
      <c r="K1252" s="626" t="s">
        <v>3863</v>
      </c>
      <c r="L1252" s="627">
        <v>42.18</v>
      </c>
      <c r="M1252" s="627">
        <v>126.53999999999999</v>
      </c>
      <c r="N1252" s="626">
        <v>3</v>
      </c>
      <c r="O1252" s="690">
        <v>1.5</v>
      </c>
      <c r="P1252" s="627">
        <v>126.53999999999999</v>
      </c>
      <c r="Q1252" s="642">
        <v>1</v>
      </c>
      <c r="R1252" s="626">
        <v>3</v>
      </c>
      <c r="S1252" s="642">
        <v>1</v>
      </c>
      <c r="T1252" s="690">
        <v>1.5</v>
      </c>
      <c r="U1252" s="672">
        <v>1</v>
      </c>
    </row>
    <row r="1253" spans="1:21" ht="14.4" customHeight="1" x14ac:dyDescent="0.3">
      <c r="A1253" s="625">
        <v>31</v>
      </c>
      <c r="B1253" s="626" t="s">
        <v>547</v>
      </c>
      <c r="C1253" s="626">
        <v>89301312</v>
      </c>
      <c r="D1253" s="688"/>
      <c r="E1253" s="689" t="s">
        <v>2734</v>
      </c>
      <c r="F1253" s="626" t="s">
        <v>2708</v>
      </c>
      <c r="G1253" s="626" t="s">
        <v>3864</v>
      </c>
      <c r="H1253" s="626"/>
      <c r="I1253" s="626" t="s">
        <v>1440</v>
      </c>
      <c r="J1253" s="626" t="s">
        <v>1441</v>
      </c>
      <c r="K1253" s="626" t="s">
        <v>1442</v>
      </c>
      <c r="L1253" s="627">
        <v>96.8</v>
      </c>
      <c r="M1253" s="627">
        <v>96.8</v>
      </c>
      <c r="N1253" s="626">
        <v>1</v>
      </c>
      <c r="O1253" s="690">
        <v>1</v>
      </c>
      <c r="P1253" s="627"/>
      <c r="Q1253" s="642">
        <v>0</v>
      </c>
      <c r="R1253" s="626"/>
      <c r="S1253" s="642">
        <v>0</v>
      </c>
      <c r="T1253" s="690"/>
      <c r="U1253" s="672">
        <v>0</v>
      </c>
    </row>
    <row r="1254" spans="1:21" ht="14.4" customHeight="1" x14ac:dyDescent="0.3">
      <c r="A1254" s="625">
        <v>31</v>
      </c>
      <c r="B1254" s="626" t="s">
        <v>547</v>
      </c>
      <c r="C1254" s="626">
        <v>89301312</v>
      </c>
      <c r="D1254" s="688"/>
      <c r="E1254" s="689" t="s">
        <v>2734</v>
      </c>
      <c r="F1254" s="626" t="s">
        <v>2708</v>
      </c>
      <c r="G1254" s="626" t="s">
        <v>2823</v>
      </c>
      <c r="H1254" s="626"/>
      <c r="I1254" s="626" t="s">
        <v>2824</v>
      </c>
      <c r="J1254" s="626" t="s">
        <v>2724</v>
      </c>
      <c r="K1254" s="626"/>
      <c r="L1254" s="627">
        <v>0</v>
      </c>
      <c r="M1254" s="627">
        <v>0</v>
      </c>
      <c r="N1254" s="626">
        <v>4</v>
      </c>
      <c r="O1254" s="690">
        <v>1.5</v>
      </c>
      <c r="P1254" s="627">
        <v>0</v>
      </c>
      <c r="Q1254" s="642"/>
      <c r="R1254" s="626">
        <v>4</v>
      </c>
      <c r="S1254" s="642">
        <v>1</v>
      </c>
      <c r="T1254" s="690">
        <v>1.5</v>
      </c>
      <c r="U1254" s="672">
        <v>1</v>
      </c>
    </row>
    <row r="1255" spans="1:21" ht="14.4" customHeight="1" x14ac:dyDescent="0.3">
      <c r="A1255" s="625">
        <v>31</v>
      </c>
      <c r="B1255" s="626" t="s">
        <v>547</v>
      </c>
      <c r="C1255" s="626">
        <v>89301312</v>
      </c>
      <c r="D1255" s="688"/>
      <c r="E1255" s="689" t="s">
        <v>2734</v>
      </c>
      <c r="F1255" s="626" t="s">
        <v>2708</v>
      </c>
      <c r="G1255" s="626" t="s">
        <v>3519</v>
      </c>
      <c r="H1255" s="626"/>
      <c r="I1255" s="626" t="s">
        <v>1705</v>
      </c>
      <c r="J1255" s="626" t="s">
        <v>1706</v>
      </c>
      <c r="K1255" s="626" t="s">
        <v>3548</v>
      </c>
      <c r="L1255" s="627">
        <v>31.64</v>
      </c>
      <c r="M1255" s="627">
        <v>126.56</v>
      </c>
      <c r="N1255" s="626">
        <v>4</v>
      </c>
      <c r="O1255" s="690">
        <v>4</v>
      </c>
      <c r="P1255" s="627">
        <v>63.28</v>
      </c>
      <c r="Q1255" s="642">
        <v>0.5</v>
      </c>
      <c r="R1255" s="626">
        <v>2</v>
      </c>
      <c r="S1255" s="642">
        <v>0.5</v>
      </c>
      <c r="T1255" s="690">
        <v>2</v>
      </c>
      <c r="U1255" s="672">
        <v>0.5</v>
      </c>
    </row>
    <row r="1256" spans="1:21" ht="14.4" customHeight="1" x14ac:dyDescent="0.3">
      <c r="A1256" s="625">
        <v>31</v>
      </c>
      <c r="B1256" s="626" t="s">
        <v>547</v>
      </c>
      <c r="C1256" s="626">
        <v>89301312</v>
      </c>
      <c r="D1256" s="688"/>
      <c r="E1256" s="689" t="s">
        <v>2734</v>
      </c>
      <c r="F1256" s="626" t="s">
        <v>2708</v>
      </c>
      <c r="G1256" s="626" t="s">
        <v>3519</v>
      </c>
      <c r="H1256" s="626"/>
      <c r="I1256" s="626" t="s">
        <v>3549</v>
      </c>
      <c r="J1256" s="626" t="s">
        <v>3624</v>
      </c>
      <c r="K1256" s="626" t="s">
        <v>3551</v>
      </c>
      <c r="L1256" s="627">
        <v>41.07</v>
      </c>
      <c r="M1256" s="627">
        <v>82.14</v>
      </c>
      <c r="N1256" s="626">
        <v>2</v>
      </c>
      <c r="O1256" s="690">
        <v>2</v>
      </c>
      <c r="P1256" s="627">
        <v>82.14</v>
      </c>
      <c r="Q1256" s="642">
        <v>1</v>
      </c>
      <c r="R1256" s="626">
        <v>2</v>
      </c>
      <c r="S1256" s="642">
        <v>1</v>
      </c>
      <c r="T1256" s="690">
        <v>2</v>
      </c>
      <c r="U1256" s="672">
        <v>1</v>
      </c>
    </row>
    <row r="1257" spans="1:21" ht="14.4" customHeight="1" x14ac:dyDescent="0.3">
      <c r="A1257" s="625">
        <v>31</v>
      </c>
      <c r="B1257" s="626" t="s">
        <v>547</v>
      </c>
      <c r="C1257" s="626">
        <v>89301312</v>
      </c>
      <c r="D1257" s="688"/>
      <c r="E1257" s="689" t="s">
        <v>2734</v>
      </c>
      <c r="F1257" s="626" t="s">
        <v>2708</v>
      </c>
      <c r="G1257" s="626" t="s">
        <v>3865</v>
      </c>
      <c r="H1257" s="626"/>
      <c r="I1257" s="626" t="s">
        <v>3866</v>
      </c>
      <c r="J1257" s="626" t="s">
        <v>3867</v>
      </c>
      <c r="K1257" s="626" t="s">
        <v>3868</v>
      </c>
      <c r="L1257" s="627">
        <v>0</v>
      </c>
      <c r="M1257" s="627">
        <v>0</v>
      </c>
      <c r="N1257" s="626">
        <v>4</v>
      </c>
      <c r="O1257" s="690">
        <v>0.5</v>
      </c>
      <c r="P1257" s="627"/>
      <c r="Q1257" s="642"/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31</v>
      </c>
      <c r="B1258" s="626" t="s">
        <v>547</v>
      </c>
      <c r="C1258" s="626">
        <v>89301312</v>
      </c>
      <c r="D1258" s="688"/>
      <c r="E1258" s="689" t="s">
        <v>2734</v>
      </c>
      <c r="F1258" s="626" t="s">
        <v>2708</v>
      </c>
      <c r="G1258" s="626" t="s">
        <v>3740</v>
      </c>
      <c r="H1258" s="626"/>
      <c r="I1258" s="626" t="s">
        <v>3869</v>
      </c>
      <c r="J1258" s="626" t="s">
        <v>3870</v>
      </c>
      <c r="K1258" s="626" t="s">
        <v>3871</v>
      </c>
      <c r="L1258" s="627">
        <v>199.96</v>
      </c>
      <c r="M1258" s="627">
        <v>199.96</v>
      </c>
      <c r="N1258" s="626">
        <v>1</v>
      </c>
      <c r="O1258" s="690">
        <v>0.5</v>
      </c>
      <c r="P1258" s="627">
        <v>199.96</v>
      </c>
      <c r="Q1258" s="642">
        <v>1</v>
      </c>
      <c r="R1258" s="626">
        <v>1</v>
      </c>
      <c r="S1258" s="642">
        <v>1</v>
      </c>
      <c r="T1258" s="690">
        <v>0.5</v>
      </c>
      <c r="U1258" s="672">
        <v>1</v>
      </c>
    </row>
    <row r="1259" spans="1:21" ht="14.4" customHeight="1" x14ac:dyDescent="0.3">
      <c r="A1259" s="625">
        <v>31</v>
      </c>
      <c r="B1259" s="626" t="s">
        <v>547</v>
      </c>
      <c r="C1259" s="626">
        <v>89301312</v>
      </c>
      <c r="D1259" s="688"/>
      <c r="E1259" s="689" t="s">
        <v>2734</v>
      </c>
      <c r="F1259" s="626" t="s">
        <v>2708</v>
      </c>
      <c r="G1259" s="626" t="s">
        <v>2743</v>
      </c>
      <c r="H1259" s="626"/>
      <c r="I1259" s="626" t="s">
        <v>1831</v>
      </c>
      <c r="J1259" s="626" t="s">
        <v>1832</v>
      </c>
      <c r="K1259" s="626" t="s">
        <v>1833</v>
      </c>
      <c r="L1259" s="627">
        <v>154.01</v>
      </c>
      <c r="M1259" s="627">
        <v>1540.1</v>
      </c>
      <c r="N1259" s="626">
        <v>10</v>
      </c>
      <c r="O1259" s="690">
        <v>5</v>
      </c>
      <c r="P1259" s="627">
        <v>1078.07</v>
      </c>
      <c r="Q1259" s="642">
        <v>0.7</v>
      </c>
      <c r="R1259" s="626">
        <v>7</v>
      </c>
      <c r="S1259" s="642">
        <v>0.7</v>
      </c>
      <c r="T1259" s="690">
        <v>4</v>
      </c>
      <c r="U1259" s="672">
        <v>0.8</v>
      </c>
    </row>
    <row r="1260" spans="1:21" ht="14.4" customHeight="1" x14ac:dyDescent="0.3">
      <c r="A1260" s="625">
        <v>31</v>
      </c>
      <c r="B1260" s="626" t="s">
        <v>547</v>
      </c>
      <c r="C1260" s="626">
        <v>89301312</v>
      </c>
      <c r="D1260" s="688"/>
      <c r="E1260" s="689" t="s">
        <v>2734</v>
      </c>
      <c r="F1260" s="626" t="s">
        <v>2708</v>
      </c>
      <c r="G1260" s="626" t="s">
        <v>3359</v>
      </c>
      <c r="H1260" s="626"/>
      <c r="I1260" s="626" t="s">
        <v>1976</v>
      </c>
      <c r="J1260" s="626" t="s">
        <v>3360</v>
      </c>
      <c r="K1260" s="626" t="s">
        <v>3361</v>
      </c>
      <c r="L1260" s="627">
        <v>55.71</v>
      </c>
      <c r="M1260" s="627">
        <v>111.42</v>
      </c>
      <c r="N1260" s="626">
        <v>2</v>
      </c>
      <c r="O1260" s="690">
        <v>0.5</v>
      </c>
      <c r="P1260" s="627">
        <v>111.42</v>
      </c>
      <c r="Q1260" s="642">
        <v>1</v>
      </c>
      <c r="R1260" s="626">
        <v>2</v>
      </c>
      <c r="S1260" s="642">
        <v>1</v>
      </c>
      <c r="T1260" s="690">
        <v>0.5</v>
      </c>
      <c r="U1260" s="672">
        <v>1</v>
      </c>
    </row>
    <row r="1261" spans="1:21" ht="14.4" customHeight="1" x14ac:dyDescent="0.3">
      <c r="A1261" s="625">
        <v>31</v>
      </c>
      <c r="B1261" s="626" t="s">
        <v>547</v>
      </c>
      <c r="C1261" s="626">
        <v>89301312</v>
      </c>
      <c r="D1261" s="688"/>
      <c r="E1261" s="689" t="s">
        <v>2734</v>
      </c>
      <c r="F1261" s="626" t="s">
        <v>2708</v>
      </c>
      <c r="G1261" s="626" t="s">
        <v>3476</v>
      </c>
      <c r="H1261" s="626"/>
      <c r="I1261" s="626" t="s">
        <v>702</v>
      </c>
      <c r="J1261" s="626" t="s">
        <v>703</v>
      </c>
      <c r="K1261" s="626" t="s">
        <v>704</v>
      </c>
      <c r="L1261" s="627">
        <v>378.97</v>
      </c>
      <c r="M1261" s="627">
        <v>378.97</v>
      </c>
      <c r="N1261" s="626">
        <v>1</v>
      </c>
      <c r="O1261" s="690">
        <v>1</v>
      </c>
      <c r="P1261" s="627"/>
      <c r="Q1261" s="642">
        <v>0</v>
      </c>
      <c r="R1261" s="626"/>
      <c r="S1261" s="642">
        <v>0</v>
      </c>
      <c r="T1261" s="690"/>
      <c r="U1261" s="672">
        <v>0</v>
      </c>
    </row>
    <row r="1262" spans="1:21" ht="14.4" customHeight="1" x14ac:dyDescent="0.3">
      <c r="A1262" s="625">
        <v>31</v>
      </c>
      <c r="B1262" s="626" t="s">
        <v>547</v>
      </c>
      <c r="C1262" s="626">
        <v>89301312</v>
      </c>
      <c r="D1262" s="688"/>
      <c r="E1262" s="689" t="s">
        <v>2734</v>
      </c>
      <c r="F1262" s="626" t="s">
        <v>2708</v>
      </c>
      <c r="G1262" s="626" t="s">
        <v>3872</v>
      </c>
      <c r="H1262" s="626"/>
      <c r="I1262" s="626" t="s">
        <v>3873</v>
      </c>
      <c r="J1262" s="626" t="s">
        <v>3874</v>
      </c>
      <c r="K1262" s="626" t="s">
        <v>3875</v>
      </c>
      <c r="L1262" s="627">
        <v>1857.43</v>
      </c>
      <c r="M1262" s="627">
        <v>3714.86</v>
      </c>
      <c r="N1262" s="626">
        <v>2</v>
      </c>
      <c r="O1262" s="690">
        <v>0.5</v>
      </c>
      <c r="P1262" s="627">
        <v>3714.86</v>
      </c>
      <c r="Q1262" s="642">
        <v>1</v>
      </c>
      <c r="R1262" s="626">
        <v>2</v>
      </c>
      <c r="S1262" s="642">
        <v>1</v>
      </c>
      <c r="T1262" s="690">
        <v>0.5</v>
      </c>
      <c r="U1262" s="672">
        <v>1</v>
      </c>
    </row>
    <row r="1263" spans="1:21" ht="14.4" customHeight="1" x14ac:dyDescent="0.3">
      <c r="A1263" s="625">
        <v>31</v>
      </c>
      <c r="B1263" s="626" t="s">
        <v>547</v>
      </c>
      <c r="C1263" s="626">
        <v>89301312</v>
      </c>
      <c r="D1263" s="688"/>
      <c r="E1263" s="689" t="s">
        <v>2734</v>
      </c>
      <c r="F1263" s="626" t="s">
        <v>2708</v>
      </c>
      <c r="G1263" s="626" t="s">
        <v>3277</v>
      </c>
      <c r="H1263" s="626"/>
      <c r="I1263" s="626" t="s">
        <v>3876</v>
      </c>
      <c r="J1263" s="626" t="s">
        <v>3877</v>
      </c>
      <c r="K1263" s="626" t="s">
        <v>3878</v>
      </c>
      <c r="L1263" s="627">
        <v>137.74</v>
      </c>
      <c r="M1263" s="627">
        <v>137.74</v>
      </c>
      <c r="N1263" s="626">
        <v>1</v>
      </c>
      <c r="O1263" s="690">
        <v>0.5</v>
      </c>
      <c r="P1263" s="627">
        <v>137.74</v>
      </c>
      <c r="Q1263" s="642">
        <v>1</v>
      </c>
      <c r="R1263" s="626">
        <v>1</v>
      </c>
      <c r="S1263" s="642">
        <v>1</v>
      </c>
      <c r="T1263" s="690">
        <v>0.5</v>
      </c>
      <c r="U1263" s="672">
        <v>1</v>
      </c>
    </row>
    <row r="1264" spans="1:21" ht="14.4" customHeight="1" x14ac:dyDescent="0.3">
      <c r="A1264" s="625">
        <v>31</v>
      </c>
      <c r="B1264" s="626" t="s">
        <v>547</v>
      </c>
      <c r="C1264" s="626">
        <v>89301312</v>
      </c>
      <c r="D1264" s="688"/>
      <c r="E1264" s="689" t="s">
        <v>2734</v>
      </c>
      <c r="F1264" s="626" t="s">
        <v>2708</v>
      </c>
      <c r="G1264" s="626" t="s">
        <v>3879</v>
      </c>
      <c r="H1264" s="626"/>
      <c r="I1264" s="626" t="s">
        <v>3880</v>
      </c>
      <c r="J1264" s="626" t="s">
        <v>3881</v>
      </c>
      <c r="K1264" s="626" t="s">
        <v>3882</v>
      </c>
      <c r="L1264" s="627">
        <v>95.08</v>
      </c>
      <c r="M1264" s="627">
        <v>190.16</v>
      </c>
      <c r="N1264" s="626">
        <v>2</v>
      </c>
      <c r="O1264" s="690">
        <v>1</v>
      </c>
      <c r="P1264" s="627"/>
      <c r="Q1264" s="642">
        <v>0</v>
      </c>
      <c r="R1264" s="626"/>
      <c r="S1264" s="642">
        <v>0</v>
      </c>
      <c r="T1264" s="690"/>
      <c r="U1264" s="672">
        <v>0</v>
      </c>
    </row>
    <row r="1265" spans="1:21" ht="14.4" customHeight="1" x14ac:dyDescent="0.3">
      <c r="A1265" s="625">
        <v>31</v>
      </c>
      <c r="B1265" s="626" t="s">
        <v>547</v>
      </c>
      <c r="C1265" s="626">
        <v>89301312</v>
      </c>
      <c r="D1265" s="688"/>
      <c r="E1265" s="689" t="s">
        <v>2734</v>
      </c>
      <c r="F1265" s="626" t="s">
        <v>2708</v>
      </c>
      <c r="G1265" s="626" t="s">
        <v>2827</v>
      </c>
      <c r="H1265" s="626"/>
      <c r="I1265" s="626" t="s">
        <v>1673</v>
      </c>
      <c r="J1265" s="626" t="s">
        <v>1674</v>
      </c>
      <c r="K1265" s="626" t="s">
        <v>1675</v>
      </c>
      <c r="L1265" s="627">
        <v>193.26</v>
      </c>
      <c r="M1265" s="627">
        <v>193.26</v>
      </c>
      <c r="N1265" s="626">
        <v>1</v>
      </c>
      <c r="O1265" s="690">
        <v>0.5</v>
      </c>
      <c r="P1265" s="627">
        <v>193.26</v>
      </c>
      <c r="Q1265" s="642">
        <v>1</v>
      </c>
      <c r="R1265" s="626">
        <v>1</v>
      </c>
      <c r="S1265" s="642">
        <v>1</v>
      </c>
      <c r="T1265" s="690">
        <v>0.5</v>
      </c>
      <c r="U1265" s="672">
        <v>1</v>
      </c>
    </row>
    <row r="1266" spans="1:21" ht="14.4" customHeight="1" x14ac:dyDescent="0.3">
      <c r="A1266" s="625">
        <v>31</v>
      </c>
      <c r="B1266" s="626" t="s">
        <v>547</v>
      </c>
      <c r="C1266" s="626">
        <v>89301312</v>
      </c>
      <c r="D1266" s="688"/>
      <c r="E1266" s="689" t="s">
        <v>2734</v>
      </c>
      <c r="F1266" s="626" t="s">
        <v>2708</v>
      </c>
      <c r="G1266" s="626" t="s">
        <v>2827</v>
      </c>
      <c r="H1266" s="626"/>
      <c r="I1266" s="626" t="s">
        <v>3883</v>
      </c>
      <c r="J1266" s="626" t="s">
        <v>1674</v>
      </c>
      <c r="K1266" s="626" t="s">
        <v>3884</v>
      </c>
      <c r="L1266" s="627">
        <v>386.51</v>
      </c>
      <c r="M1266" s="627">
        <v>5024.630000000001</v>
      </c>
      <c r="N1266" s="626">
        <v>13</v>
      </c>
      <c r="O1266" s="690">
        <v>7</v>
      </c>
      <c r="P1266" s="627">
        <v>773.02</v>
      </c>
      <c r="Q1266" s="642">
        <v>0.1538461538461538</v>
      </c>
      <c r="R1266" s="626">
        <v>2</v>
      </c>
      <c r="S1266" s="642">
        <v>0.15384615384615385</v>
      </c>
      <c r="T1266" s="690">
        <v>0.5</v>
      </c>
      <c r="U1266" s="672">
        <v>7.1428571428571425E-2</v>
      </c>
    </row>
    <row r="1267" spans="1:21" ht="14.4" customHeight="1" x14ac:dyDescent="0.3">
      <c r="A1267" s="625">
        <v>31</v>
      </c>
      <c r="B1267" s="626" t="s">
        <v>547</v>
      </c>
      <c r="C1267" s="626">
        <v>89301312</v>
      </c>
      <c r="D1267" s="688"/>
      <c r="E1267" s="689" t="s">
        <v>2734</v>
      </c>
      <c r="F1267" s="626" t="s">
        <v>2708</v>
      </c>
      <c r="G1267" s="626" t="s">
        <v>2744</v>
      </c>
      <c r="H1267" s="626"/>
      <c r="I1267" s="626" t="s">
        <v>1643</v>
      </c>
      <c r="J1267" s="626" t="s">
        <v>1491</v>
      </c>
      <c r="K1267" s="626" t="s">
        <v>1644</v>
      </c>
      <c r="L1267" s="627">
        <v>625.29</v>
      </c>
      <c r="M1267" s="627">
        <v>17508.12</v>
      </c>
      <c r="N1267" s="626">
        <v>28</v>
      </c>
      <c r="O1267" s="690">
        <v>14</v>
      </c>
      <c r="P1267" s="627">
        <v>12505.8</v>
      </c>
      <c r="Q1267" s="642">
        <v>0.7142857142857143</v>
      </c>
      <c r="R1267" s="626">
        <v>20</v>
      </c>
      <c r="S1267" s="642">
        <v>0.7142857142857143</v>
      </c>
      <c r="T1267" s="690">
        <v>10</v>
      </c>
      <c r="U1267" s="672">
        <v>0.7142857142857143</v>
      </c>
    </row>
    <row r="1268" spans="1:21" ht="14.4" customHeight="1" x14ac:dyDescent="0.3">
      <c r="A1268" s="625">
        <v>31</v>
      </c>
      <c r="B1268" s="626" t="s">
        <v>547</v>
      </c>
      <c r="C1268" s="626">
        <v>89301312</v>
      </c>
      <c r="D1268" s="688"/>
      <c r="E1268" s="689" t="s">
        <v>2734</v>
      </c>
      <c r="F1268" s="626" t="s">
        <v>2708</v>
      </c>
      <c r="G1268" s="626" t="s">
        <v>2744</v>
      </c>
      <c r="H1268" s="626"/>
      <c r="I1268" s="626" t="s">
        <v>3040</v>
      </c>
      <c r="J1268" s="626" t="s">
        <v>1491</v>
      </c>
      <c r="K1268" s="626" t="s">
        <v>3041</v>
      </c>
      <c r="L1268" s="627">
        <v>187.59</v>
      </c>
      <c r="M1268" s="627">
        <v>187.59</v>
      </c>
      <c r="N1268" s="626">
        <v>1</v>
      </c>
      <c r="O1268" s="690">
        <v>1</v>
      </c>
      <c r="P1268" s="627">
        <v>187.59</v>
      </c>
      <c r="Q1268" s="642">
        <v>1</v>
      </c>
      <c r="R1268" s="626">
        <v>1</v>
      </c>
      <c r="S1268" s="642">
        <v>1</v>
      </c>
      <c r="T1268" s="690">
        <v>1</v>
      </c>
      <c r="U1268" s="672">
        <v>1</v>
      </c>
    </row>
    <row r="1269" spans="1:21" ht="14.4" customHeight="1" x14ac:dyDescent="0.3">
      <c r="A1269" s="625">
        <v>31</v>
      </c>
      <c r="B1269" s="626" t="s">
        <v>547</v>
      </c>
      <c r="C1269" s="626">
        <v>89301312</v>
      </c>
      <c r="D1269" s="688"/>
      <c r="E1269" s="689" t="s">
        <v>2734</v>
      </c>
      <c r="F1269" s="626" t="s">
        <v>2708</v>
      </c>
      <c r="G1269" s="626" t="s">
        <v>2744</v>
      </c>
      <c r="H1269" s="626"/>
      <c r="I1269" s="626" t="s">
        <v>1490</v>
      </c>
      <c r="J1269" s="626" t="s">
        <v>1491</v>
      </c>
      <c r="K1269" s="626" t="s">
        <v>1492</v>
      </c>
      <c r="L1269" s="627">
        <v>937.93</v>
      </c>
      <c r="M1269" s="627">
        <v>6565.51</v>
      </c>
      <c r="N1269" s="626">
        <v>7</v>
      </c>
      <c r="O1269" s="690">
        <v>2.5</v>
      </c>
      <c r="P1269" s="627">
        <v>6565.51</v>
      </c>
      <c r="Q1269" s="642">
        <v>1</v>
      </c>
      <c r="R1269" s="626">
        <v>7</v>
      </c>
      <c r="S1269" s="642">
        <v>1</v>
      </c>
      <c r="T1269" s="690">
        <v>2.5</v>
      </c>
      <c r="U1269" s="672">
        <v>1</v>
      </c>
    </row>
    <row r="1270" spans="1:21" ht="14.4" customHeight="1" x14ac:dyDescent="0.3">
      <c r="A1270" s="625">
        <v>31</v>
      </c>
      <c r="B1270" s="626" t="s">
        <v>547</v>
      </c>
      <c r="C1270" s="626">
        <v>89301312</v>
      </c>
      <c r="D1270" s="688"/>
      <c r="E1270" s="689" t="s">
        <v>2734</v>
      </c>
      <c r="F1270" s="626" t="s">
        <v>2708</v>
      </c>
      <c r="G1270" s="626" t="s">
        <v>2744</v>
      </c>
      <c r="H1270" s="626"/>
      <c r="I1270" s="626" t="s">
        <v>2830</v>
      </c>
      <c r="J1270" s="626" t="s">
        <v>1491</v>
      </c>
      <c r="K1270" s="626" t="s">
        <v>2831</v>
      </c>
      <c r="L1270" s="627">
        <v>1166.47</v>
      </c>
      <c r="M1270" s="627">
        <v>2332.94</v>
      </c>
      <c r="N1270" s="626">
        <v>2</v>
      </c>
      <c r="O1270" s="690">
        <v>1</v>
      </c>
      <c r="P1270" s="627"/>
      <c r="Q1270" s="642">
        <v>0</v>
      </c>
      <c r="R1270" s="626"/>
      <c r="S1270" s="642">
        <v>0</v>
      </c>
      <c r="T1270" s="690"/>
      <c r="U1270" s="672">
        <v>0</v>
      </c>
    </row>
    <row r="1271" spans="1:21" ht="14.4" customHeight="1" x14ac:dyDescent="0.3">
      <c r="A1271" s="625">
        <v>31</v>
      </c>
      <c r="B1271" s="626" t="s">
        <v>547</v>
      </c>
      <c r="C1271" s="626">
        <v>89301312</v>
      </c>
      <c r="D1271" s="688"/>
      <c r="E1271" s="689" t="s">
        <v>2734</v>
      </c>
      <c r="F1271" s="626" t="s">
        <v>2708</v>
      </c>
      <c r="G1271" s="626" t="s">
        <v>2745</v>
      </c>
      <c r="H1271" s="626"/>
      <c r="I1271" s="626" t="s">
        <v>1479</v>
      </c>
      <c r="J1271" s="626" t="s">
        <v>1480</v>
      </c>
      <c r="K1271" s="626" t="s">
        <v>2639</v>
      </c>
      <c r="L1271" s="627">
        <v>96.63</v>
      </c>
      <c r="M1271" s="627">
        <v>966.3</v>
      </c>
      <c r="N1271" s="626">
        <v>10</v>
      </c>
      <c r="O1271" s="690">
        <v>8.5</v>
      </c>
      <c r="P1271" s="627">
        <v>483.15</v>
      </c>
      <c r="Q1271" s="642">
        <v>0.5</v>
      </c>
      <c r="R1271" s="626">
        <v>5</v>
      </c>
      <c r="S1271" s="642">
        <v>0.5</v>
      </c>
      <c r="T1271" s="690">
        <v>4.5</v>
      </c>
      <c r="U1271" s="672">
        <v>0.52941176470588236</v>
      </c>
    </row>
    <row r="1272" spans="1:21" ht="14.4" customHeight="1" x14ac:dyDescent="0.3">
      <c r="A1272" s="625">
        <v>31</v>
      </c>
      <c r="B1272" s="626" t="s">
        <v>547</v>
      </c>
      <c r="C1272" s="626">
        <v>89301312</v>
      </c>
      <c r="D1272" s="688"/>
      <c r="E1272" s="689" t="s">
        <v>2734</v>
      </c>
      <c r="F1272" s="626" t="s">
        <v>2708</v>
      </c>
      <c r="G1272" s="626" t="s">
        <v>2745</v>
      </c>
      <c r="H1272" s="626"/>
      <c r="I1272" s="626" t="s">
        <v>576</v>
      </c>
      <c r="J1272" s="626" t="s">
        <v>577</v>
      </c>
      <c r="K1272" s="626" t="s">
        <v>2640</v>
      </c>
      <c r="L1272" s="627">
        <v>96.63</v>
      </c>
      <c r="M1272" s="627">
        <v>1449.4499999999998</v>
      </c>
      <c r="N1272" s="626">
        <v>15</v>
      </c>
      <c r="O1272" s="690">
        <v>11</v>
      </c>
      <c r="P1272" s="627">
        <v>289.89</v>
      </c>
      <c r="Q1272" s="642">
        <v>0.2</v>
      </c>
      <c r="R1272" s="626">
        <v>3</v>
      </c>
      <c r="S1272" s="642">
        <v>0.2</v>
      </c>
      <c r="T1272" s="690">
        <v>1.5</v>
      </c>
      <c r="U1272" s="672">
        <v>0.13636363636363635</v>
      </c>
    </row>
    <row r="1273" spans="1:21" ht="14.4" customHeight="1" x14ac:dyDescent="0.3">
      <c r="A1273" s="625">
        <v>31</v>
      </c>
      <c r="B1273" s="626" t="s">
        <v>547</v>
      </c>
      <c r="C1273" s="626">
        <v>89301312</v>
      </c>
      <c r="D1273" s="688"/>
      <c r="E1273" s="689" t="s">
        <v>2734</v>
      </c>
      <c r="F1273" s="626" t="s">
        <v>2708</v>
      </c>
      <c r="G1273" s="626" t="s">
        <v>3885</v>
      </c>
      <c r="H1273" s="626"/>
      <c r="I1273" s="626" t="s">
        <v>3886</v>
      </c>
      <c r="J1273" s="626" t="s">
        <v>3887</v>
      </c>
      <c r="K1273" s="626" t="s">
        <v>589</v>
      </c>
      <c r="L1273" s="627">
        <v>49.28</v>
      </c>
      <c r="M1273" s="627">
        <v>49.28</v>
      </c>
      <c r="N1273" s="626">
        <v>1</v>
      </c>
      <c r="O1273" s="690">
        <v>1</v>
      </c>
      <c r="P1273" s="627">
        <v>49.28</v>
      </c>
      <c r="Q1273" s="642">
        <v>1</v>
      </c>
      <c r="R1273" s="626">
        <v>1</v>
      </c>
      <c r="S1273" s="642">
        <v>1</v>
      </c>
      <c r="T1273" s="690">
        <v>1</v>
      </c>
      <c r="U1273" s="672">
        <v>1</v>
      </c>
    </row>
    <row r="1274" spans="1:21" ht="14.4" customHeight="1" x14ac:dyDescent="0.3">
      <c r="A1274" s="625">
        <v>31</v>
      </c>
      <c r="B1274" s="626" t="s">
        <v>547</v>
      </c>
      <c r="C1274" s="626">
        <v>89301312</v>
      </c>
      <c r="D1274" s="688"/>
      <c r="E1274" s="689" t="s">
        <v>2734</v>
      </c>
      <c r="F1274" s="626" t="s">
        <v>2708</v>
      </c>
      <c r="G1274" s="626" t="s">
        <v>3888</v>
      </c>
      <c r="H1274" s="626"/>
      <c r="I1274" s="626" t="s">
        <v>3889</v>
      </c>
      <c r="J1274" s="626" t="s">
        <v>3890</v>
      </c>
      <c r="K1274" s="626" t="s">
        <v>3891</v>
      </c>
      <c r="L1274" s="627">
        <v>228.89</v>
      </c>
      <c r="M1274" s="627">
        <v>228.89</v>
      </c>
      <c r="N1274" s="626">
        <v>1</v>
      </c>
      <c r="O1274" s="690">
        <v>0.5</v>
      </c>
      <c r="P1274" s="627"/>
      <c r="Q1274" s="642">
        <v>0</v>
      </c>
      <c r="R1274" s="626"/>
      <c r="S1274" s="642">
        <v>0</v>
      </c>
      <c r="T1274" s="690"/>
      <c r="U1274" s="672">
        <v>0</v>
      </c>
    </row>
    <row r="1275" spans="1:21" ht="14.4" customHeight="1" x14ac:dyDescent="0.3">
      <c r="A1275" s="625">
        <v>31</v>
      </c>
      <c r="B1275" s="626" t="s">
        <v>547</v>
      </c>
      <c r="C1275" s="626">
        <v>89301312</v>
      </c>
      <c r="D1275" s="688"/>
      <c r="E1275" s="689" t="s">
        <v>2734</v>
      </c>
      <c r="F1275" s="626" t="s">
        <v>2708</v>
      </c>
      <c r="G1275" s="626" t="s">
        <v>3888</v>
      </c>
      <c r="H1275" s="626"/>
      <c r="I1275" s="626" t="s">
        <v>1762</v>
      </c>
      <c r="J1275" s="626" t="s">
        <v>1763</v>
      </c>
      <c r="K1275" s="626" t="s">
        <v>3892</v>
      </c>
      <c r="L1275" s="627">
        <v>152.6</v>
      </c>
      <c r="M1275" s="627">
        <v>152.6</v>
      </c>
      <c r="N1275" s="626">
        <v>1</v>
      </c>
      <c r="O1275" s="690">
        <v>0.5</v>
      </c>
      <c r="P1275" s="627"/>
      <c r="Q1275" s="642">
        <v>0</v>
      </c>
      <c r="R1275" s="626"/>
      <c r="S1275" s="642">
        <v>0</v>
      </c>
      <c r="T1275" s="690"/>
      <c r="U1275" s="672">
        <v>0</v>
      </c>
    </row>
    <row r="1276" spans="1:21" ht="14.4" customHeight="1" x14ac:dyDescent="0.3">
      <c r="A1276" s="625">
        <v>31</v>
      </c>
      <c r="B1276" s="626" t="s">
        <v>547</v>
      </c>
      <c r="C1276" s="626">
        <v>89301312</v>
      </c>
      <c r="D1276" s="688"/>
      <c r="E1276" s="689" t="s">
        <v>2734</v>
      </c>
      <c r="F1276" s="626" t="s">
        <v>2708</v>
      </c>
      <c r="G1276" s="626" t="s">
        <v>2836</v>
      </c>
      <c r="H1276" s="626"/>
      <c r="I1276" s="626" t="s">
        <v>2947</v>
      </c>
      <c r="J1276" s="626" t="s">
        <v>2948</v>
      </c>
      <c r="K1276" s="626" t="s">
        <v>755</v>
      </c>
      <c r="L1276" s="627">
        <v>123.72</v>
      </c>
      <c r="M1276" s="627">
        <v>123.72</v>
      </c>
      <c r="N1276" s="626">
        <v>1</v>
      </c>
      <c r="O1276" s="690">
        <v>1</v>
      </c>
      <c r="P1276" s="627">
        <v>123.72</v>
      </c>
      <c r="Q1276" s="642">
        <v>1</v>
      </c>
      <c r="R1276" s="626">
        <v>1</v>
      </c>
      <c r="S1276" s="642">
        <v>1</v>
      </c>
      <c r="T1276" s="690">
        <v>1</v>
      </c>
      <c r="U1276" s="672">
        <v>1</v>
      </c>
    </row>
    <row r="1277" spans="1:21" ht="14.4" customHeight="1" x14ac:dyDescent="0.3">
      <c r="A1277" s="625">
        <v>31</v>
      </c>
      <c r="B1277" s="626" t="s">
        <v>547</v>
      </c>
      <c r="C1277" s="626">
        <v>89301312</v>
      </c>
      <c r="D1277" s="688"/>
      <c r="E1277" s="689" t="s">
        <v>2734</v>
      </c>
      <c r="F1277" s="626" t="s">
        <v>2708</v>
      </c>
      <c r="G1277" s="626" t="s">
        <v>2836</v>
      </c>
      <c r="H1277" s="626"/>
      <c r="I1277" s="626" t="s">
        <v>1988</v>
      </c>
      <c r="J1277" s="626" t="s">
        <v>754</v>
      </c>
      <c r="K1277" s="626" t="s">
        <v>1989</v>
      </c>
      <c r="L1277" s="627">
        <v>397.65</v>
      </c>
      <c r="M1277" s="627">
        <v>795.3</v>
      </c>
      <c r="N1277" s="626">
        <v>2</v>
      </c>
      <c r="O1277" s="690">
        <v>0.5</v>
      </c>
      <c r="P1277" s="627"/>
      <c r="Q1277" s="642">
        <v>0</v>
      </c>
      <c r="R1277" s="626"/>
      <c r="S1277" s="642">
        <v>0</v>
      </c>
      <c r="T1277" s="690"/>
      <c r="U1277" s="672">
        <v>0</v>
      </c>
    </row>
    <row r="1278" spans="1:21" ht="14.4" customHeight="1" x14ac:dyDescent="0.3">
      <c r="A1278" s="625">
        <v>31</v>
      </c>
      <c r="B1278" s="626" t="s">
        <v>547</v>
      </c>
      <c r="C1278" s="626">
        <v>89301312</v>
      </c>
      <c r="D1278" s="688"/>
      <c r="E1278" s="689" t="s">
        <v>2734</v>
      </c>
      <c r="F1278" s="626" t="s">
        <v>2708</v>
      </c>
      <c r="G1278" s="626" t="s">
        <v>2836</v>
      </c>
      <c r="H1278" s="626"/>
      <c r="I1278" s="626" t="s">
        <v>1988</v>
      </c>
      <c r="J1278" s="626" t="s">
        <v>754</v>
      </c>
      <c r="K1278" s="626" t="s">
        <v>1989</v>
      </c>
      <c r="L1278" s="627">
        <v>612.26</v>
      </c>
      <c r="M1278" s="627">
        <v>612.26</v>
      </c>
      <c r="N1278" s="626">
        <v>1</v>
      </c>
      <c r="O1278" s="690">
        <v>0.5</v>
      </c>
      <c r="P1278" s="627"/>
      <c r="Q1278" s="642">
        <v>0</v>
      </c>
      <c r="R1278" s="626"/>
      <c r="S1278" s="642">
        <v>0</v>
      </c>
      <c r="T1278" s="690"/>
      <c r="U1278" s="672">
        <v>0</v>
      </c>
    </row>
    <row r="1279" spans="1:21" ht="14.4" customHeight="1" x14ac:dyDescent="0.3">
      <c r="A1279" s="625">
        <v>31</v>
      </c>
      <c r="B1279" s="626" t="s">
        <v>547</v>
      </c>
      <c r="C1279" s="626">
        <v>89301312</v>
      </c>
      <c r="D1279" s="688"/>
      <c r="E1279" s="689" t="s">
        <v>2734</v>
      </c>
      <c r="F1279" s="626" t="s">
        <v>2708</v>
      </c>
      <c r="G1279" s="626" t="s">
        <v>3405</v>
      </c>
      <c r="H1279" s="626"/>
      <c r="I1279" s="626" t="s">
        <v>799</v>
      </c>
      <c r="J1279" s="626" t="s">
        <v>800</v>
      </c>
      <c r="K1279" s="626" t="s">
        <v>801</v>
      </c>
      <c r="L1279" s="627">
        <v>56.69</v>
      </c>
      <c r="M1279" s="627">
        <v>113.38</v>
      </c>
      <c r="N1279" s="626">
        <v>2</v>
      </c>
      <c r="O1279" s="690">
        <v>1</v>
      </c>
      <c r="P1279" s="627"/>
      <c r="Q1279" s="642">
        <v>0</v>
      </c>
      <c r="R1279" s="626"/>
      <c r="S1279" s="642">
        <v>0</v>
      </c>
      <c r="T1279" s="690"/>
      <c r="U1279" s="672">
        <v>0</v>
      </c>
    </row>
    <row r="1280" spans="1:21" ht="14.4" customHeight="1" x14ac:dyDescent="0.3">
      <c r="A1280" s="625">
        <v>31</v>
      </c>
      <c r="B1280" s="626" t="s">
        <v>547</v>
      </c>
      <c r="C1280" s="626">
        <v>89301312</v>
      </c>
      <c r="D1280" s="688"/>
      <c r="E1280" s="689" t="s">
        <v>2734</v>
      </c>
      <c r="F1280" s="626" t="s">
        <v>2708</v>
      </c>
      <c r="G1280" s="626" t="s">
        <v>3406</v>
      </c>
      <c r="H1280" s="626"/>
      <c r="I1280" s="626" t="s">
        <v>3893</v>
      </c>
      <c r="J1280" s="626" t="s">
        <v>3894</v>
      </c>
      <c r="K1280" s="626" t="s">
        <v>3148</v>
      </c>
      <c r="L1280" s="627">
        <v>0</v>
      </c>
      <c r="M1280" s="627">
        <v>0</v>
      </c>
      <c r="N1280" s="626">
        <v>1</v>
      </c>
      <c r="O1280" s="690">
        <v>1</v>
      </c>
      <c r="P1280" s="627"/>
      <c r="Q1280" s="642"/>
      <c r="R1280" s="626"/>
      <c r="S1280" s="642">
        <v>0</v>
      </c>
      <c r="T1280" s="690"/>
      <c r="U1280" s="672">
        <v>0</v>
      </c>
    </row>
    <row r="1281" spans="1:21" ht="14.4" customHeight="1" x14ac:dyDescent="0.3">
      <c r="A1281" s="625">
        <v>31</v>
      </c>
      <c r="B1281" s="626" t="s">
        <v>547</v>
      </c>
      <c r="C1281" s="626">
        <v>89301312</v>
      </c>
      <c r="D1281" s="688"/>
      <c r="E1281" s="689" t="s">
        <v>2734</v>
      </c>
      <c r="F1281" s="626" t="s">
        <v>2708</v>
      </c>
      <c r="G1281" s="626" t="s">
        <v>3406</v>
      </c>
      <c r="H1281" s="626"/>
      <c r="I1281" s="626" t="s">
        <v>3895</v>
      </c>
      <c r="J1281" s="626" t="s">
        <v>3896</v>
      </c>
      <c r="K1281" s="626" t="s">
        <v>3148</v>
      </c>
      <c r="L1281" s="627">
        <v>0</v>
      </c>
      <c r="M1281" s="627">
        <v>0</v>
      </c>
      <c r="N1281" s="626">
        <v>2</v>
      </c>
      <c r="O1281" s="690">
        <v>1</v>
      </c>
      <c r="P1281" s="627"/>
      <c r="Q1281" s="642"/>
      <c r="R1281" s="626"/>
      <c r="S1281" s="642">
        <v>0</v>
      </c>
      <c r="T1281" s="690"/>
      <c r="U1281" s="672">
        <v>0</v>
      </c>
    </row>
    <row r="1282" spans="1:21" ht="14.4" customHeight="1" x14ac:dyDescent="0.3">
      <c r="A1282" s="625">
        <v>31</v>
      </c>
      <c r="B1282" s="626" t="s">
        <v>547</v>
      </c>
      <c r="C1282" s="626">
        <v>89301312</v>
      </c>
      <c r="D1282" s="688"/>
      <c r="E1282" s="689" t="s">
        <v>2734</v>
      </c>
      <c r="F1282" s="626" t="s">
        <v>2708</v>
      </c>
      <c r="G1282" s="626" t="s">
        <v>3897</v>
      </c>
      <c r="H1282" s="626"/>
      <c r="I1282" s="626" t="s">
        <v>3898</v>
      </c>
      <c r="J1282" s="626" t="s">
        <v>3899</v>
      </c>
      <c r="K1282" s="626" t="s">
        <v>2345</v>
      </c>
      <c r="L1282" s="627">
        <v>134.83000000000001</v>
      </c>
      <c r="M1282" s="627">
        <v>269.66000000000003</v>
      </c>
      <c r="N1282" s="626">
        <v>2</v>
      </c>
      <c r="O1282" s="690">
        <v>0.5</v>
      </c>
      <c r="P1282" s="627">
        <v>269.66000000000003</v>
      </c>
      <c r="Q1282" s="642">
        <v>1</v>
      </c>
      <c r="R1282" s="626">
        <v>2</v>
      </c>
      <c r="S1282" s="642">
        <v>1</v>
      </c>
      <c r="T1282" s="690">
        <v>0.5</v>
      </c>
      <c r="U1282" s="672">
        <v>1</v>
      </c>
    </row>
    <row r="1283" spans="1:21" ht="14.4" customHeight="1" x14ac:dyDescent="0.3">
      <c r="A1283" s="625">
        <v>31</v>
      </c>
      <c r="B1283" s="626" t="s">
        <v>547</v>
      </c>
      <c r="C1283" s="626">
        <v>89301312</v>
      </c>
      <c r="D1283" s="688"/>
      <c r="E1283" s="689" t="s">
        <v>2734</v>
      </c>
      <c r="F1283" s="626" t="s">
        <v>2708</v>
      </c>
      <c r="G1283" s="626" t="s">
        <v>3897</v>
      </c>
      <c r="H1283" s="626"/>
      <c r="I1283" s="626" t="s">
        <v>3898</v>
      </c>
      <c r="J1283" s="626" t="s">
        <v>3899</v>
      </c>
      <c r="K1283" s="626" t="s">
        <v>2345</v>
      </c>
      <c r="L1283" s="627">
        <v>134.84</v>
      </c>
      <c r="M1283" s="627">
        <v>269.68</v>
      </c>
      <c r="N1283" s="626">
        <v>2</v>
      </c>
      <c r="O1283" s="690">
        <v>0.5</v>
      </c>
      <c r="P1283" s="627">
        <v>269.68</v>
      </c>
      <c r="Q1283" s="642">
        <v>1</v>
      </c>
      <c r="R1283" s="626">
        <v>2</v>
      </c>
      <c r="S1283" s="642">
        <v>1</v>
      </c>
      <c r="T1283" s="690">
        <v>0.5</v>
      </c>
      <c r="U1283" s="672">
        <v>1</v>
      </c>
    </row>
    <row r="1284" spans="1:21" ht="14.4" customHeight="1" x14ac:dyDescent="0.3">
      <c r="A1284" s="625">
        <v>31</v>
      </c>
      <c r="B1284" s="626" t="s">
        <v>547</v>
      </c>
      <c r="C1284" s="626">
        <v>89301312</v>
      </c>
      <c r="D1284" s="688"/>
      <c r="E1284" s="689" t="s">
        <v>2734</v>
      </c>
      <c r="F1284" s="626" t="s">
        <v>2708</v>
      </c>
      <c r="G1284" s="626" t="s">
        <v>3763</v>
      </c>
      <c r="H1284" s="626"/>
      <c r="I1284" s="626" t="s">
        <v>3764</v>
      </c>
      <c r="J1284" s="626" t="s">
        <v>3765</v>
      </c>
      <c r="K1284" s="626" t="s">
        <v>3766</v>
      </c>
      <c r="L1284" s="627">
        <v>1309.48</v>
      </c>
      <c r="M1284" s="627">
        <v>1309.48</v>
      </c>
      <c r="N1284" s="626">
        <v>1</v>
      </c>
      <c r="O1284" s="690">
        <v>0.5</v>
      </c>
      <c r="P1284" s="627"/>
      <c r="Q1284" s="642">
        <v>0</v>
      </c>
      <c r="R1284" s="626"/>
      <c r="S1284" s="642">
        <v>0</v>
      </c>
      <c r="T1284" s="690"/>
      <c r="U1284" s="672">
        <v>0</v>
      </c>
    </row>
    <row r="1285" spans="1:21" ht="14.4" customHeight="1" x14ac:dyDescent="0.3">
      <c r="A1285" s="625">
        <v>31</v>
      </c>
      <c r="B1285" s="626" t="s">
        <v>547</v>
      </c>
      <c r="C1285" s="626">
        <v>89301312</v>
      </c>
      <c r="D1285" s="688"/>
      <c r="E1285" s="689" t="s">
        <v>2734</v>
      </c>
      <c r="F1285" s="626" t="s">
        <v>2708</v>
      </c>
      <c r="G1285" s="626" t="s">
        <v>3417</v>
      </c>
      <c r="H1285" s="626"/>
      <c r="I1285" s="626" t="s">
        <v>3900</v>
      </c>
      <c r="J1285" s="626" t="s">
        <v>3419</v>
      </c>
      <c r="K1285" s="626" t="s">
        <v>3901</v>
      </c>
      <c r="L1285" s="627">
        <v>0</v>
      </c>
      <c r="M1285" s="627">
        <v>0</v>
      </c>
      <c r="N1285" s="626">
        <v>1</v>
      </c>
      <c r="O1285" s="690">
        <v>1</v>
      </c>
      <c r="P1285" s="627"/>
      <c r="Q1285" s="642"/>
      <c r="R1285" s="626"/>
      <c r="S1285" s="642">
        <v>0</v>
      </c>
      <c r="T1285" s="690"/>
      <c r="U1285" s="672">
        <v>0</v>
      </c>
    </row>
    <row r="1286" spans="1:21" ht="14.4" customHeight="1" x14ac:dyDescent="0.3">
      <c r="A1286" s="625">
        <v>31</v>
      </c>
      <c r="B1286" s="626" t="s">
        <v>547</v>
      </c>
      <c r="C1286" s="626">
        <v>89301312</v>
      </c>
      <c r="D1286" s="688"/>
      <c r="E1286" s="689" t="s">
        <v>2734</v>
      </c>
      <c r="F1286" s="626" t="s">
        <v>2708</v>
      </c>
      <c r="G1286" s="626" t="s">
        <v>3902</v>
      </c>
      <c r="H1286" s="626"/>
      <c r="I1286" s="626" t="s">
        <v>2130</v>
      </c>
      <c r="J1286" s="626" t="s">
        <v>2131</v>
      </c>
      <c r="K1286" s="626" t="s">
        <v>2132</v>
      </c>
      <c r="L1286" s="627">
        <v>0</v>
      </c>
      <c r="M1286" s="627">
        <v>0</v>
      </c>
      <c r="N1286" s="626">
        <v>2</v>
      </c>
      <c r="O1286" s="690">
        <v>1</v>
      </c>
      <c r="P1286" s="627"/>
      <c r="Q1286" s="642"/>
      <c r="R1286" s="626"/>
      <c r="S1286" s="642">
        <v>0</v>
      </c>
      <c r="T1286" s="690"/>
      <c r="U1286" s="672">
        <v>0</v>
      </c>
    </row>
    <row r="1287" spans="1:21" ht="14.4" customHeight="1" x14ac:dyDescent="0.3">
      <c r="A1287" s="625">
        <v>31</v>
      </c>
      <c r="B1287" s="626" t="s">
        <v>547</v>
      </c>
      <c r="C1287" s="626">
        <v>89301312</v>
      </c>
      <c r="D1287" s="688"/>
      <c r="E1287" s="689" t="s">
        <v>2734</v>
      </c>
      <c r="F1287" s="626" t="s">
        <v>2708</v>
      </c>
      <c r="G1287" s="626" t="s">
        <v>2750</v>
      </c>
      <c r="H1287" s="626"/>
      <c r="I1287" s="626" t="s">
        <v>807</v>
      </c>
      <c r="J1287" s="626" t="s">
        <v>2751</v>
      </c>
      <c r="K1287" s="626" t="s">
        <v>2752</v>
      </c>
      <c r="L1287" s="627">
        <v>0</v>
      </c>
      <c r="M1287" s="627">
        <v>0</v>
      </c>
      <c r="N1287" s="626">
        <v>7</v>
      </c>
      <c r="O1287" s="690">
        <v>4.5</v>
      </c>
      <c r="P1287" s="627">
        <v>0</v>
      </c>
      <c r="Q1287" s="642"/>
      <c r="R1287" s="626">
        <v>4</v>
      </c>
      <c r="S1287" s="642">
        <v>0.5714285714285714</v>
      </c>
      <c r="T1287" s="690">
        <v>3.5</v>
      </c>
      <c r="U1287" s="672">
        <v>0.77777777777777779</v>
      </c>
    </row>
    <row r="1288" spans="1:21" ht="14.4" customHeight="1" x14ac:dyDescent="0.3">
      <c r="A1288" s="625">
        <v>31</v>
      </c>
      <c r="B1288" s="626" t="s">
        <v>547</v>
      </c>
      <c r="C1288" s="626">
        <v>89301312</v>
      </c>
      <c r="D1288" s="688"/>
      <c r="E1288" s="689" t="s">
        <v>2734</v>
      </c>
      <c r="F1288" s="626" t="s">
        <v>2708</v>
      </c>
      <c r="G1288" s="626" t="s">
        <v>3903</v>
      </c>
      <c r="H1288" s="626"/>
      <c r="I1288" s="626" t="s">
        <v>3904</v>
      </c>
      <c r="J1288" s="626" t="s">
        <v>3905</v>
      </c>
      <c r="K1288" s="626" t="s">
        <v>3906</v>
      </c>
      <c r="L1288" s="627">
        <v>32.93</v>
      </c>
      <c r="M1288" s="627">
        <v>98.789999999999992</v>
      </c>
      <c r="N1288" s="626">
        <v>3</v>
      </c>
      <c r="O1288" s="690">
        <v>1</v>
      </c>
      <c r="P1288" s="627"/>
      <c r="Q1288" s="642">
        <v>0</v>
      </c>
      <c r="R1288" s="626"/>
      <c r="S1288" s="642">
        <v>0</v>
      </c>
      <c r="T1288" s="690"/>
      <c r="U1288" s="672">
        <v>0</v>
      </c>
    </row>
    <row r="1289" spans="1:21" ht="14.4" customHeight="1" x14ac:dyDescent="0.3">
      <c r="A1289" s="625">
        <v>31</v>
      </c>
      <c r="B1289" s="626" t="s">
        <v>547</v>
      </c>
      <c r="C1289" s="626">
        <v>89301312</v>
      </c>
      <c r="D1289" s="688"/>
      <c r="E1289" s="689" t="s">
        <v>2734</v>
      </c>
      <c r="F1289" s="626" t="s">
        <v>2708</v>
      </c>
      <c r="G1289" s="626" t="s">
        <v>2843</v>
      </c>
      <c r="H1289" s="626"/>
      <c r="I1289" s="626" t="s">
        <v>1720</v>
      </c>
      <c r="J1289" s="626" t="s">
        <v>1721</v>
      </c>
      <c r="K1289" s="626" t="s">
        <v>2845</v>
      </c>
      <c r="L1289" s="627">
        <v>23.46</v>
      </c>
      <c r="M1289" s="627">
        <v>46.92</v>
      </c>
      <c r="N1289" s="626">
        <v>2</v>
      </c>
      <c r="O1289" s="690">
        <v>1</v>
      </c>
      <c r="P1289" s="627"/>
      <c r="Q1289" s="642">
        <v>0</v>
      </c>
      <c r="R1289" s="626"/>
      <c r="S1289" s="642">
        <v>0</v>
      </c>
      <c r="T1289" s="690"/>
      <c r="U1289" s="672">
        <v>0</v>
      </c>
    </row>
    <row r="1290" spans="1:21" ht="14.4" customHeight="1" x14ac:dyDescent="0.3">
      <c r="A1290" s="625">
        <v>31</v>
      </c>
      <c r="B1290" s="626" t="s">
        <v>547</v>
      </c>
      <c r="C1290" s="626">
        <v>89301312</v>
      </c>
      <c r="D1290" s="688"/>
      <c r="E1290" s="689" t="s">
        <v>2734</v>
      </c>
      <c r="F1290" s="626" t="s">
        <v>2708</v>
      </c>
      <c r="G1290" s="626" t="s">
        <v>2753</v>
      </c>
      <c r="H1290" s="626"/>
      <c r="I1290" s="626" t="s">
        <v>2754</v>
      </c>
      <c r="J1290" s="626" t="s">
        <v>2755</v>
      </c>
      <c r="K1290" s="626" t="s">
        <v>2756</v>
      </c>
      <c r="L1290" s="627">
        <v>472.71</v>
      </c>
      <c r="M1290" s="627">
        <v>2363.5499999999997</v>
      </c>
      <c r="N1290" s="626">
        <v>5</v>
      </c>
      <c r="O1290" s="690">
        <v>2</v>
      </c>
      <c r="P1290" s="627"/>
      <c r="Q1290" s="642">
        <v>0</v>
      </c>
      <c r="R1290" s="626"/>
      <c r="S1290" s="642">
        <v>0</v>
      </c>
      <c r="T1290" s="690"/>
      <c r="U1290" s="672">
        <v>0</v>
      </c>
    </row>
    <row r="1291" spans="1:21" ht="14.4" customHeight="1" x14ac:dyDescent="0.3">
      <c r="A1291" s="625">
        <v>31</v>
      </c>
      <c r="B1291" s="626" t="s">
        <v>547</v>
      </c>
      <c r="C1291" s="626">
        <v>89301312</v>
      </c>
      <c r="D1291" s="688"/>
      <c r="E1291" s="689" t="s">
        <v>2734</v>
      </c>
      <c r="F1291" s="626" t="s">
        <v>2708</v>
      </c>
      <c r="G1291" s="626" t="s">
        <v>3199</v>
      </c>
      <c r="H1291" s="626"/>
      <c r="I1291" s="626" t="s">
        <v>3907</v>
      </c>
      <c r="J1291" s="626" t="s">
        <v>3908</v>
      </c>
      <c r="K1291" s="626" t="s">
        <v>3202</v>
      </c>
      <c r="L1291" s="627">
        <v>0</v>
      </c>
      <c r="M1291" s="627">
        <v>0</v>
      </c>
      <c r="N1291" s="626">
        <v>2</v>
      </c>
      <c r="O1291" s="690">
        <v>1.5</v>
      </c>
      <c r="P1291" s="627"/>
      <c r="Q1291" s="642"/>
      <c r="R1291" s="626"/>
      <c r="S1291" s="642">
        <v>0</v>
      </c>
      <c r="T1291" s="690"/>
      <c r="U1291" s="672">
        <v>0</v>
      </c>
    </row>
    <row r="1292" spans="1:21" ht="14.4" customHeight="1" x14ac:dyDescent="0.3">
      <c r="A1292" s="625">
        <v>31</v>
      </c>
      <c r="B1292" s="626" t="s">
        <v>547</v>
      </c>
      <c r="C1292" s="626">
        <v>89301312</v>
      </c>
      <c r="D1292" s="688"/>
      <c r="E1292" s="689" t="s">
        <v>2734</v>
      </c>
      <c r="F1292" s="626" t="s">
        <v>2708</v>
      </c>
      <c r="G1292" s="626" t="s">
        <v>2846</v>
      </c>
      <c r="H1292" s="626"/>
      <c r="I1292" s="626" t="s">
        <v>3030</v>
      </c>
      <c r="J1292" s="626" t="s">
        <v>3031</v>
      </c>
      <c r="K1292" s="626" t="s">
        <v>3032</v>
      </c>
      <c r="L1292" s="627">
        <v>32.74</v>
      </c>
      <c r="M1292" s="627">
        <v>32.74</v>
      </c>
      <c r="N1292" s="626">
        <v>1</v>
      </c>
      <c r="O1292" s="690">
        <v>1</v>
      </c>
      <c r="P1292" s="627">
        <v>32.74</v>
      </c>
      <c r="Q1292" s="642">
        <v>1</v>
      </c>
      <c r="R1292" s="626">
        <v>1</v>
      </c>
      <c r="S1292" s="642">
        <v>1</v>
      </c>
      <c r="T1292" s="690">
        <v>1</v>
      </c>
      <c r="U1292" s="672">
        <v>1</v>
      </c>
    </row>
    <row r="1293" spans="1:21" ht="14.4" customHeight="1" x14ac:dyDescent="0.3">
      <c r="A1293" s="625">
        <v>31</v>
      </c>
      <c r="B1293" s="626" t="s">
        <v>547</v>
      </c>
      <c r="C1293" s="626">
        <v>89301312</v>
      </c>
      <c r="D1293" s="688"/>
      <c r="E1293" s="689" t="s">
        <v>2734</v>
      </c>
      <c r="F1293" s="626" t="s">
        <v>2708</v>
      </c>
      <c r="G1293" s="626" t="s">
        <v>2846</v>
      </c>
      <c r="H1293" s="626"/>
      <c r="I1293" s="626" t="s">
        <v>1494</v>
      </c>
      <c r="J1293" s="626" t="s">
        <v>1495</v>
      </c>
      <c r="K1293" s="626" t="s">
        <v>1496</v>
      </c>
      <c r="L1293" s="627">
        <v>49.12</v>
      </c>
      <c r="M1293" s="627">
        <v>49.12</v>
      </c>
      <c r="N1293" s="626">
        <v>1</v>
      </c>
      <c r="O1293" s="690">
        <v>1</v>
      </c>
      <c r="P1293" s="627"/>
      <c r="Q1293" s="642">
        <v>0</v>
      </c>
      <c r="R1293" s="626"/>
      <c r="S1293" s="642">
        <v>0</v>
      </c>
      <c r="T1293" s="690"/>
      <c r="U1293" s="672">
        <v>0</v>
      </c>
    </row>
    <row r="1294" spans="1:21" ht="14.4" customHeight="1" x14ac:dyDescent="0.3">
      <c r="A1294" s="625">
        <v>31</v>
      </c>
      <c r="B1294" s="626" t="s">
        <v>547</v>
      </c>
      <c r="C1294" s="626">
        <v>89301312</v>
      </c>
      <c r="D1294" s="688"/>
      <c r="E1294" s="689" t="s">
        <v>2734</v>
      </c>
      <c r="F1294" s="626" t="s">
        <v>2708</v>
      </c>
      <c r="G1294" s="626" t="s">
        <v>2846</v>
      </c>
      <c r="H1294" s="626"/>
      <c r="I1294" s="626" t="s">
        <v>1536</v>
      </c>
      <c r="J1294" s="626" t="s">
        <v>1537</v>
      </c>
      <c r="K1294" s="626" t="s">
        <v>2647</v>
      </c>
      <c r="L1294" s="627">
        <v>41.5</v>
      </c>
      <c r="M1294" s="627">
        <v>41.5</v>
      </c>
      <c r="N1294" s="626">
        <v>1</v>
      </c>
      <c r="O1294" s="690">
        <v>1</v>
      </c>
      <c r="P1294" s="627">
        <v>41.5</v>
      </c>
      <c r="Q1294" s="642">
        <v>1</v>
      </c>
      <c r="R1294" s="626">
        <v>1</v>
      </c>
      <c r="S1294" s="642">
        <v>1</v>
      </c>
      <c r="T1294" s="690">
        <v>1</v>
      </c>
      <c r="U1294" s="672">
        <v>1</v>
      </c>
    </row>
    <row r="1295" spans="1:21" ht="14.4" customHeight="1" x14ac:dyDescent="0.3">
      <c r="A1295" s="625">
        <v>31</v>
      </c>
      <c r="B1295" s="626" t="s">
        <v>547</v>
      </c>
      <c r="C1295" s="626">
        <v>89301312</v>
      </c>
      <c r="D1295" s="688"/>
      <c r="E1295" s="689" t="s">
        <v>2734</v>
      </c>
      <c r="F1295" s="626" t="s">
        <v>2708</v>
      </c>
      <c r="G1295" s="626" t="s">
        <v>2846</v>
      </c>
      <c r="H1295" s="626"/>
      <c r="I1295" s="626" t="s">
        <v>2310</v>
      </c>
      <c r="J1295" s="626" t="s">
        <v>1537</v>
      </c>
      <c r="K1295" s="626" t="s">
        <v>2693</v>
      </c>
      <c r="L1295" s="627">
        <v>124.51</v>
      </c>
      <c r="M1295" s="627">
        <v>124.51</v>
      </c>
      <c r="N1295" s="626">
        <v>1</v>
      </c>
      <c r="O1295" s="690">
        <v>0.5</v>
      </c>
      <c r="P1295" s="627">
        <v>124.51</v>
      </c>
      <c r="Q1295" s="642">
        <v>1</v>
      </c>
      <c r="R1295" s="626">
        <v>1</v>
      </c>
      <c r="S1295" s="642">
        <v>1</v>
      </c>
      <c r="T1295" s="690">
        <v>0.5</v>
      </c>
      <c r="U1295" s="672">
        <v>1</v>
      </c>
    </row>
    <row r="1296" spans="1:21" ht="14.4" customHeight="1" x14ac:dyDescent="0.3">
      <c r="A1296" s="625">
        <v>31</v>
      </c>
      <c r="B1296" s="626" t="s">
        <v>547</v>
      </c>
      <c r="C1296" s="626">
        <v>89301312</v>
      </c>
      <c r="D1296" s="688"/>
      <c r="E1296" s="689" t="s">
        <v>2734</v>
      </c>
      <c r="F1296" s="626" t="s">
        <v>2708</v>
      </c>
      <c r="G1296" s="626" t="s">
        <v>2846</v>
      </c>
      <c r="H1296" s="626"/>
      <c r="I1296" s="626" t="s">
        <v>2310</v>
      </c>
      <c r="J1296" s="626" t="s">
        <v>1537</v>
      </c>
      <c r="K1296" s="626" t="s">
        <v>2693</v>
      </c>
      <c r="L1296" s="627">
        <v>98.23</v>
      </c>
      <c r="M1296" s="627">
        <v>294.69</v>
      </c>
      <c r="N1296" s="626">
        <v>3</v>
      </c>
      <c r="O1296" s="690">
        <v>2</v>
      </c>
      <c r="P1296" s="627">
        <v>294.69</v>
      </c>
      <c r="Q1296" s="642">
        <v>1</v>
      </c>
      <c r="R1296" s="626">
        <v>3</v>
      </c>
      <c r="S1296" s="642">
        <v>1</v>
      </c>
      <c r="T1296" s="690">
        <v>2</v>
      </c>
      <c r="U1296" s="672">
        <v>1</v>
      </c>
    </row>
    <row r="1297" spans="1:21" ht="14.4" customHeight="1" x14ac:dyDescent="0.3">
      <c r="A1297" s="625">
        <v>31</v>
      </c>
      <c r="B1297" s="626" t="s">
        <v>547</v>
      </c>
      <c r="C1297" s="626">
        <v>89301312</v>
      </c>
      <c r="D1297" s="688"/>
      <c r="E1297" s="689" t="s">
        <v>2734</v>
      </c>
      <c r="F1297" s="626" t="s">
        <v>2708</v>
      </c>
      <c r="G1297" s="626" t="s">
        <v>2902</v>
      </c>
      <c r="H1297" s="626"/>
      <c r="I1297" s="626" t="s">
        <v>3909</v>
      </c>
      <c r="J1297" s="626" t="s">
        <v>3910</v>
      </c>
      <c r="K1297" s="626" t="s">
        <v>1007</v>
      </c>
      <c r="L1297" s="627">
        <v>143.15</v>
      </c>
      <c r="M1297" s="627">
        <v>143.15</v>
      </c>
      <c r="N1297" s="626">
        <v>1</v>
      </c>
      <c r="O1297" s="690">
        <v>1</v>
      </c>
      <c r="P1297" s="627">
        <v>143.15</v>
      </c>
      <c r="Q1297" s="642">
        <v>1</v>
      </c>
      <c r="R1297" s="626">
        <v>1</v>
      </c>
      <c r="S1297" s="642">
        <v>1</v>
      </c>
      <c r="T1297" s="690">
        <v>1</v>
      </c>
      <c r="U1297" s="672">
        <v>1</v>
      </c>
    </row>
    <row r="1298" spans="1:21" ht="14.4" customHeight="1" x14ac:dyDescent="0.3">
      <c r="A1298" s="625">
        <v>31</v>
      </c>
      <c r="B1298" s="626" t="s">
        <v>547</v>
      </c>
      <c r="C1298" s="626">
        <v>89301312</v>
      </c>
      <c r="D1298" s="688"/>
      <c r="E1298" s="689" t="s">
        <v>2734</v>
      </c>
      <c r="F1298" s="626" t="s">
        <v>2708</v>
      </c>
      <c r="G1298" s="626" t="s">
        <v>3515</v>
      </c>
      <c r="H1298" s="626"/>
      <c r="I1298" s="626" t="s">
        <v>1052</v>
      </c>
      <c r="J1298" s="626" t="s">
        <v>3911</v>
      </c>
      <c r="K1298" s="626" t="s">
        <v>3548</v>
      </c>
      <c r="L1298" s="627">
        <v>26.26</v>
      </c>
      <c r="M1298" s="627">
        <v>26.26</v>
      </c>
      <c r="N1298" s="626">
        <v>1</v>
      </c>
      <c r="O1298" s="690">
        <v>1</v>
      </c>
      <c r="P1298" s="627">
        <v>26.26</v>
      </c>
      <c r="Q1298" s="642">
        <v>1</v>
      </c>
      <c r="R1298" s="626">
        <v>1</v>
      </c>
      <c r="S1298" s="642">
        <v>1</v>
      </c>
      <c r="T1298" s="690">
        <v>1</v>
      </c>
      <c r="U1298" s="672">
        <v>1</v>
      </c>
    </row>
    <row r="1299" spans="1:21" ht="14.4" customHeight="1" x14ac:dyDescent="0.3">
      <c r="A1299" s="625">
        <v>31</v>
      </c>
      <c r="B1299" s="626" t="s">
        <v>547</v>
      </c>
      <c r="C1299" s="626">
        <v>89301312</v>
      </c>
      <c r="D1299" s="688"/>
      <c r="E1299" s="689" t="s">
        <v>2734</v>
      </c>
      <c r="F1299" s="626" t="s">
        <v>2708</v>
      </c>
      <c r="G1299" s="626" t="s">
        <v>3769</v>
      </c>
      <c r="H1299" s="626"/>
      <c r="I1299" s="626" t="s">
        <v>3912</v>
      </c>
      <c r="J1299" s="626" t="s">
        <v>3913</v>
      </c>
      <c r="K1299" s="626" t="s">
        <v>3914</v>
      </c>
      <c r="L1299" s="627">
        <v>301.87</v>
      </c>
      <c r="M1299" s="627">
        <v>301.87</v>
      </c>
      <c r="N1299" s="626">
        <v>1</v>
      </c>
      <c r="O1299" s="690">
        <v>1</v>
      </c>
      <c r="P1299" s="627"/>
      <c r="Q1299" s="642">
        <v>0</v>
      </c>
      <c r="R1299" s="626"/>
      <c r="S1299" s="642">
        <v>0</v>
      </c>
      <c r="T1299" s="690"/>
      <c r="U1299" s="672">
        <v>0</v>
      </c>
    </row>
    <row r="1300" spans="1:21" ht="14.4" customHeight="1" x14ac:dyDescent="0.3">
      <c r="A1300" s="625">
        <v>31</v>
      </c>
      <c r="B1300" s="626" t="s">
        <v>547</v>
      </c>
      <c r="C1300" s="626">
        <v>89301312</v>
      </c>
      <c r="D1300" s="688"/>
      <c r="E1300" s="689" t="s">
        <v>2734</v>
      </c>
      <c r="F1300" s="626" t="s">
        <v>2708</v>
      </c>
      <c r="G1300" s="626" t="s">
        <v>3067</v>
      </c>
      <c r="H1300" s="626"/>
      <c r="I1300" s="626" t="s">
        <v>3915</v>
      </c>
      <c r="J1300" s="626" t="s">
        <v>3916</v>
      </c>
      <c r="K1300" s="626" t="s">
        <v>1627</v>
      </c>
      <c r="L1300" s="627">
        <v>0</v>
      </c>
      <c r="M1300" s="627">
        <v>0</v>
      </c>
      <c r="N1300" s="626">
        <v>2</v>
      </c>
      <c r="O1300" s="690">
        <v>0.5</v>
      </c>
      <c r="P1300" s="627"/>
      <c r="Q1300" s="642"/>
      <c r="R1300" s="626"/>
      <c r="S1300" s="642">
        <v>0</v>
      </c>
      <c r="T1300" s="690"/>
      <c r="U1300" s="672">
        <v>0</v>
      </c>
    </row>
    <row r="1301" spans="1:21" ht="14.4" customHeight="1" x14ac:dyDescent="0.3">
      <c r="A1301" s="625">
        <v>31</v>
      </c>
      <c r="B1301" s="626" t="s">
        <v>547</v>
      </c>
      <c r="C1301" s="626">
        <v>89301312</v>
      </c>
      <c r="D1301" s="688"/>
      <c r="E1301" s="689" t="s">
        <v>2734</v>
      </c>
      <c r="F1301" s="626" t="s">
        <v>2708</v>
      </c>
      <c r="G1301" s="626" t="s">
        <v>3067</v>
      </c>
      <c r="H1301" s="626"/>
      <c r="I1301" s="626" t="s">
        <v>3068</v>
      </c>
      <c r="J1301" s="626" t="s">
        <v>3069</v>
      </c>
      <c r="K1301" s="626" t="s">
        <v>923</v>
      </c>
      <c r="L1301" s="627">
        <v>0</v>
      </c>
      <c r="M1301" s="627">
        <v>0</v>
      </c>
      <c r="N1301" s="626">
        <v>1</v>
      </c>
      <c r="O1301" s="690">
        <v>1</v>
      </c>
      <c r="P1301" s="627"/>
      <c r="Q1301" s="642"/>
      <c r="R1301" s="626"/>
      <c r="S1301" s="642">
        <v>0</v>
      </c>
      <c r="T1301" s="690"/>
      <c r="U1301" s="672">
        <v>0</v>
      </c>
    </row>
    <row r="1302" spans="1:21" ht="14.4" customHeight="1" x14ac:dyDescent="0.3">
      <c r="A1302" s="625">
        <v>31</v>
      </c>
      <c r="B1302" s="626" t="s">
        <v>547</v>
      </c>
      <c r="C1302" s="626">
        <v>89301312</v>
      </c>
      <c r="D1302" s="688"/>
      <c r="E1302" s="689" t="s">
        <v>2734</v>
      </c>
      <c r="F1302" s="626" t="s">
        <v>2708</v>
      </c>
      <c r="G1302" s="626" t="s">
        <v>3067</v>
      </c>
      <c r="H1302" s="626"/>
      <c r="I1302" s="626" t="s">
        <v>3206</v>
      </c>
      <c r="J1302" s="626" t="s">
        <v>3069</v>
      </c>
      <c r="K1302" s="626" t="s">
        <v>2037</v>
      </c>
      <c r="L1302" s="627">
        <v>0</v>
      </c>
      <c r="M1302" s="627">
        <v>0</v>
      </c>
      <c r="N1302" s="626">
        <v>2</v>
      </c>
      <c r="O1302" s="690">
        <v>2</v>
      </c>
      <c r="P1302" s="627"/>
      <c r="Q1302" s="642"/>
      <c r="R1302" s="626"/>
      <c r="S1302" s="642">
        <v>0</v>
      </c>
      <c r="T1302" s="690"/>
      <c r="U1302" s="672">
        <v>0</v>
      </c>
    </row>
    <row r="1303" spans="1:21" ht="14.4" customHeight="1" x14ac:dyDescent="0.3">
      <c r="A1303" s="625">
        <v>31</v>
      </c>
      <c r="B1303" s="626" t="s">
        <v>547</v>
      </c>
      <c r="C1303" s="626">
        <v>89301312</v>
      </c>
      <c r="D1303" s="688"/>
      <c r="E1303" s="689" t="s">
        <v>2734</v>
      </c>
      <c r="F1303" s="626" t="s">
        <v>2708</v>
      </c>
      <c r="G1303" s="626" t="s">
        <v>3067</v>
      </c>
      <c r="H1303" s="626"/>
      <c r="I1303" s="626" t="s">
        <v>3917</v>
      </c>
      <c r="J1303" s="626" t="s">
        <v>3445</v>
      </c>
      <c r="K1303" s="626" t="s">
        <v>3918</v>
      </c>
      <c r="L1303" s="627">
        <v>0</v>
      </c>
      <c r="M1303" s="627">
        <v>0</v>
      </c>
      <c r="N1303" s="626">
        <v>1</v>
      </c>
      <c r="O1303" s="690">
        <v>1</v>
      </c>
      <c r="P1303" s="627"/>
      <c r="Q1303" s="642"/>
      <c r="R1303" s="626"/>
      <c r="S1303" s="642">
        <v>0</v>
      </c>
      <c r="T1303" s="690"/>
      <c r="U1303" s="672">
        <v>0</v>
      </c>
    </row>
    <row r="1304" spans="1:21" ht="14.4" customHeight="1" x14ac:dyDescent="0.3">
      <c r="A1304" s="625">
        <v>31</v>
      </c>
      <c r="B1304" s="626" t="s">
        <v>547</v>
      </c>
      <c r="C1304" s="626">
        <v>89301312</v>
      </c>
      <c r="D1304" s="688"/>
      <c r="E1304" s="689" t="s">
        <v>2734</v>
      </c>
      <c r="F1304" s="626" t="s">
        <v>2710</v>
      </c>
      <c r="G1304" s="626" t="s">
        <v>2759</v>
      </c>
      <c r="H1304" s="626"/>
      <c r="I1304" s="626" t="s">
        <v>2849</v>
      </c>
      <c r="J1304" s="626" t="s">
        <v>2850</v>
      </c>
      <c r="K1304" s="626" t="s">
        <v>2851</v>
      </c>
      <c r="L1304" s="627">
        <v>566</v>
      </c>
      <c r="M1304" s="627">
        <v>566</v>
      </c>
      <c r="N1304" s="626">
        <v>1</v>
      </c>
      <c r="O1304" s="690">
        <v>1</v>
      </c>
      <c r="P1304" s="627"/>
      <c r="Q1304" s="642">
        <v>0</v>
      </c>
      <c r="R1304" s="626"/>
      <c r="S1304" s="642">
        <v>0</v>
      </c>
      <c r="T1304" s="690"/>
      <c r="U1304" s="672">
        <v>0</v>
      </c>
    </row>
    <row r="1305" spans="1:21" ht="14.4" customHeight="1" x14ac:dyDescent="0.3">
      <c r="A1305" s="625">
        <v>31</v>
      </c>
      <c r="B1305" s="626" t="s">
        <v>547</v>
      </c>
      <c r="C1305" s="626">
        <v>89301312</v>
      </c>
      <c r="D1305" s="688"/>
      <c r="E1305" s="689" t="s">
        <v>2734</v>
      </c>
      <c r="F1305" s="626" t="s">
        <v>2710</v>
      </c>
      <c r="G1305" s="626" t="s">
        <v>2763</v>
      </c>
      <c r="H1305" s="626"/>
      <c r="I1305" s="626" t="s">
        <v>3501</v>
      </c>
      <c r="J1305" s="626" t="s">
        <v>3502</v>
      </c>
      <c r="K1305" s="626" t="s">
        <v>3503</v>
      </c>
      <c r="L1305" s="627">
        <v>800</v>
      </c>
      <c r="M1305" s="627">
        <v>3200</v>
      </c>
      <c r="N1305" s="626">
        <v>4</v>
      </c>
      <c r="O1305" s="690">
        <v>4</v>
      </c>
      <c r="P1305" s="627"/>
      <c r="Q1305" s="642">
        <v>0</v>
      </c>
      <c r="R1305" s="626"/>
      <c r="S1305" s="642">
        <v>0</v>
      </c>
      <c r="T1305" s="690"/>
      <c r="U1305" s="672">
        <v>0</v>
      </c>
    </row>
    <row r="1306" spans="1:21" ht="14.4" customHeight="1" x14ac:dyDescent="0.3">
      <c r="A1306" s="625">
        <v>31</v>
      </c>
      <c r="B1306" s="626" t="s">
        <v>547</v>
      </c>
      <c r="C1306" s="626">
        <v>89301312</v>
      </c>
      <c r="D1306" s="688"/>
      <c r="E1306" s="689" t="s">
        <v>2734</v>
      </c>
      <c r="F1306" s="626" t="s">
        <v>2710</v>
      </c>
      <c r="G1306" s="626" t="s">
        <v>2763</v>
      </c>
      <c r="H1306" s="626"/>
      <c r="I1306" s="626" t="s">
        <v>2764</v>
      </c>
      <c r="J1306" s="626" t="s">
        <v>2765</v>
      </c>
      <c r="K1306" s="626" t="s">
        <v>2766</v>
      </c>
      <c r="L1306" s="627">
        <v>35.75</v>
      </c>
      <c r="M1306" s="627">
        <v>35.75</v>
      </c>
      <c r="N1306" s="626">
        <v>1</v>
      </c>
      <c r="O1306" s="690">
        <v>1</v>
      </c>
      <c r="P1306" s="627">
        <v>35.75</v>
      </c>
      <c r="Q1306" s="642">
        <v>1</v>
      </c>
      <c r="R1306" s="626">
        <v>1</v>
      </c>
      <c r="S1306" s="642">
        <v>1</v>
      </c>
      <c r="T1306" s="690">
        <v>1</v>
      </c>
      <c r="U1306" s="672">
        <v>1</v>
      </c>
    </row>
    <row r="1307" spans="1:21" ht="14.4" customHeight="1" x14ac:dyDescent="0.3">
      <c r="A1307" s="625">
        <v>31</v>
      </c>
      <c r="B1307" s="626" t="s">
        <v>547</v>
      </c>
      <c r="C1307" s="626">
        <v>89301312</v>
      </c>
      <c r="D1307" s="688"/>
      <c r="E1307" s="689" t="s">
        <v>2734</v>
      </c>
      <c r="F1307" s="626" t="s">
        <v>2710</v>
      </c>
      <c r="G1307" s="626" t="s">
        <v>2763</v>
      </c>
      <c r="H1307" s="626"/>
      <c r="I1307" s="626" t="s">
        <v>3087</v>
      </c>
      <c r="J1307" s="626" t="s">
        <v>2765</v>
      </c>
      <c r="K1307" s="626" t="s">
        <v>3088</v>
      </c>
      <c r="L1307" s="627">
        <v>47.57</v>
      </c>
      <c r="M1307" s="627">
        <v>47.57</v>
      </c>
      <c r="N1307" s="626">
        <v>1</v>
      </c>
      <c r="O1307" s="690">
        <v>1</v>
      </c>
      <c r="P1307" s="627">
        <v>47.57</v>
      </c>
      <c r="Q1307" s="642">
        <v>1</v>
      </c>
      <c r="R1307" s="626">
        <v>1</v>
      </c>
      <c r="S1307" s="642">
        <v>1</v>
      </c>
      <c r="T1307" s="690">
        <v>1</v>
      </c>
      <c r="U1307" s="672">
        <v>1</v>
      </c>
    </row>
    <row r="1308" spans="1:21" ht="14.4" customHeight="1" x14ac:dyDescent="0.3">
      <c r="A1308" s="625">
        <v>31</v>
      </c>
      <c r="B1308" s="626" t="s">
        <v>547</v>
      </c>
      <c r="C1308" s="626">
        <v>89301312</v>
      </c>
      <c r="D1308" s="688"/>
      <c r="E1308" s="689" t="s">
        <v>2734</v>
      </c>
      <c r="F1308" s="626" t="s">
        <v>2710</v>
      </c>
      <c r="G1308" s="626" t="s">
        <v>2763</v>
      </c>
      <c r="H1308" s="626"/>
      <c r="I1308" s="626" t="s">
        <v>3216</v>
      </c>
      <c r="J1308" s="626" t="s">
        <v>3217</v>
      </c>
      <c r="K1308" s="626" t="s">
        <v>3218</v>
      </c>
      <c r="L1308" s="627">
        <v>30.99</v>
      </c>
      <c r="M1308" s="627">
        <v>185.94</v>
      </c>
      <c r="N1308" s="626">
        <v>6</v>
      </c>
      <c r="O1308" s="690">
        <v>6</v>
      </c>
      <c r="P1308" s="627">
        <v>185.94</v>
      </c>
      <c r="Q1308" s="642">
        <v>1</v>
      </c>
      <c r="R1308" s="626">
        <v>6</v>
      </c>
      <c r="S1308" s="642">
        <v>1</v>
      </c>
      <c r="T1308" s="690">
        <v>6</v>
      </c>
      <c r="U1308" s="672">
        <v>1</v>
      </c>
    </row>
    <row r="1309" spans="1:21" ht="14.4" customHeight="1" x14ac:dyDescent="0.3">
      <c r="A1309" s="625">
        <v>31</v>
      </c>
      <c r="B1309" s="626" t="s">
        <v>547</v>
      </c>
      <c r="C1309" s="626">
        <v>89301312</v>
      </c>
      <c r="D1309" s="688"/>
      <c r="E1309" s="689" t="s">
        <v>2734</v>
      </c>
      <c r="F1309" s="626" t="s">
        <v>2710</v>
      </c>
      <c r="G1309" s="626" t="s">
        <v>2767</v>
      </c>
      <c r="H1309" s="626"/>
      <c r="I1309" s="626" t="s">
        <v>2852</v>
      </c>
      <c r="J1309" s="626" t="s">
        <v>2853</v>
      </c>
      <c r="K1309" s="626" t="s">
        <v>2854</v>
      </c>
      <c r="L1309" s="627">
        <v>260</v>
      </c>
      <c r="M1309" s="627">
        <v>2080</v>
      </c>
      <c r="N1309" s="626">
        <v>8</v>
      </c>
      <c r="O1309" s="690">
        <v>4</v>
      </c>
      <c r="P1309" s="627">
        <v>2080</v>
      </c>
      <c r="Q1309" s="642">
        <v>1</v>
      </c>
      <c r="R1309" s="626">
        <v>8</v>
      </c>
      <c r="S1309" s="642">
        <v>1</v>
      </c>
      <c r="T1309" s="690">
        <v>4</v>
      </c>
      <c r="U1309" s="672">
        <v>1</v>
      </c>
    </row>
    <row r="1310" spans="1:21" ht="14.4" customHeight="1" x14ac:dyDescent="0.3">
      <c r="A1310" s="625">
        <v>31</v>
      </c>
      <c r="B1310" s="626" t="s">
        <v>547</v>
      </c>
      <c r="C1310" s="626">
        <v>89301312</v>
      </c>
      <c r="D1310" s="688"/>
      <c r="E1310" s="689" t="s">
        <v>2734</v>
      </c>
      <c r="F1310" s="626" t="s">
        <v>2710</v>
      </c>
      <c r="G1310" s="626" t="s">
        <v>2767</v>
      </c>
      <c r="H1310" s="626"/>
      <c r="I1310" s="626" t="s">
        <v>2771</v>
      </c>
      <c r="J1310" s="626" t="s">
        <v>2772</v>
      </c>
      <c r="K1310" s="626" t="s">
        <v>2773</v>
      </c>
      <c r="L1310" s="627">
        <v>200</v>
      </c>
      <c r="M1310" s="627">
        <v>2800</v>
      </c>
      <c r="N1310" s="626">
        <v>14</v>
      </c>
      <c r="O1310" s="690">
        <v>7</v>
      </c>
      <c r="P1310" s="627">
        <v>2800</v>
      </c>
      <c r="Q1310" s="642">
        <v>1</v>
      </c>
      <c r="R1310" s="626">
        <v>14</v>
      </c>
      <c r="S1310" s="642">
        <v>1</v>
      </c>
      <c r="T1310" s="690">
        <v>7</v>
      </c>
      <c r="U1310" s="672">
        <v>1</v>
      </c>
    </row>
    <row r="1311" spans="1:21" ht="14.4" customHeight="1" x14ac:dyDescent="0.3">
      <c r="A1311" s="625">
        <v>31</v>
      </c>
      <c r="B1311" s="626" t="s">
        <v>547</v>
      </c>
      <c r="C1311" s="626">
        <v>89301312</v>
      </c>
      <c r="D1311" s="688"/>
      <c r="E1311" s="689" t="s">
        <v>2734</v>
      </c>
      <c r="F1311" s="626" t="s">
        <v>2710</v>
      </c>
      <c r="G1311" s="626" t="s">
        <v>3089</v>
      </c>
      <c r="H1311" s="626"/>
      <c r="I1311" s="626" t="s">
        <v>3090</v>
      </c>
      <c r="J1311" s="626" t="s">
        <v>3091</v>
      </c>
      <c r="K1311" s="626" t="s">
        <v>3092</v>
      </c>
      <c r="L1311" s="627">
        <v>553.15</v>
      </c>
      <c r="M1311" s="627">
        <v>3318.8999999999996</v>
      </c>
      <c r="N1311" s="626">
        <v>6</v>
      </c>
      <c r="O1311" s="690">
        <v>2</v>
      </c>
      <c r="P1311" s="627">
        <v>3318.8999999999996</v>
      </c>
      <c r="Q1311" s="642">
        <v>1</v>
      </c>
      <c r="R1311" s="626">
        <v>6</v>
      </c>
      <c r="S1311" s="642">
        <v>1</v>
      </c>
      <c r="T1311" s="690">
        <v>2</v>
      </c>
      <c r="U1311" s="672">
        <v>1</v>
      </c>
    </row>
    <row r="1312" spans="1:21" ht="14.4" customHeight="1" x14ac:dyDescent="0.3">
      <c r="A1312" s="625">
        <v>31</v>
      </c>
      <c r="B1312" s="626" t="s">
        <v>547</v>
      </c>
      <c r="C1312" s="626">
        <v>89301312</v>
      </c>
      <c r="D1312" s="688"/>
      <c r="E1312" s="689" t="s">
        <v>2734</v>
      </c>
      <c r="F1312" s="626" t="s">
        <v>2710</v>
      </c>
      <c r="G1312" s="626" t="s">
        <v>2738</v>
      </c>
      <c r="H1312" s="626"/>
      <c r="I1312" s="626" t="s">
        <v>2858</v>
      </c>
      <c r="J1312" s="626" t="s">
        <v>2859</v>
      </c>
      <c r="K1312" s="626" t="s">
        <v>2860</v>
      </c>
      <c r="L1312" s="627">
        <v>3000</v>
      </c>
      <c r="M1312" s="627">
        <v>6000</v>
      </c>
      <c r="N1312" s="626">
        <v>2</v>
      </c>
      <c r="O1312" s="690">
        <v>2</v>
      </c>
      <c r="P1312" s="627">
        <v>6000</v>
      </c>
      <c r="Q1312" s="642">
        <v>1</v>
      </c>
      <c r="R1312" s="626">
        <v>2</v>
      </c>
      <c r="S1312" s="642">
        <v>1</v>
      </c>
      <c r="T1312" s="690">
        <v>2</v>
      </c>
      <c r="U1312" s="672">
        <v>1</v>
      </c>
    </row>
    <row r="1313" spans="1:21" ht="14.4" customHeight="1" x14ac:dyDescent="0.3">
      <c r="A1313" s="625">
        <v>31</v>
      </c>
      <c r="B1313" s="626" t="s">
        <v>547</v>
      </c>
      <c r="C1313" s="626">
        <v>89301312</v>
      </c>
      <c r="D1313" s="688"/>
      <c r="E1313" s="689" t="s">
        <v>2734</v>
      </c>
      <c r="F1313" s="626" t="s">
        <v>2710</v>
      </c>
      <c r="G1313" s="626" t="s">
        <v>2738</v>
      </c>
      <c r="H1313" s="626"/>
      <c r="I1313" s="626" t="s">
        <v>2774</v>
      </c>
      <c r="J1313" s="626" t="s">
        <v>2775</v>
      </c>
      <c r="K1313" s="626" t="s">
        <v>2776</v>
      </c>
      <c r="L1313" s="627">
        <v>199.5</v>
      </c>
      <c r="M1313" s="627">
        <v>997.5</v>
      </c>
      <c r="N1313" s="626">
        <v>5</v>
      </c>
      <c r="O1313" s="690">
        <v>5</v>
      </c>
      <c r="P1313" s="627">
        <v>997.5</v>
      </c>
      <c r="Q1313" s="642">
        <v>1</v>
      </c>
      <c r="R1313" s="626">
        <v>5</v>
      </c>
      <c r="S1313" s="642">
        <v>1</v>
      </c>
      <c r="T1313" s="690">
        <v>5</v>
      </c>
      <c r="U1313" s="672">
        <v>1</v>
      </c>
    </row>
    <row r="1314" spans="1:21" ht="14.4" customHeight="1" x14ac:dyDescent="0.3">
      <c r="A1314" s="625">
        <v>31</v>
      </c>
      <c r="B1314" s="626" t="s">
        <v>547</v>
      </c>
      <c r="C1314" s="626">
        <v>89301312</v>
      </c>
      <c r="D1314" s="688"/>
      <c r="E1314" s="689" t="s">
        <v>2734</v>
      </c>
      <c r="F1314" s="626" t="s">
        <v>2710</v>
      </c>
      <c r="G1314" s="626" t="s">
        <v>2738</v>
      </c>
      <c r="H1314" s="626"/>
      <c r="I1314" s="626" t="s">
        <v>2777</v>
      </c>
      <c r="J1314" s="626" t="s">
        <v>2778</v>
      </c>
      <c r="K1314" s="626" t="s">
        <v>2779</v>
      </c>
      <c r="L1314" s="627">
        <v>492.18</v>
      </c>
      <c r="M1314" s="627">
        <v>10827.960000000003</v>
      </c>
      <c r="N1314" s="626">
        <v>22</v>
      </c>
      <c r="O1314" s="690">
        <v>22</v>
      </c>
      <c r="P1314" s="627">
        <v>10335.780000000002</v>
      </c>
      <c r="Q1314" s="642">
        <v>0.95454545454545447</v>
      </c>
      <c r="R1314" s="626">
        <v>21</v>
      </c>
      <c r="S1314" s="642">
        <v>0.95454545454545459</v>
      </c>
      <c r="T1314" s="690">
        <v>21</v>
      </c>
      <c r="U1314" s="672">
        <v>0.95454545454545459</v>
      </c>
    </row>
    <row r="1315" spans="1:21" ht="14.4" customHeight="1" x14ac:dyDescent="0.3">
      <c r="A1315" s="625">
        <v>31</v>
      </c>
      <c r="B1315" s="626" t="s">
        <v>547</v>
      </c>
      <c r="C1315" s="626">
        <v>89301312</v>
      </c>
      <c r="D1315" s="688"/>
      <c r="E1315" s="689" t="s">
        <v>2734</v>
      </c>
      <c r="F1315" s="626" t="s">
        <v>2710</v>
      </c>
      <c r="G1315" s="626" t="s">
        <v>2738</v>
      </c>
      <c r="H1315" s="626"/>
      <c r="I1315" s="626" t="s">
        <v>2958</v>
      </c>
      <c r="J1315" s="626" t="s">
        <v>2959</v>
      </c>
      <c r="K1315" s="626" t="s">
        <v>2960</v>
      </c>
      <c r="L1315" s="627">
        <v>347.81</v>
      </c>
      <c r="M1315" s="627">
        <v>695.62</v>
      </c>
      <c r="N1315" s="626">
        <v>2</v>
      </c>
      <c r="O1315" s="690">
        <v>2</v>
      </c>
      <c r="P1315" s="627">
        <v>695.62</v>
      </c>
      <c r="Q1315" s="642">
        <v>1</v>
      </c>
      <c r="R1315" s="626">
        <v>2</v>
      </c>
      <c r="S1315" s="642">
        <v>1</v>
      </c>
      <c r="T1315" s="690">
        <v>2</v>
      </c>
      <c r="U1315" s="672">
        <v>1</v>
      </c>
    </row>
    <row r="1316" spans="1:21" ht="14.4" customHeight="1" x14ac:dyDescent="0.3">
      <c r="A1316" s="625">
        <v>31</v>
      </c>
      <c r="B1316" s="626" t="s">
        <v>547</v>
      </c>
      <c r="C1316" s="626">
        <v>89301312</v>
      </c>
      <c r="D1316" s="688"/>
      <c r="E1316" s="689" t="s">
        <v>2734</v>
      </c>
      <c r="F1316" s="626" t="s">
        <v>2710</v>
      </c>
      <c r="G1316" s="626" t="s">
        <v>2738</v>
      </c>
      <c r="H1316" s="626"/>
      <c r="I1316" s="626" t="s">
        <v>2961</v>
      </c>
      <c r="J1316" s="626" t="s">
        <v>2962</v>
      </c>
      <c r="K1316" s="626" t="s">
        <v>2963</v>
      </c>
      <c r="L1316" s="627">
        <v>2296.87</v>
      </c>
      <c r="M1316" s="627">
        <v>2296.87</v>
      </c>
      <c r="N1316" s="626">
        <v>1</v>
      </c>
      <c r="O1316" s="690">
        <v>1</v>
      </c>
      <c r="P1316" s="627">
        <v>2296.87</v>
      </c>
      <c r="Q1316" s="642">
        <v>1</v>
      </c>
      <c r="R1316" s="626">
        <v>1</v>
      </c>
      <c r="S1316" s="642">
        <v>1</v>
      </c>
      <c r="T1316" s="690">
        <v>1</v>
      </c>
      <c r="U1316" s="672">
        <v>1</v>
      </c>
    </row>
    <row r="1317" spans="1:21" ht="14.4" customHeight="1" x14ac:dyDescent="0.3">
      <c r="A1317" s="625">
        <v>31</v>
      </c>
      <c r="B1317" s="626" t="s">
        <v>547</v>
      </c>
      <c r="C1317" s="626">
        <v>89301312</v>
      </c>
      <c r="D1317" s="688"/>
      <c r="E1317" s="689" t="s">
        <v>2734</v>
      </c>
      <c r="F1317" s="626" t="s">
        <v>2710</v>
      </c>
      <c r="G1317" s="626" t="s">
        <v>2738</v>
      </c>
      <c r="H1317" s="626"/>
      <c r="I1317" s="626" t="s">
        <v>2889</v>
      </c>
      <c r="J1317" s="626" t="s">
        <v>2890</v>
      </c>
      <c r="K1317" s="626" t="s">
        <v>2891</v>
      </c>
      <c r="L1317" s="627">
        <v>320.25</v>
      </c>
      <c r="M1317" s="627">
        <v>2882.25</v>
      </c>
      <c r="N1317" s="626">
        <v>9</v>
      </c>
      <c r="O1317" s="690">
        <v>9</v>
      </c>
      <c r="P1317" s="627">
        <v>2882.25</v>
      </c>
      <c r="Q1317" s="642">
        <v>1</v>
      </c>
      <c r="R1317" s="626">
        <v>9</v>
      </c>
      <c r="S1317" s="642">
        <v>1</v>
      </c>
      <c r="T1317" s="690">
        <v>9</v>
      </c>
      <c r="U1317" s="672">
        <v>1</v>
      </c>
    </row>
    <row r="1318" spans="1:21" ht="14.4" customHeight="1" x14ac:dyDescent="0.3">
      <c r="A1318" s="625">
        <v>31</v>
      </c>
      <c r="B1318" s="626" t="s">
        <v>547</v>
      </c>
      <c r="C1318" s="626">
        <v>89301312</v>
      </c>
      <c r="D1318" s="688"/>
      <c r="E1318" s="689" t="s">
        <v>2734</v>
      </c>
      <c r="F1318" s="626" t="s">
        <v>2710</v>
      </c>
      <c r="G1318" s="626" t="s">
        <v>2738</v>
      </c>
      <c r="H1318" s="626"/>
      <c r="I1318" s="626" t="s">
        <v>2964</v>
      </c>
      <c r="J1318" s="626" t="s">
        <v>2965</v>
      </c>
      <c r="K1318" s="626" t="s">
        <v>2966</v>
      </c>
      <c r="L1318" s="627">
        <v>245.43</v>
      </c>
      <c r="M1318" s="627">
        <v>245.43</v>
      </c>
      <c r="N1318" s="626">
        <v>1</v>
      </c>
      <c r="O1318" s="690">
        <v>1</v>
      </c>
      <c r="P1318" s="627">
        <v>245.43</v>
      </c>
      <c r="Q1318" s="642">
        <v>1</v>
      </c>
      <c r="R1318" s="626">
        <v>1</v>
      </c>
      <c r="S1318" s="642">
        <v>1</v>
      </c>
      <c r="T1318" s="690">
        <v>1</v>
      </c>
      <c r="U1318" s="672">
        <v>1</v>
      </c>
    </row>
    <row r="1319" spans="1:21" ht="14.4" customHeight="1" x14ac:dyDescent="0.3">
      <c r="A1319" s="625">
        <v>31</v>
      </c>
      <c r="B1319" s="626" t="s">
        <v>547</v>
      </c>
      <c r="C1319" s="626">
        <v>89301312</v>
      </c>
      <c r="D1319" s="688"/>
      <c r="E1319" s="689" t="s">
        <v>2734</v>
      </c>
      <c r="F1319" s="626" t="s">
        <v>2710</v>
      </c>
      <c r="G1319" s="626" t="s">
        <v>2738</v>
      </c>
      <c r="H1319" s="626"/>
      <c r="I1319" s="626" t="s">
        <v>3126</v>
      </c>
      <c r="J1319" s="626" t="s">
        <v>3127</v>
      </c>
      <c r="K1319" s="626" t="s">
        <v>3128</v>
      </c>
      <c r="L1319" s="627">
        <v>1575</v>
      </c>
      <c r="M1319" s="627">
        <v>11025</v>
      </c>
      <c r="N1319" s="626">
        <v>7</v>
      </c>
      <c r="O1319" s="690">
        <v>7</v>
      </c>
      <c r="P1319" s="627">
        <v>11025</v>
      </c>
      <c r="Q1319" s="642">
        <v>1</v>
      </c>
      <c r="R1319" s="626">
        <v>7</v>
      </c>
      <c r="S1319" s="642">
        <v>1</v>
      </c>
      <c r="T1319" s="690">
        <v>7</v>
      </c>
      <c r="U1319" s="672">
        <v>1</v>
      </c>
    </row>
    <row r="1320" spans="1:21" ht="14.4" customHeight="1" x14ac:dyDescent="0.3">
      <c r="A1320" s="625">
        <v>31</v>
      </c>
      <c r="B1320" s="626" t="s">
        <v>547</v>
      </c>
      <c r="C1320" s="626">
        <v>89301312</v>
      </c>
      <c r="D1320" s="688"/>
      <c r="E1320" s="689" t="s">
        <v>2734</v>
      </c>
      <c r="F1320" s="626" t="s">
        <v>2710</v>
      </c>
      <c r="G1320" s="626" t="s">
        <v>2738</v>
      </c>
      <c r="H1320" s="626"/>
      <c r="I1320" s="626" t="s">
        <v>3510</v>
      </c>
      <c r="J1320" s="626" t="s">
        <v>3511</v>
      </c>
      <c r="K1320" s="626" t="s">
        <v>3512</v>
      </c>
      <c r="L1320" s="627">
        <v>350</v>
      </c>
      <c r="M1320" s="627">
        <v>700</v>
      </c>
      <c r="N1320" s="626">
        <v>2</v>
      </c>
      <c r="O1320" s="690">
        <v>2</v>
      </c>
      <c r="P1320" s="627">
        <v>700</v>
      </c>
      <c r="Q1320" s="642">
        <v>1</v>
      </c>
      <c r="R1320" s="626">
        <v>2</v>
      </c>
      <c r="S1320" s="642">
        <v>1</v>
      </c>
      <c r="T1320" s="690">
        <v>2</v>
      </c>
      <c r="U1320" s="672">
        <v>1</v>
      </c>
    </row>
    <row r="1321" spans="1:21" ht="14.4" customHeight="1" x14ac:dyDescent="0.3">
      <c r="A1321" s="625">
        <v>31</v>
      </c>
      <c r="B1321" s="626" t="s">
        <v>547</v>
      </c>
      <c r="C1321" s="626">
        <v>89301312</v>
      </c>
      <c r="D1321" s="688"/>
      <c r="E1321" s="689" t="s">
        <v>2734</v>
      </c>
      <c r="F1321" s="626" t="s">
        <v>2710</v>
      </c>
      <c r="G1321" s="626" t="s">
        <v>2738</v>
      </c>
      <c r="H1321" s="626"/>
      <c r="I1321" s="626" t="s">
        <v>3919</v>
      </c>
      <c r="J1321" s="626" t="s">
        <v>3920</v>
      </c>
      <c r="K1321" s="626" t="s">
        <v>3921</v>
      </c>
      <c r="L1321" s="627">
        <v>900</v>
      </c>
      <c r="M1321" s="627">
        <v>900</v>
      </c>
      <c r="N1321" s="626">
        <v>1</v>
      </c>
      <c r="O1321" s="690">
        <v>1</v>
      </c>
      <c r="P1321" s="627"/>
      <c r="Q1321" s="642">
        <v>0</v>
      </c>
      <c r="R1321" s="626"/>
      <c r="S1321" s="642">
        <v>0</v>
      </c>
      <c r="T1321" s="690"/>
      <c r="U1321" s="672">
        <v>0</v>
      </c>
    </row>
    <row r="1322" spans="1:21" ht="14.4" customHeight="1" x14ac:dyDescent="0.3">
      <c r="A1322" s="625">
        <v>31</v>
      </c>
      <c r="B1322" s="626" t="s">
        <v>547</v>
      </c>
      <c r="C1322" s="626">
        <v>89301312</v>
      </c>
      <c r="D1322" s="688"/>
      <c r="E1322" s="689" t="s">
        <v>2734</v>
      </c>
      <c r="F1322" s="626" t="s">
        <v>2710</v>
      </c>
      <c r="G1322" s="626" t="s">
        <v>2738</v>
      </c>
      <c r="H1322" s="626"/>
      <c r="I1322" s="626" t="s">
        <v>2861</v>
      </c>
      <c r="J1322" s="626" t="s">
        <v>2862</v>
      </c>
      <c r="K1322" s="626" t="s">
        <v>2863</v>
      </c>
      <c r="L1322" s="627">
        <v>1000</v>
      </c>
      <c r="M1322" s="627">
        <v>2000</v>
      </c>
      <c r="N1322" s="626">
        <v>2</v>
      </c>
      <c r="O1322" s="690">
        <v>2</v>
      </c>
      <c r="P1322" s="627">
        <v>2000</v>
      </c>
      <c r="Q1322" s="642">
        <v>1</v>
      </c>
      <c r="R1322" s="626">
        <v>2</v>
      </c>
      <c r="S1322" s="642">
        <v>1</v>
      </c>
      <c r="T1322" s="690">
        <v>2</v>
      </c>
      <c r="U1322" s="672">
        <v>1</v>
      </c>
    </row>
    <row r="1323" spans="1:21" ht="14.4" customHeight="1" x14ac:dyDescent="0.3">
      <c r="A1323" s="625">
        <v>31</v>
      </c>
      <c r="B1323" s="626" t="s">
        <v>547</v>
      </c>
      <c r="C1323" s="626">
        <v>89301312</v>
      </c>
      <c r="D1323" s="688"/>
      <c r="E1323" s="689" t="s">
        <v>2734</v>
      </c>
      <c r="F1323" s="626" t="s">
        <v>2710</v>
      </c>
      <c r="G1323" s="626" t="s">
        <v>2738</v>
      </c>
      <c r="H1323" s="626"/>
      <c r="I1323" s="626" t="s">
        <v>2780</v>
      </c>
      <c r="J1323" s="626" t="s">
        <v>2781</v>
      </c>
      <c r="K1323" s="626" t="s">
        <v>2782</v>
      </c>
      <c r="L1323" s="627">
        <v>750</v>
      </c>
      <c r="M1323" s="627">
        <v>6000</v>
      </c>
      <c r="N1323" s="626">
        <v>8</v>
      </c>
      <c r="O1323" s="690">
        <v>8</v>
      </c>
      <c r="P1323" s="627">
        <v>6000</v>
      </c>
      <c r="Q1323" s="642">
        <v>1</v>
      </c>
      <c r="R1323" s="626">
        <v>8</v>
      </c>
      <c r="S1323" s="642">
        <v>1</v>
      </c>
      <c r="T1323" s="690">
        <v>8</v>
      </c>
      <c r="U1323" s="672">
        <v>1</v>
      </c>
    </row>
    <row r="1324" spans="1:21" ht="14.4" customHeight="1" x14ac:dyDescent="0.3">
      <c r="A1324" s="625">
        <v>31</v>
      </c>
      <c r="B1324" s="626" t="s">
        <v>547</v>
      </c>
      <c r="C1324" s="626">
        <v>89301312</v>
      </c>
      <c r="D1324" s="688"/>
      <c r="E1324" s="689" t="s">
        <v>2734</v>
      </c>
      <c r="F1324" s="626" t="s">
        <v>2710</v>
      </c>
      <c r="G1324" s="626" t="s">
        <v>2738</v>
      </c>
      <c r="H1324" s="626"/>
      <c r="I1324" s="626" t="s">
        <v>1755</v>
      </c>
      <c r="J1324" s="626" t="s">
        <v>2892</v>
      </c>
      <c r="K1324" s="626" t="s">
        <v>2893</v>
      </c>
      <c r="L1324" s="627">
        <v>2202.1999999999998</v>
      </c>
      <c r="M1324" s="627">
        <v>2202.1999999999998</v>
      </c>
      <c r="N1324" s="626">
        <v>1</v>
      </c>
      <c r="O1324" s="690">
        <v>1</v>
      </c>
      <c r="P1324" s="627">
        <v>2202.1999999999998</v>
      </c>
      <c r="Q1324" s="642">
        <v>1</v>
      </c>
      <c r="R1324" s="626">
        <v>1</v>
      </c>
      <c r="S1324" s="642">
        <v>1</v>
      </c>
      <c r="T1324" s="690">
        <v>1</v>
      </c>
      <c r="U1324" s="672">
        <v>1</v>
      </c>
    </row>
    <row r="1325" spans="1:21" ht="14.4" customHeight="1" x14ac:dyDescent="0.3">
      <c r="A1325" s="625">
        <v>31</v>
      </c>
      <c r="B1325" s="626" t="s">
        <v>547</v>
      </c>
      <c r="C1325" s="626">
        <v>89301312</v>
      </c>
      <c r="D1325" s="688"/>
      <c r="E1325" s="689" t="s">
        <v>2734</v>
      </c>
      <c r="F1325" s="626" t="s">
        <v>2710</v>
      </c>
      <c r="G1325" s="626" t="s">
        <v>2738</v>
      </c>
      <c r="H1325" s="626"/>
      <c r="I1325" s="626" t="s">
        <v>2783</v>
      </c>
      <c r="J1325" s="626" t="s">
        <v>2784</v>
      </c>
      <c r="K1325" s="626" t="s">
        <v>2785</v>
      </c>
      <c r="L1325" s="627">
        <v>971.25</v>
      </c>
      <c r="M1325" s="627">
        <v>18453.75</v>
      </c>
      <c r="N1325" s="626">
        <v>19</v>
      </c>
      <c r="O1325" s="690">
        <v>19</v>
      </c>
      <c r="P1325" s="627">
        <v>18453.75</v>
      </c>
      <c r="Q1325" s="642">
        <v>1</v>
      </c>
      <c r="R1325" s="626">
        <v>19</v>
      </c>
      <c r="S1325" s="642">
        <v>1</v>
      </c>
      <c r="T1325" s="690">
        <v>19</v>
      </c>
      <c r="U1325" s="672">
        <v>1</v>
      </c>
    </row>
    <row r="1326" spans="1:21" ht="14.4" customHeight="1" x14ac:dyDescent="0.3">
      <c r="A1326" s="625">
        <v>31</v>
      </c>
      <c r="B1326" s="626" t="s">
        <v>547</v>
      </c>
      <c r="C1326" s="626">
        <v>89301312</v>
      </c>
      <c r="D1326" s="688"/>
      <c r="E1326" s="689" t="s">
        <v>2734</v>
      </c>
      <c r="F1326" s="626" t="s">
        <v>2710</v>
      </c>
      <c r="G1326" s="626" t="s">
        <v>2738</v>
      </c>
      <c r="H1326" s="626"/>
      <c r="I1326" s="626" t="s">
        <v>3238</v>
      </c>
      <c r="J1326" s="626" t="s">
        <v>3239</v>
      </c>
      <c r="K1326" s="626"/>
      <c r="L1326" s="627">
        <v>1000</v>
      </c>
      <c r="M1326" s="627">
        <v>2000</v>
      </c>
      <c r="N1326" s="626">
        <v>2</v>
      </c>
      <c r="O1326" s="690">
        <v>2</v>
      </c>
      <c r="P1326" s="627"/>
      <c r="Q1326" s="642">
        <v>0</v>
      </c>
      <c r="R1326" s="626"/>
      <c r="S1326" s="642">
        <v>0</v>
      </c>
      <c r="T1326" s="690"/>
      <c r="U1326" s="672">
        <v>0</v>
      </c>
    </row>
    <row r="1327" spans="1:21" ht="14.4" customHeight="1" x14ac:dyDescent="0.3">
      <c r="A1327" s="625">
        <v>31</v>
      </c>
      <c r="B1327" s="626" t="s">
        <v>547</v>
      </c>
      <c r="C1327" s="626">
        <v>89301312</v>
      </c>
      <c r="D1327" s="688"/>
      <c r="E1327" s="689" t="s">
        <v>2734</v>
      </c>
      <c r="F1327" s="626" t="s">
        <v>2710</v>
      </c>
      <c r="G1327" s="626" t="s">
        <v>2738</v>
      </c>
      <c r="H1327" s="626"/>
      <c r="I1327" s="626" t="s">
        <v>3093</v>
      </c>
      <c r="J1327" s="626" t="s">
        <v>2895</v>
      </c>
      <c r="K1327" s="626" t="s">
        <v>3094</v>
      </c>
      <c r="L1327" s="627">
        <v>2010.55</v>
      </c>
      <c r="M1327" s="627">
        <v>4021.1</v>
      </c>
      <c r="N1327" s="626">
        <v>2</v>
      </c>
      <c r="O1327" s="690">
        <v>2</v>
      </c>
      <c r="P1327" s="627">
        <v>4021.1</v>
      </c>
      <c r="Q1327" s="642">
        <v>1</v>
      </c>
      <c r="R1327" s="626">
        <v>2</v>
      </c>
      <c r="S1327" s="642">
        <v>1</v>
      </c>
      <c r="T1327" s="690">
        <v>2</v>
      </c>
      <c r="U1327" s="672">
        <v>1</v>
      </c>
    </row>
    <row r="1328" spans="1:21" ht="14.4" customHeight="1" x14ac:dyDescent="0.3">
      <c r="A1328" s="625">
        <v>31</v>
      </c>
      <c r="B1328" s="626" t="s">
        <v>547</v>
      </c>
      <c r="C1328" s="626">
        <v>89301312</v>
      </c>
      <c r="D1328" s="688"/>
      <c r="E1328" s="689" t="s">
        <v>2734</v>
      </c>
      <c r="F1328" s="626" t="s">
        <v>2710</v>
      </c>
      <c r="G1328" s="626" t="s">
        <v>2738</v>
      </c>
      <c r="H1328" s="626"/>
      <c r="I1328" s="626" t="s">
        <v>2894</v>
      </c>
      <c r="J1328" s="626" t="s">
        <v>2895</v>
      </c>
      <c r="K1328" s="626" t="s">
        <v>2896</v>
      </c>
      <c r="L1328" s="627">
        <v>818.72</v>
      </c>
      <c r="M1328" s="627">
        <v>1637.44</v>
      </c>
      <c r="N1328" s="626">
        <v>2</v>
      </c>
      <c r="O1328" s="690">
        <v>2</v>
      </c>
      <c r="P1328" s="627">
        <v>1637.44</v>
      </c>
      <c r="Q1328" s="642">
        <v>1</v>
      </c>
      <c r="R1328" s="626">
        <v>2</v>
      </c>
      <c r="S1328" s="642">
        <v>1</v>
      </c>
      <c r="T1328" s="690">
        <v>2</v>
      </c>
      <c r="U1328" s="672">
        <v>1</v>
      </c>
    </row>
    <row r="1329" spans="1:21" ht="14.4" customHeight="1" x14ac:dyDescent="0.3">
      <c r="A1329" s="625">
        <v>31</v>
      </c>
      <c r="B1329" s="626" t="s">
        <v>547</v>
      </c>
      <c r="C1329" s="626">
        <v>89301312</v>
      </c>
      <c r="D1329" s="688"/>
      <c r="E1329" s="689" t="s">
        <v>2734</v>
      </c>
      <c r="F1329" s="626" t="s">
        <v>2710</v>
      </c>
      <c r="G1329" s="626" t="s">
        <v>2738</v>
      </c>
      <c r="H1329" s="626"/>
      <c r="I1329" s="626" t="s">
        <v>2864</v>
      </c>
      <c r="J1329" s="626" t="s">
        <v>2865</v>
      </c>
      <c r="K1329" s="626"/>
      <c r="L1329" s="627">
        <v>500</v>
      </c>
      <c r="M1329" s="627">
        <v>1000</v>
      </c>
      <c r="N1329" s="626">
        <v>2</v>
      </c>
      <c r="O1329" s="690">
        <v>2</v>
      </c>
      <c r="P1329" s="627">
        <v>1000</v>
      </c>
      <c r="Q1329" s="642">
        <v>1</v>
      </c>
      <c r="R1329" s="626">
        <v>2</v>
      </c>
      <c r="S1329" s="642">
        <v>1</v>
      </c>
      <c r="T1329" s="690">
        <v>2</v>
      </c>
      <c r="U1329" s="672">
        <v>1</v>
      </c>
    </row>
    <row r="1330" spans="1:21" ht="14.4" customHeight="1" x14ac:dyDescent="0.3">
      <c r="A1330" s="625">
        <v>31</v>
      </c>
      <c r="B1330" s="626" t="s">
        <v>547</v>
      </c>
      <c r="C1330" s="626">
        <v>89301312</v>
      </c>
      <c r="D1330" s="688"/>
      <c r="E1330" s="689" t="s">
        <v>2734</v>
      </c>
      <c r="F1330" s="626" t="s">
        <v>2710</v>
      </c>
      <c r="G1330" s="626" t="s">
        <v>2738</v>
      </c>
      <c r="H1330" s="626"/>
      <c r="I1330" s="626" t="s">
        <v>3240</v>
      </c>
      <c r="J1330" s="626" t="s">
        <v>3241</v>
      </c>
      <c r="K1330" s="626" t="s">
        <v>3242</v>
      </c>
      <c r="L1330" s="627">
        <v>1000</v>
      </c>
      <c r="M1330" s="627">
        <v>1000</v>
      </c>
      <c r="N1330" s="626">
        <v>1</v>
      </c>
      <c r="O1330" s="690">
        <v>1</v>
      </c>
      <c r="P1330" s="627"/>
      <c r="Q1330" s="642">
        <v>0</v>
      </c>
      <c r="R1330" s="626"/>
      <c r="S1330" s="642">
        <v>0</v>
      </c>
      <c r="T1330" s="690"/>
      <c r="U1330" s="672">
        <v>0</v>
      </c>
    </row>
    <row r="1331" spans="1:21" ht="14.4" customHeight="1" x14ac:dyDescent="0.3">
      <c r="A1331" s="625">
        <v>31</v>
      </c>
      <c r="B1331" s="626" t="s">
        <v>547</v>
      </c>
      <c r="C1331" s="626">
        <v>89301312</v>
      </c>
      <c r="D1331" s="688"/>
      <c r="E1331" s="689" t="s">
        <v>2734</v>
      </c>
      <c r="F1331" s="626" t="s">
        <v>2710</v>
      </c>
      <c r="G1331" s="626" t="s">
        <v>2738</v>
      </c>
      <c r="H1331" s="626"/>
      <c r="I1331" s="626" t="s">
        <v>3454</v>
      </c>
      <c r="J1331" s="626" t="s">
        <v>3455</v>
      </c>
      <c r="K1331" s="626" t="s">
        <v>3242</v>
      </c>
      <c r="L1331" s="627">
        <v>1000</v>
      </c>
      <c r="M1331" s="627">
        <v>1000</v>
      </c>
      <c r="N1331" s="626">
        <v>1</v>
      </c>
      <c r="O1331" s="690">
        <v>1</v>
      </c>
      <c r="P1331" s="627"/>
      <c r="Q1331" s="642">
        <v>0</v>
      </c>
      <c r="R1331" s="626"/>
      <c r="S1331" s="642">
        <v>0</v>
      </c>
      <c r="T1331" s="690"/>
      <c r="U1331" s="672">
        <v>0</v>
      </c>
    </row>
    <row r="1332" spans="1:21" ht="14.4" customHeight="1" x14ac:dyDescent="0.3">
      <c r="A1332" s="625">
        <v>31</v>
      </c>
      <c r="B1332" s="626" t="s">
        <v>547</v>
      </c>
      <c r="C1332" s="626">
        <v>89301312</v>
      </c>
      <c r="D1332" s="688"/>
      <c r="E1332" s="689" t="s">
        <v>2734</v>
      </c>
      <c r="F1332" s="626" t="s">
        <v>2710</v>
      </c>
      <c r="G1332" s="626" t="s">
        <v>2738</v>
      </c>
      <c r="H1332" s="626"/>
      <c r="I1332" s="626" t="s">
        <v>3095</v>
      </c>
      <c r="J1332" s="626" t="s">
        <v>3096</v>
      </c>
      <c r="K1332" s="626" t="s">
        <v>3097</v>
      </c>
      <c r="L1332" s="627">
        <v>250</v>
      </c>
      <c r="M1332" s="627">
        <v>250</v>
      </c>
      <c r="N1332" s="626">
        <v>1</v>
      </c>
      <c r="O1332" s="690">
        <v>1</v>
      </c>
      <c r="P1332" s="627">
        <v>250</v>
      </c>
      <c r="Q1332" s="642">
        <v>1</v>
      </c>
      <c r="R1332" s="626">
        <v>1</v>
      </c>
      <c r="S1332" s="642">
        <v>1</v>
      </c>
      <c r="T1332" s="690">
        <v>1</v>
      </c>
      <c r="U1332" s="672">
        <v>1</v>
      </c>
    </row>
    <row r="1333" spans="1:21" ht="14.4" customHeight="1" x14ac:dyDescent="0.3">
      <c r="A1333" s="625">
        <v>31</v>
      </c>
      <c r="B1333" s="626" t="s">
        <v>547</v>
      </c>
      <c r="C1333" s="626">
        <v>89301312</v>
      </c>
      <c r="D1333" s="688"/>
      <c r="E1333" s="689" t="s">
        <v>2734</v>
      </c>
      <c r="F1333" s="626" t="s">
        <v>2710</v>
      </c>
      <c r="G1333" s="626" t="s">
        <v>2738</v>
      </c>
      <c r="H1333" s="626"/>
      <c r="I1333" s="626" t="s">
        <v>3243</v>
      </c>
      <c r="J1333" s="626" t="s">
        <v>3244</v>
      </c>
      <c r="K1333" s="626" t="s">
        <v>3245</v>
      </c>
      <c r="L1333" s="627">
        <v>600</v>
      </c>
      <c r="M1333" s="627">
        <v>1200</v>
      </c>
      <c r="N1333" s="626">
        <v>2</v>
      </c>
      <c r="O1333" s="690">
        <v>2</v>
      </c>
      <c r="P1333" s="627">
        <v>1200</v>
      </c>
      <c r="Q1333" s="642">
        <v>1</v>
      </c>
      <c r="R1333" s="626">
        <v>2</v>
      </c>
      <c r="S1333" s="642">
        <v>1</v>
      </c>
      <c r="T1333" s="690">
        <v>2</v>
      </c>
      <c r="U1333" s="672">
        <v>1</v>
      </c>
    </row>
    <row r="1334" spans="1:21" ht="14.4" customHeight="1" x14ac:dyDescent="0.3">
      <c r="A1334" s="625">
        <v>31</v>
      </c>
      <c r="B1334" s="626" t="s">
        <v>547</v>
      </c>
      <c r="C1334" s="626">
        <v>89301312</v>
      </c>
      <c r="D1334" s="688"/>
      <c r="E1334" s="689" t="s">
        <v>2734</v>
      </c>
      <c r="F1334" s="626" t="s">
        <v>2710</v>
      </c>
      <c r="G1334" s="626" t="s">
        <v>2738</v>
      </c>
      <c r="H1334" s="626"/>
      <c r="I1334" s="626" t="s">
        <v>3513</v>
      </c>
      <c r="J1334" s="626" t="s">
        <v>3514</v>
      </c>
      <c r="K1334" s="626"/>
      <c r="L1334" s="627">
        <v>80.349999999999994</v>
      </c>
      <c r="M1334" s="627">
        <v>80.349999999999994</v>
      </c>
      <c r="N1334" s="626">
        <v>1</v>
      </c>
      <c r="O1334" s="690">
        <v>1</v>
      </c>
      <c r="P1334" s="627">
        <v>80.349999999999994</v>
      </c>
      <c r="Q1334" s="642">
        <v>1</v>
      </c>
      <c r="R1334" s="626">
        <v>1</v>
      </c>
      <c r="S1334" s="642">
        <v>1</v>
      </c>
      <c r="T1334" s="690">
        <v>1</v>
      </c>
      <c r="U1334" s="672">
        <v>1</v>
      </c>
    </row>
    <row r="1335" spans="1:21" ht="14.4" customHeight="1" x14ac:dyDescent="0.3">
      <c r="A1335" s="625">
        <v>31</v>
      </c>
      <c r="B1335" s="626" t="s">
        <v>547</v>
      </c>
      <c r="C1335" s="626">
        <v>89301312</v>
      </c>
      <c r="D1335" s="688"/>
      <c r="E1335" s="689" t="s">
        <v>2734</v>
      </c>
      <c r="F1335" s="626" t="s">
        <v>2710</v>
      </c>
      <c r="G1335" s="626" t="s">
        <v>2738</v>
      </c>
      <c r="H1335" s="626"/>
      <c r="I1335" s="626" t="s">
        <v>2866</v>
      </c>
      <c r="J1335" s="626" t="s">
        <v>2867</v>
      </c>
      <c r="K1335" s="626" t="s">
        <v>2868</v>
      </c>
      <c r="L1335" s="627">
        <v>349.12</v>
      </c>
      <c r="M1335" s="627">
        <v>349.12</v>
      </c>
      <c r="N1335" s="626">
        <v>1</v>
      </c>
      <c r="O1335" s="690">
        <v>1</v>
      </c>
      <c r="P1335" s="627">
        <v>349.12</v>
      </c>
      <c r="Q1335" s="642">
        <v>1</v>
      </c>
      <c r="R1335" s="626">
        <v>1</v>
      </c>
      <c r="S1335" s="642">
        <v>1</v>
      </c>
      <c r="T1335" s="690">
        <v>1</v>
      </c>
      <c r="U1335" s="672">
        <v>1</v>
      </c>
    </row>
    <row r="1336" spans="1:21" ht="14.4" customHeight="1" x14ac:dyDescent="0.3">
      <c r="A1336" s="625">
        <v>31</v>
      </c>
      <c r="B1336" s="626" t="s">
        <v>547</v>
      </c>
      <c r="C1336" s="626">
        <v>89301312</v>
      </c>
      <c r="D1336" s="688"/>
      <c r="E1336" s="689" t="s">
        <v>2734</v>
      </c>
      <c r="F1336" s="626" t="s">
        <v>2710</v>
      </c>
      <c r="G1336" s="626" t="s">
        <v>2738</v>
      </c>
      <c r="H1336" s="626"/>
      <c r="I1336" s="626" t="s">
        <v>3002</v>
      </c>
      <c r="J1336" s="626" t="s">
        <v>3003</v>
      </c>
      <c r="K1336" s="626" t="s">
        <v>3004</v>
      </c>
      <c r="L1336" s="627">
        <v>350</v>
      </c>
      <c r="M1336" s="627">
        <v>2800</v>
      </c>
      <c r="N1336" s="626">
        <v>8</v>
      </c>
      <c r="O1336" s="690">
        <v>8</v>
      </c>
      <c r="P1336" s="627">
        <v>2800</v>
      </c>
      <c r="Q1336" s="642">
        <v>1</v>
      </c>
      <c r="R1336" s="626">
        <v>8</v>
      </c>
      <c r="S1336" s="642">
        <v>1</v>
      </c>
      <c r="T1336" s="690">
        <v>8</v>
      </c>
      <c r="U1336" s="672">
        <v>1</v>
      </c>
    </row>
    <row r="1337" spans="1:21" ht="14.4" customHeight="1" x14ac:dyDescent="0.3">
      <c r="A1337" s="625">
        <v>31</v>
      </c>
      <c r="B1337" s="626" t="s">
        <v>547</v>
      </c>
      <c r="C1337" s="626">
        <v>89301312</v>
      </c>
      <c r="D1337" s="688"/>
      <c r="E1337" s="689" t="s">
        <v>2734</v>
      </c>
      <c r="F1337" s="626" t="s">
        <v>2710</v>
      </c>
      <c r="G1337" s="626" t="s">
        <v>2795</v>
      </c>
      <c r="H1337" s="626"/>
      <c r="I1337" s="626" t="s">
        <v>2799</v>
      </c>
      <c r="J1337" s="626" t="s">
        <v>2800</v>
      </c>
      <c r="K1337" s="626" t="s">
        <v>2801</v>
      </c>
      <c r="L1337" s="627">
        <v>0</v>
      </c>
      <c r="M1337" s="627">
        <v>0</v>
      </c>
      <c r="N1337" s="626">
        <v>5</v>
      </c>
      <c r="O1337" s="690">
        <v>5</v>
      </c>
      <c r="P1337" s="627">
        <v>0</v>
      </c>
      <c r="Q1337" s="642"/>
      <c r="R1337" s="626">
        <v>1</v>
      </c>
      <c r="S1337" s="642">
        <v>0.2</v>
      </c>
      <c r="T1337" s="690">
        <v>1</v>
      </c>
      <c r="U1337" s="672">
        <v>0.2</v>
      </c>
    </row>
    <row r="1338" spans="1:21" ht="14.4" customHeight="1" x14ac:dyDescent="0.3">
      <c r="A1338" s="625">
        <v>31</v>
      </c>
      <c r="B1338" s="626" t="s">
        <v>547</v>
      </c>
      <c r="C1338" s="626">
        <v>89301312</v>
      </c>
      <c r="D1338" s="688"/>
      <c r="E1338" s="689" t="s">
        <v>2735</v>
      </c>
      <c r="F1338" s="626" t="s">
        <v>2708</v>
      </c>
      <c r="G1338" s="626" t="s">
        <v>2808</v>
      </c>
      <c r="H1338" s="626"/>
      <c r="I1338" s="626" t="s">
        <v>1790</v>
      </c>
      <c r="J1338" s="626" t="s">
        <v>2600</v>
      </c>
      <c r="K1338" s="626" t="s">
        <v>2601</v>
      </c>
      <c r="L1338" s="627">
        <v>333.31</v>
      </c>
      <c r="M1338" s="627">
        <v>666.62</v>
      </c>
      <c r="N1338" s="626">
        <v>2</v>
      </c>
      <c r="O1338" s="690">
        <v>1</v>
      </c>
      <c r="P1338" s="627">
        <v>666.62</v>
      </c>
      <c r="Q1338" s="642">
        <v>1</v>
      </c>
      <c r="R1338" s="626">
        <v>2</v>
      </c>
      <c r="S1338" s="642">
        <v>1</v>
      </c>
      <c r="T1338" s="690">
        <v>1</v>
      </c>
      <c r="U1338" s="672">
        <v>1</v>
      </c>
    </row>
    <row r="1339" spans="1:21" ht="14.4" customHeight="1" x14ac:dyDescent="0.3">
      <c r="A1339" s="625">
        <v>31</v>
      </c>
      <c r="B1339" s="626" t="s">
        <v>547</v>
      </c>
      <c r="C1339" s="626">
        <v>89301312</v>
      </c>
      <c r="D1339" s="688"/>
      <c r="E1339" s="689" t="s">
        <v>2735</v>
      </c>
      <c r="F1339" s="626" t="s">
        <v>2708</v>
      </c>
      <c r="G1339" s="626" t="s">
        <v>2808</v>
      </c>
      <c r="H1339" s="626"/>
      <c r="I1339" s="626" t="s">
        <v>3922</v>
      </c>
      <c r="J1339" s="626" t="s">
        <v>3923</v>
      </c>
      <c r="K1339" s="626" t="s">
        <v>3924</v>
      </c>
      <c r="L1339" s="627">
        <v>333.31</v>
      </c>
      <c r="M1339" s="627">
        <v>999.93000000000006</v>
      </c>
      <c r="N1339" s="626">
        <v>3</v>
      </c>
      <c r="O1339" s="690">
        <v>2</v>
      </c>
      <c r="P1339" s="627">
        <v>666.62</v>
      </c>
      <c r="Q1339" s="642">
        <v>0.66666666666666663</v>
      </c>
      <c r="R1339" s="626">
        <v>2</v>
      </c>
      <c r="S1339" s="642">
        <v>0.66666666666666663</v>
      </c>
      <c r="T1339" s="690">
        <v>1</v>
      </c>
      <c r="U1339" s="672">
        <v>0.5</v>
      </c>
    </row>
    <row r="1340" spans="1:21" ht="14.4" customHeight="1" x14ac:dyDescent="0.3">
      <c r="A1340" s="625">
        <v>31</v>
      </c>
      <c r="B1340" s="626" t="s">
        <v>547</v>
      </c>
      <c r="C1340" s="626">
        <v>89301312</v>
      </c>
      <c r="D1340" s="688"/>
      <c r="E1340" s="689" t="s">
        <v>2735</v>
      </c>
      <c r="F1340" s="626" t="s">
        <v>2708</v>
      </c>
      <c r="G1340" s="626" t="s">
        <v>2741</v>
      </c>
      <c r="H1340" s="626"/>
      <c r="I1340" s="626" t="s">
        <v>1809</v>
      </c>
      <c r="J1340" s="626" t="s">
        <v>1810</v>
      </c>
      <c r="K1340" s="626" t="s">
        <v>2614</v>
      </c>
      <c r="L1340" s="627">
        <v>69.86</v>
      </c>
      <c r="M1340" s="627">
        <v>209.57999999999998</v>
      </c>
      <c r="N1340" s="626">
        <v>3</v>
      </c>
      <c r="O1340" s="690">
        <v>2</v>
      </c>
      <c r="P1340" s="627">
        <v>69.86</v>
      </c>
      <c r="Q1340" s="642">
        <v>0.33333333333333337</v>
      </c>
      <c r="R1340" s="626">
        <v>1</v>
      </c>
      <c r="S1340" s="642">
        <v>0.33333333333333331</v>
      </c>
      <c r="T1340" s="690">
        <v>1</v>
      </c>
      <c r="U1340" s="672">
        <v>0.5</v>
      </c>
    </row>
    <row r="1341" spans="1:21" ht="14.4" customHeight="1" x14ac:dyDescent="0.3">
      <c r="A1341" s="625">
        <v>31</v>
      </c>
      <c r="B1341" s="626" t="s">
        <v>547</v>
      </c>
      <c r="C1341" s="626">
        <v>89301312</v>
      </c>
      <c r="D1341" s="688"/>
      <c r="E1341" s="689" t="s">
        <v>2735</v>
      </c>
      <c r="F1341" s="626" t="s">
        <v>2708</v>
      </c>
      <c r="G1341" s="626" t="s">
        <v>2897</v>
      </c>
      <c r="H1341" s="626"/>
      <c r="I1341" s="626" t="s">
        <v>3104</v>
      </c>
      <c r="J1341" s="626" t="s">
        <v>3103</v>
      </c>
      <c r="K1341" s="626" t="s">
        <v>3105</v>
      </c>
      <c r="L1341" s="627">
        <v>75.36</v>
      </c>
      <c r="M1341" s="627">
        <v>75.36</v>
      </c>
      <c r="N1341" s="626">
        <v>1</v>
      </c>
      <c r="O1341" s="690">
        <v>1</v>
      </c>
      <c r="P1341" s="627">
        <v>75.36</v>
      </c>
      <c r="Q1341" s="642">
        <v>1</v>
      </c>
      <c r="R1341" s="626">
        <v>1</v>
      </c>
      <c r="S1341" s="642">
        <v>1</v>
      </c>
      <c r="T1341" s="690">
        <v>1</v>
      </c>
      <c r="U1341" s="672">
        <v>1</v>
      </c>
    </row>
    <row r="1342" spans="1:21" ht="14.4" customHeight="1" x14ac:dyDescent="0.3">
      <c r="A1342" s="625">
        <v>31</v>
      </c>
      <c r="B1342" s="626" t="s">
        <v>547</v>
      </c>
      <c r="C1342" s="626">
        <v>89301312</v>
      </c>
      <c r="D1342" s="688"/>
      <c r="E1342" s="689" t="s">
        <v>2735</v>
      </c>
      <c r="F1342" s="626" t="s">
        <v>2708</v>
      </c>
      <c r="G1342" s="626" t="s">
        <v>3270</v>
      </c>
      <c r="H1342" s="626"/>
      <c r="I1342" s="626" t="s">
        <v>3271</v>
      </c>
      <c r="J1342" s="626" t="s">
        <v>1424</v>
      </c>
      <c r="K1342" s="626" t="s">
        <v>3272</v>
      </c>
      <c r="L1342" s="627">
        <v>77.08</v>
      </c>
      <c r="M1342" s="627">
        <v>77.08</v>
      </c>
      <c r="N1342" s="626">
        <v>1</v>
      </c>
      <c r="O1342" s="690">
        <v>1</v>
      </c>
      <c r="P1342" s="627">
        <v>77.08</v>
      </c>
      <c r="Q1342" s="642">
        <v>1</v>
      </c>
      <c r="R1342" s="626">
        <v>1</v>
      </c>
      <c r="S1342" s="642">
        <v>1</v>
      </c>
      <c r="T1342" s="690">
        <v>1</v>
      </c>
      <c r="U1342" s="672">
        <v>1</v>
      </c>
    </row>
    <row r="1343" spans="1:21" ht="14.4" customHeight="1" x14ac:dyDescent="0.3">
      <c r="A1343" s="625">
        <v>31</v>
      </c>
      <c r="B1343" s="626" t="s">
        <v>547</v>
      </c>
      <c r="C1343" s="626">
        <v>89301312</v>
      </c>
      <c r="D1343" s="688"/>
      <c r="E1343" s="689" t="s">
        <v>2735</v>
      </c>
      <c r="F1343" s="626" t="s">
        <v>2708</v>
      </c>
      <c r="G1343" s="626" t="s">
        <v>2744</v>
      </c>
      <c r="H1343" s="626"/>
      <c r="I1343" s="626" t="s">
        <v>2996</v>
      </c>
      <c r="J1343" s="626" t="s">
        <v>1491</v>
      </c>
      <c r="K1343" s="626" t="s">
        <v>2997</v>
      </c>
      <c r="L1343" s="627">
        <v>468.96</v>
      </c>
      <c r="M1343" s="627">
        <v>1875.84</v>
      </c>
      <c r="N1343" s="626">
        <v>4</v>
      </c>
      <c r="O1343" s="690">
        <v>1</v>
      </c>
      <c r="P1343" s="627">
        <v>1875.84</v>
      </c>
      <c r="Q1343" s="642">
        <v>1</v>
      </c>
      <c r="R1343" s="626">
        <v>4</v>
      </c>
      <c r="S1343" s="642">
        <v>1</v>
      </c>
      <c r="T1343" s="690">
        <v>1</v>
      </c>
      <c r="U1343" s="672">
        <v>1</v>
      </c>
    </row>
    <row r="1344" spans="1:21" ht="14.4" customHeight="1" x14ac:dyDescent="0.3">
      <c r="A1344" s="625">
        <v>31</v>
      </c>
      <c r="B1344" s="626" t="s">
        <v>547</v>
      </c>
      <c r="C1344" s="626">
        <v>89301312</v>
      </c>
      <c r="D1344" s="688"/>
      <c r="E1344" s="689" t="s">
        <v>2735</v>
      </c>
      <c r="F1344" s="626" t="s">
        <v>2708</v>
      </c>
      <c r="G1344" s="626" t="s">
        <v>2744</v>
      </c>
      <c r="H1344" s="626"/>
      <c r="I1344" s="626" t="s">
        <v>1643</v>
      </c>
      <c r="J1344" s="626" t="s">
        <v>1491</v>
      </c>
      <c r="K1344" s="626" t="s">
        <v>1644</v>
      </c>
      <c r="L1344" s="627">
        <v>625.29</v>
      </c>
      <c r="M1344" s="627">
        <v>9379.3499999999985</v>
      </c>
      <c r="N1344" s="626">
        <v>15</v>
      </c>
      <c r="O1344" s="690">
        <v>7</v>
      </c>
      <c r="P1344" s="627">
        <v>7503.48</v>
      </c>
      <c r="Q1344" s="642">
        <v>0.8</v>
      </c>
      <c r="R1344" s="626">
        <v>12</v>
      </c>
      <c r="S1344" s="642">
        <v>0.8</v>
      </c>
      <c r="T1344" s="690">
        <v>6</v>
      </c>
      <c r="U1344" s="672">
        <v>0.8571428571428571</v>
      </c>
    </row>
    <row r="1345" spans="1:21" ht="14.4" customHeight="1" x14ac:dyDescent="0.3">
      <c r="A1345" s="625">
        <v>31</v>
      </c>
      <c r="B1345" s="626" t="s">
        <v>547</v>
      </c>
      <c r="C1345" s="626">
        <v>89301312</v>
      </c>
      <c r="D1345" s="688"/>
      <c r="E1345" s="689" t="s">
        <v>2735</v>
      </c>
      <c r="F1345" s="626" t="s">
        <v>2708</v>
      </c>
      <c r="G1345" s="626" t="s">
        <v>2744</v>
      </c>
      <c r="H1345" s="626"/>
      <c r="I1345" s="626" t="s">
        <v>1490</v>
      </c>
      <c r="J1345" s="626" t="s">
        <v>1491</v>
      </c>
      <c r="K1345" s="626" t="s">
        <v>1492</v>
      </c>
      <c r="L1345" s="627">
        <v>937.93</v>
      </c>
      <c r="M1345" s="627">
        <v>937.93</v>
      </c>
      <c r="N1345" s="626">
        <v>1</v>
      </c>
      <c r="O1345" s="690">
        <v>1</v>
      </c>
      <c r="P1345" s="627">
        <v>937.93</v>
      </c>
      <c r="Q1345" s="642">
        <v>1</v>
      </c>
      <c r="R1345" s="626">
        <v>1</v>
      </c>
      <c r="S1345" s="642">
        <v>1</v>
      </c>
      <c r="T1345" s="690">
        <v>1</v>
      </c>
      <c r="U1345" s="672">
        <v>1</v>
      </c>
    </row>
    <row r="1346" spans="1:21" ht="14.4" customHeight="1" x14ac:dyDescent="0.3">
      <c r="A1346" s="625">
        <v>31</v>
      </c>
      <c r="B1346" s="626" t="s">
        <v>547</v>
      </c>
      <c r="C1346" s="626">
        <v>89301312</v>
      </c>
      <c r="D1346" s="688"/>
      <c r="E1346" s="689" t="s">
        <v>2735</v>
      </c>
      <c r="F1346" s="626" t="s">
        <v>2708</v>
      </c>
      <c r="G1346" s="626" t="s">
        <v>2745</v>
      </c>
      <c r="H1346" s="626"/>
      <c r="I1346" s="626" t="s">
        <v>2746</v>
      </c>
      <c r="J1346" s="626" t="s">
        <v>1480</v>
      </c>
      <c r="K1346" s="626" t="s">
        <v>2747</v>
      </c>
      <c r="L1346" s="627">
        <v>96.63</v>
      </c>
      <c r="M1346" s="627">
        <v>193.26</v>
      </c>
      <c r="N1346" s="626">
        <v>2</v>
      </c>
      <c r="O1346" s="690">
        <v>1</v>
      </c>
      <c r="P1346" s="627">
        <v>193.26</v>
      </c>
      <c r="Q1346" s="642">
        <v>1</v>
      </c>
      <c r="R1346" s="626">
        <v>2</v>
      </c>
      <c r="S1346" s="642">
        <v>1</v>
      </c>
      <c r="T1346" s="690">
        <v>1</v>
      </c>
      <c r="U1346" s="672">
        <v>1</v>
      </c>
    </row>
    <row r="1347" spans="1:21" ht="14.4" customHeight="1" x14ac:dyDescent="0.3">
      <c r="A1347" s="625">
        <v>31</v>
      </c>
      <c r="B1347" s="626" t="s">
        <v>547</v>
      </c>
      <c r="C1347" s="626">
        <v>89301312</v>
      </c>
      <c r="D1347" s="688"/>
      <c r="E1347" s="689" t="s">
        <v>2735</v>
      </c>
      <c r="F1347" s="626" t="s">
        <v>2708</v>
      </c>
      <c r="G1347" s="626" t="s">
        <v>2745</v>
      </c>
      <c r="H1347" s="626"/>
      <c r="I1347" s="626" t="s">
        <v>2832</v>
      </c>
      <c r="J1347" s="626" t="s">
        <v>577</v>
      </c>
      <c r="K1347" s="626" t="s">
        <v>2833</v>
      </c>
      <c r="L1347" s="627">
        <v>0</v>
      </c>
      <c r="M1347" s="627">
        <v>0</v>
      </c>
      <c r="N1347" s="626">
        <v>1</v>
      </c>
      <c r="O1347" s="690">
        <v>1</v>
      </c>
      <c r="P1347" s="627"/>
      <c r="Q1347" s="642"/>
      <c r="R1347" s="626"/>
      <c r="S1347" s="642">
        <v>0</v>
      </c>
      <c r="T1347" s="690"/>
      <c r="U1347" s="672">
        <v>0</v>
      </c>
    </row>
    <row r="1348" spans="1:21" ht="14.4" customHeight="1" x14ac:dyDescent="0.3">
      <c r="A1348" s="625">
        <v>31</v>
      </c>
      <c r="B1348" s="626" t="s">
        <v>547</v>
      </c>
      <c r="C1348" s="626">
        <v>89301312</v>
      </c>
      <c r="D1348" s="688"/>
      <c r="E1348" s="689" t="s">
        <v>2735</v>
      </c>
      <c r="F1348" s="626" t="s">
        <v>2708</v>
      </c>
      <c r="G1348" s="626" t="s">
        <v>2745</v>
      </c>
      <c r="H1348" s="626"/>
      <c r="I1348" s="626" t="s">
        <v>576</v>
      </c>
      <c r="J1348" s="626" t="s">
        <v>577</v>
      </c>
      <c r="K1348" s="626" t="s">
        <v>2640</v>
      </c>
      <c r="L1348" s="627">
        <v>96.63</v>
      </c>
      <c r="M1348" s="627">
        <v>289.89</v>
      </c>
      <c r="N1348" s="626">
        <v>3</v>
      </c>
      <c r="O1348" s="690">
        <v>1.5</v>
      </c>
      <c r="P1348" s="627">
        <v>289.89</v>
      </c>
      <c r="Q1348" s="642">
        <v>1</v>
      </c>
      <c r="R1348" s="626">
        <v>3</v>
      </c>
      <c r="S1348" s="642">
        <v>1</v>
      </c>
      <c r="T1348" s="690">
        <v>1.5</v>
      </c>
      <c r="U1348" s="672">
        <v>1</v>
      </c>
    </row>
    <row r="1349" spans="1:21" ht="14.4" customHeight="1" x14ac:dyDescent="0.3">
      <c r="A1349" s="625">
        <v>31</v>
      </c>
      <c r="B1349" s="626" t="s">
        <v>547</v>
      </c>
      <c r="C1349" s="626">
        <v>89301312</v>
      </c>
      <c r="D1349" s="688"/>
      <c r="E1349" s="689" t="s">
        <v>2735</v>
      </c>
      <c r="F1349" s="626" t="s">
        <v>2708</v>
      </c>
      <c r="G1349" s="626" t="s">
        <v>2750</v>
      </c>
      <c r="H1349" s="626"/>
      <c r="I1349" s="626" t="s">
        <v>807</v>
      </c>
      <c r="J1349" s="626" t="s">
        <v>2751</v>
      </c>
      <c r="K1349" s="626" t="s">
        <v>2752</v>
      </c>
      <c r="L1349" s="627">
        <v>0</v>
      </c>
      <c r="M1349" s="627">
        <v>0</v>
      </c>
      <c r="N1349" s="626">
        <v>2</v>
      </c>
      <c r="O1349" s="690">
        <v>2</v>
      </c>
      <c r="P1349" s="627">
        <v>0</v>
      </c>
      <c r="Q1349" s="642"/>
      <c r="R1349" s="626">
        <v>2</v>
      </c>
      <c r="S1349" s="642">
        <v>1</v>
      </c>
      <c r="T1349" s="690">
        <v>2</v>
      </c>
      <c r="U1349" s="672">
        <v>1</v>
      </c>
    </row>
    <row r="1350" spans="1:21" ht="14.4" customHeight="1" x14ac:dyDescent="0.3">
      <c r="A1350" s="625">
        <v>31</v>
      </c>
      <c r="B1350" s="626" t="s">
        <v>547</v>
      </c>
      <c r="C1350" s="626">
        <v>89301312</v>
      </c>
      <c r="D1350" s="688"/>
      <c r="E1350" s="689" t="s">
        <v>2735</v>
      </c>
      <c r="F1350" s="626" t="s">
        <v>2708</v>
      </c>
      <c r="G1350" s="626" t="s">
        <v>2843</v>
      </c>
      <c r="H1350" s="626"/>
      <c r="I1350" s="626" t="s">
        <v>1720</v>
      </c>
      <c r="J1350" s="626" t="s">
        <v>1721</v>
      </c>
      <c r="K1350" s="626" t="s">
        <v>2845</v>
      </c>
      <c r="L1350" s="627">
        <v>38.99</v>
      </c>
      <c r="M1350" s="627">
        <v>77.98</v>
      </c>
      <c r="N1350" s="626">
        <v>2</v>
      </c>
      <c r="O1350" s="690">
        <v>1</v>
      </c>
      <c r="P1350" s="627">
        <v>77.98</v>
      </c>
      <c r="Q1350" s="642">
        <v>1</v>
      </c>
      <c r="R1350" s="626">
        <v>2</v>
      </c>
      <c r="S1350" s="642">
        <v>1</v>
      </c>
      <c r="T1350" s="690">
        <v>1</v>
      </c>
      <c r="U1350" s="672">
        <v>1</v>
      </c>
    </row>
    <row r="1351" spans="1:21" ht="14.4" customHeight="1" x14ac:dyDescent="0.3">
      <c r="A1351" s="625">
        <v>31</v>
      </c>
      <c r="B1351" s="626" t="s">
        <v>547</v>
      </c>
      <c r="C1351" s="626">
        <v>89301312</v>
      </c>
      <c r="D1351" s="688"/>
      <c r="E1351" s="689" t="s">
        <v>2735</v>
      </c>
      <c r="F1351" s="626" t="s">
        <v>2708</v>
      </c>
      <c r="G1351" s="626" t="s">
        <v>3426</v>
      </c>
      <c r="H1351" s="626"/>
      <c r="I1351" s="626" t="s">
        <v>818</v>
      </c>
      <c r="J1351" s="626" t="s">
        <v>3427</v>
      </c>
      <c r="K1351" s="626" t="s">
        <v>3428</v>
      </c>
      <c r="L1351" s="627">
        <v>85.49</v>
      </c>
      <c r="M1351" s="627">
        <v>170.98</v>
      </c>
      <c r="N1351" s="626">
        <v>2</v>
      </c>
      <c r="O1351" s="690">
        <v>0.5</v>
      </c>
      <c r="P1351" s="627">
        <v>170.98</v>
      </c>
      <c r="Q1351" s="642">
        <v>1</v>
      </c>
      <c r="R1351" s="626">
        <v>2</v>
      </c>
      <c r="S1351" s="642">
        <v>1</v>
      </c>
      <c r="T1351" s="690">
        <v>0.5</v>
      </c>
      <c r="U1351" s="672">
        <v>1</v>
      </c>
    </row>
    <row r="1352" spans="1:21" ht="14.4" customHeight="1" x14ac:dyDescent="0.3">
      <c r="A1352" s="625">
        <v>31</v>
      </c>
      <c r="B1352" s="626" t="s">
        <v>547</v>
      </c>
      <c r="C1352" s="626">
        <v>89301312</v>
      </c>
      <c r="D1352" s="688"/>
      <c r="E1352" s="689" t="s">
        <v>2735</v>
      </c>
      <c r="F1352" s="626" t="s">
        <v>2708</v>
      </c>
      <c r="G1352" s="626" t="s">
        <v>2846</v>
      </c>
      <c r="H1352" s="626"/>
      <c r="I1352" s="626" t="s">
        <v>1494</v>
      </c>
      <c r="J1352" s="626" t="s">
        <v>1495</v>
      </c>
      <c r="K1352" s="626" t="s">
        <v>1496</v>
      </c>
      <c r="L1352" s="627">
        <v>32.74</v>
      </c>
      <c r="M1352" s="627">
        <v>32.74</v>
      </c>
      <c r="N1352" s="626">
        <v>1</v>
      </c>
      <c r="O1352" s="690">
        <v>1</v>
      </c>
      <c r="P1352" s="627">
        <v>32.74</v>
      </c>
      <c r="Q1352" s="642">
        <v>1</v>
      </c>
      <c r="R1352" s="626">
        <v>1</v>
      </c>
      <c r="S1352" s="642">
        <v>1</v>
      </c>
      <c r="T1352" s="690">
        <v>1</v>
      </c>
      <c r="U1352" s="672">
        <v>1</v>
      </c>
    </row>
    <row r="1353" spans="1:21" ht="14.4" customHeight="1" x14ac:dyDescent="0.3">
      <c r="A1353" s="625">
        <v>31</v>
      </c>
      <c r="B1353" s="626" t="s">
        <v>547</v>
      </c>
      <c r="C1353" s="626">
        <v>89301312</v>
      </c>
      <c r="D1353" s="688"/>
      <c r="E1353" s="689" t="s">
        <v>2735</v>
      </c>
      <c r="F1353" s="626" t="s">
        <v>2710</v>
      </c>
      <c r="G1353" s="626" t="s">
        <v>3925</v>
      </c>
      <c r="H1353" s="626"/>
      <c r="I1353" s="626" t="s">
        <v>3926</v>
      </c>
      <c r="J1353" s="626" t="s">
        <v>3927</v>
      </c>
      <c r="K1353" s="626" t="s">
        <v>3928</v>
      </c>
      <c r="L1353" s="627">
        <v>0</v>
      </c>
      <c r="M1353" s="627">
        <v>0</v>
      </c>
      <c r="N1353" s="626">
        <v>1</v>
      </c>
      <c r="O1353" s="690">
        <v>1</v>
      </c>
      <c r="P1353" s="627"/>
      <c r="Q1353" s="642"/>
      <c r="R1353" s="626"/>
      <c r="S1353" s="642">
        <v>0</v>
      </c>
      <c r="T1353" s="690"/>
      <c r="U1353" s="672">
        <v>0</v>
      </c>
    </row>
    <row r="1354" spans="1:21" ht="14.4" customHeight="1" x14ac:dyDescent="0.3">
      <c r="A1354" s="625">
        <v>31</v>
      </c>
      <c r="B1354" s="626" t="s">
        <v>547</v>
      </c>
      <c r="C1354" s="626">
        <v>89301312</v>
      </c>
      <c r="D1354" s="688"/>
      <c r="E1354" s="689" t="s">
        <v>2735</v>
      </c>
      <c r="F1354" s="626" t="s">
        <v>2710</v>
      </c>
      <c r="G1354" s="626" t="s">
        <v>2763</v>
      </c>
      <c r="H1354" s="626"/>
      <c r="I1354" s="626" t="s">
        <v>3501</v>
      </c>
      <c r="J1354" s="626" t="s">
        <v>3502</v>
      </c>
      <c r="K1354" s="626" t="s">
        <v>3503</v>
      </c>
      <c r="L1354" s="627">
        <v>800</v>
      </c>
      <c r="M1354" s="627">
        <v>800</v>
      </c>
      <c r="N1354" s="626">
        <v>1</v>
      </c>
      <c r="O1354" s="690">
        <v>1</v>
      </c>
      <c r="P1354" s="627"/>
      <c r="Q1354" s="642">
        <v>0</v>
      </c>
      <c r="R1354" s="626"/>
      <c r="S1354" s="642">
        <v>0</v>
      </c>
      <c r="T1354" s="690"/>
      <c r="U1354" s="672">
        <v>0</v>
      </c>
    </row>
    <row r="1355" spans="1:21" ht="14.4" customHeight="1" x14ac:dyDescent="0.3">
      <c r="A1355" s="625">
        <v>31</v>
      </c>
      <c r="B1355" s="626" t="s">
        <v>547</v>
      </c>
      <c r="C1355" s="626">
        <v>89301312</v>
      </c>
      <c r="D1355" s="688"/>
      <c r="E1355" s="689" t="s">
        <v>2735</v>
      </c>
      <c r="F1355" s="626" t="s">
        <v>2710</v>
      </c>
      <c r="G1355" s="626" t="s">
        <v>2763</v>
      </c>
      <c r="H1355" s="626"/>
      <c r="I1355" s="626" t="s">
        <v>2764</v>
      </c>
      <c r="J1355" s="626" t="s">
        <v>2765</v>
      </c>
      <c r="K1355" s="626" t="s">
        <v>2766</v>
      </c>
      <c r="L1355" s="627">
        <v>35.75</v>
      </c>
      <c r="M1355" s="627">
        <v>35.75</v>
      </c>
      <c r="N1355" s="626">
        <v>1</v>
      </c>
      <c r="O1355" s="690">
        <v>1</v>
      </c>
      <c r="P1355" s="627">
        <v>35.75</v>
      </c>
      <c r="Q1355" s="642">
        <v>1</v>
      </c>
      <c r="R1355" s="626">
        <v>1</v>
      </c>
      <c r="S1355" s="642">
        <v>1</v>
      </c>
      <c r="T1355" s="690">
        <v>1</v>
      </c>
      <c r="U1355" s="672">
        <v>1</v>
      </c>
    </row>
    <row r="1356" spans="1:21" ht="14.4" customHeight="1" x14ac:dyDescent="0.3">
      <c r="A1356" s="625">
        <v>31</v>
      </c>
      <c r="B1356" s="626" t="s">
        <v>547</v>
      </c>
      <c r="C1356" s="626">
        <v>89301312</v>
      </c>
      <c r="D1356" s="688"/>
      <c r="E1356" s="689" t="s">
        <v>2735</v>
      </c>
      <c r="F1356" s="626" t="s">
        <v>2710</v>
      </c>
      <c r="G1356" s="626" t="s">
        <v>2763</v>
      </c>
      <c r="H1356" s="626"/>
      <c r="I1356" s="626" t="s">
        <v>3216</v>
      </c>
      <c r="J1356" s="626" t="s">
        <v>3217</v>
      </c>
      <c r="K1356" s="626" t="s">
        <v>3218</v>
      </c>
      <c r="L1356" s="627">
        <v>30.99</v>
      </c>
      <c r="M1356" s="627">
        <v>61.98</v>
      </c>
      <c r="N1356" s="626">
        <v>2</v>
      </c>
      <c r="O1356" s="690">
        <v>2</v>
      </c>
      <c r="P1356" s="627">
        <v>61.98</v>
      </c>
      <c r="Q1356" s="642">
        <v>1</v>
      </c>
      <c r="R1356" s="626">
        <v>2</v>
      </c>
      <c r="S1356" s="642">
        <v>1</v>
      </c>
      <c r="T1356" s="690">
        <v>2</v>
      </c>
      <c r="U1356" s="672">
        <v>1</v>
      </c>
    </row>
    <row r="1357" spans="1:21" ht="14.4" customHeight="1" x14ac:dyDescent="0.3">
      <c r="A1357" s="625">
        <v>31</v>
      </c>
      <c r="B1357" s="626" t="s">
        <v>547</v>
      </c>
      <c r="C1357" s="626">
        <v>89301312</v>
      </c>
      <c r="D1357" s="688"/>
      <c r="E1357" s="689" t="s">
        <v>2735</v>
      </c>
      <c r="F1357" s="626" t="s">
        <v>2710</v>
      </c>
      <c r="G1357" s="626" t="s">
        <v>2763</v>
      </c>
      <c r="H1357" s="626"/>
      <c r="I1357" s="626" t="s">
        <v>3219</v>
      </c>
      <c r="J1357" s="626" t="s">
        <v>3217</v>
      </c>
      <c r="K1357" s="626" t="s">
        <v>3220</v>
      </c>
      <c r="L1357" s="627">
        <v>24.77</v>
      </c>
      <c r="M1357" s="627">
        <v>1188.9599999999994</v>
      </c>
      <c r="N1357" s="626">
        <v>48</v>
      </c>
      <c r="O1357" s="690">
        <v>48</v>
      </c>
      <c r="P1357" s="627">
        <v>1164.1899999999994</v>
      </c>
      <c r="Q1357" s="642">
        <v>0.97916666666666663</v>
      </c>
      <c r="R1357" s="626">
        <v>47</v>
      </c>
      <c r="S1357" s="642">
        <v>0.97916666666666663</v>
      </c>
      <c r="T1357" s="690">
        <v>47</v>
      </c>
      <c r="U1357" s="672">
        <v>0.97916666666666663</v>
      </c>
    </row>
    <row r="1358" spans="1:21" ht="14.4" customHeight="1" x14ac:dyDescent="0.3">
      <c r="A1358" s="625">
        <v>31</v>
      </c>
      <c r="B1358" s="626" t="s">
        <v>547</v>
      </c>
      <c r="C1358" s="626">
        <v>89301312</v>
      </c>
      <c r="D1358" s="688"/>
      <c r="E1358" s="689" t="s">
        <v>2735</v>
      </c>
      <c r="F1358" s="626" t="s">
        <v>2710</v>
      </c>
      <c r="G1358" s="626" t="s">
        <v>2767</v>
      </c>
      <c r="H1358" s="626"/>
      <c r="I1358" s="626" t="s">
        <v>2852</v>
      </c>
      <c r="J1358" s="626" t="s">
        <v>2853</v>
      </c>
      <c r="K1358" s="626" t="s">
        <v>2854</v>
      </c>
      <c r="L1358" s="627">
        <v>260</v>
      </c>
      <c r="M1358" s="627">
        <v>3380</v>
      </c>
      <c r="N1358" s="626">
        <v>13</v>
      </c>
      <c r="O1358" s="690">
        <v>7</v>
      </c>
      <c r="P1358" s="627">
        <v>1820</v>
      </c>
      <c r="Q1358" s="642">
        <v>0.53846153846153844</v>
      </c>
      <c r="R1358" s="626">
        <v>7</v>
      </c>
      <c r="S1358" s="642">
        <v>0.53846153846153844</v>
      </c>
      <c r="T1358" s="690">
        <v>4</v>
      </c>
      <c r="U1358" s="672">
        <v>0.5714285714285714</v>
      </c>
    </row>
    <row r="1359" spans="1:21" ht="14.4" customHeight="1" x14ac:dyDescent="0.3">
      <c r="A1359" s="625">
        <v>31</v>
      </c>
      <c r="B1359" s="626" t="s">
        <v>547</v>
      </c>
      <c r="C1359" s="626">
        <v>89301312</v>
      </c>
      <c r="D1359" s="688"/>
      <c r="E1359" s="689" t="s">
        <v>2735</v>
      </c>
      <c r="F1359" s="626" t="s">
        <v>2710</v>
      </c>
      <c r="G1359" s="626" t="s">
        <v>2767</v>
      </c>
      <c r="H1359" s="626"/>
      <c r="I1359" s="626" t="s">
        <v>3929</v>
      </c>
      <c r="J1359" s="626" t="s">
        <v>3930</v>
      </c>
      <c r="K1359" s="626" t="s">
        <v>3931</v>
      </c>
      <c r="L1359" s="627">
        <v>5000</v>
      </c>
      <c r="M1359" s="627">
        <v>5000</v>
      </c>
      <c r="N1359" s="626">
        <v>1</v>
      </c>
      <c r="O1359" s="690">
        <v>1</v>
      </c>
      <c r="P1359" s="627"/>
      <c r="Q1359" s="642">
        <v>0</v>
      </c>
      <c r="R1359" s="626"/>
      <c r="S1359" s="642">
        <v>0</v>
      </c>
      <c r="T1359" s="690"/>
      <c r="U1359" s="672">
        <v>0</v>
      </c>
    </row>
    <row r="1360" spans="1:21" ht="14.4" customHeight="1" x14ac:dyDescent="0.3">
      <c r="A1360" s="625">
        <v>31</v>
      </c>
      <c r="B1360" s="626" t="s">
        <v>547</v>
      </c>
      <c r="C1360" s="626">
        <v>89301312</v>
      </c>
      <c r="D1360" s="688"/>
      <c r="E1360" s="689" t="s">
        <v>2735</v>
      </c>
      <c r="F1360" s="626" t="s">
        <v>2710</v>
      </c>
      <c r="G1360" s="626" t="s">
        <v>2767</v>
      </c>
      <c r="H1360" s="626"/>
      <c r="I1360" s="626" t="s">
        <v>2771</v>
      </c>
      <c r="J1360" s="626" t="s">
        <v>2772</v>
      </c>
      <c r="K1360" s="626" t="s">
        <v>2773</v>
      </c>
      <c r="L1360" s="627">
        <v>200</v>
      </c>
      <c r="M1360" s="627">
        <v>2000</v>
      </c>
      <c r="N1360" s="626">
        <v>10</v>
      </c>
      <c r="O1360" s="690">
        <v>5</v>
      </c>
      <c r="P1360" s="627">
        <v>2000</v>
      </c>
      <c r="Q1360" s="642">
        <v>1</v>
      </c>
      <c r="R1360" s="626">
        <v>10</v>
      </c>
      <c r="S1360" s="642">
        <v>1</v>
      </c>
      <c r="T1360" s="690">
        <v>5</v>
      </c>
      <c r="U1360" s="672">
        <v>1</v>
      </c>
    </row>
    <row r="1361" spans="1:21" ht="14.4" customHeight="1" x14ac:dyDescent="0.3">
      <c r="A1361" s="625">
        <v>31</v>
      </c>
      <c r="B1361" s="626" t="s">
        <v>547</v>
      </c>
      <c r="C1361" s="626">
        <v>89301312</v>
      </c>
      <c r="D1361" s="688"/>
      <c r="E1361" s="689" t="s">
        <v>2735</v>
      </c>
      <c r="F1361" s="626" t="s">
        <v>2710</v>
      </c>
      <c r="G1361" s="626" t="s">
        <v>3089</v>
      </c>
      <c r="H1361" s="626"/>
      <c r="I1361" s="626" t="s">
        <v>3932</v>
      </c>
      <c r="J1361" s="626" t="s">
        <v>3933</v>
      </c>
      <c r="K1361" s="626" t="s">
        <v>3934</v>
      </c>
      <c r="L1361" s="627">
        <v>553.15</v>
      </c>
      <c r="M1361" s="627">
        <v>553.15</v>
      </c>
      <c r="N1361" s="626">
        <v>1</v>
      </c>
      <c r="O1361" s="690">
        <v>1</v>
      </c>
      <c r="P1361" s="627"/>
      <c r="Q1361" s="642">
        <v>0</v>
      </c>
      <c r="R1361" s="626"/>
      <c r="S1361" s="642">
        <v>0</v>
      </c>
      <c r="T1361" s="690"/>
      <c r="U1361" s="672">
        <v>0</v>
      </c>
    </row>
    <row r="1362" spans="1:21" ht="14.4" customHeight="1" x14ac:dyDescent="0.3">
      <c r="A1362" s="625">
        <v>31</v>
      </c>
      <c r="B1362" s="626" t="s">
        <v>547</v>
      </c>
      <c r="C1362" s="626">
        <v>89301312</v>
      </c>
      <c r="D1362" s="688"/>
      <c r="E1362" s="689" t="s">
        <v>2735</v>
      </c>
      <c r="F1362" s="626" t="s">
        <v>2710</v>
      </c>
      <c r="G1362" s="626" t="s">
        <v>3089</v>
      </c>
      <c r="H1362" s="626"/>
      <c r="I1362" s="626" t="s">
        <v>3090</v>
      </c>
      <c r="J1362" s="626" t="s">
        <v>3091</v>
      </c>
      <c r="K1362" s="626" t="s">
        <v>3092</v>
      </c>
      <c r="L1362" s="627">
        <v>553.15</v>
      </c>
      <c r="M1362" s="627">
        <v>20466.550000000003</v>
      </c>
      <c r="N1362" s="626">
        <v>37</v>
      </c>
      <c r="O1362" s="690">
        <v>13</v>
      </c>
      <c r="P1362" s="627">
        <v>18807.100000000002</v>
      </c>
      <c r="Q1362" s="642">
        <v>0.91891891891891886</v>
      </c>
      <c r="R1362" s="626">
        <v>34</v>
      </c>
      <c r="S1362" s="642">
        <v>0.91891891891891897</v>
      </c>
      <c r="T1362" s="690">
        <v>12</v>
      </c>
      <c r="U1362" s="672">
        <v>0.92307692307692313</v>
      </c>
    </row>
    <row r="1363" spans="1:21" ht="14.4" customHeight="1" x14ac:dyDescent="0.3">
      <c r="A1363" s="625">
        <v>31</v>
      </c>
      <c r="B1363" s="626" t="s">
        <v>547</v>
      </c>
      <c r="C1363" s="626">
        <v>89301312</v>
      </c>
      <c r="D1363" s="688"/>
      <c r="E1363" s="689" t="s">
        <v>2735</v>
      </c>
      <c r="F1363" s="626" t="s">
        <v>2710</v>
      </c>
      <c r="G1363" s="626" t="s">
        <v>2738</v>
      </c>
      <c r="H1363" s="626"/>
      <c r="I1363" s="626" t="s">
        <v>2858</v>
      </c>
      <c r="J1363" s="626" t="s">
        <v>2859</v>
      </c>
      <c r="K1363" s="626" t="s">
        <v>2860</v>
      </c>
      <c r="L1363" s="627">
        <v>3000</v>
      </c>
      <c r="M1363" s="627">
        <v>15000</v>
      </c>
      <c r="N1363" s="626">
        <v>5</v>
      </c>
      <c r="O1363" s="690">
        <v>5</v>
      </c>
      <c r="P1363" s="627">
        <v>15000</v>
      </c>
      <c r="Q1363" s="642">
        <v>1</v>
      </c>
      <c r="R1363" s="626">
        <v>5</v>
      </c>
      <c r="S1363" s="642">
        <v>1</v>
      </c>
      <c r="T1363" s="690">
        <v>5</v>
      </c>
      <c r="U1363" s="672">
        <v>1</v>
      </c>
    </row>
    <row r="1364" spans="1:21" ht="14.4" customHeight="1" x14ac:dyDescent="0.3">
      <c r="A1364" s="625">
        <v>31</v>
      </c>
      <c r="B1364" s="626" t="s">
        <v>547</v>
      </c>
      <c r="C1364" s="626">
        <v>89301312</v>
      </c>
      <c r="D1364" s="688"/>
      <c r="E1364" s="689" t="s">
        <v>2735</v>
      </c>
      <c r="F1364" s="626" t="s">
        <v>2710</v>
      </c>
      <c r="G1364" s="626" t="s">
        <v>2738</v>
      </c>
      <c r="H1364" s="626"/>
      <c r="I1364" s="626" t="s">
        <v>2774</v>
      </c>
      <c r="J1364" s="626" t="s">
        <v>2775</v>
      </c>
      <c r="K1364" s="626" t="s">
        <v>2776</v>
      </c>
      <c r="L1364" s="627">
        <v>199.5</v>
      </c>
      <c r="M1364" s="627">
        <v>199.5</v>
      </c>
      <c r="N1364" s="626">
        <v>1</v>
      </c>
      <c r="O1364" s="690">
        <v>1</v>
      </c>
      <c r="P1364" s="627">
        <v>199.5</v>
      </c>
      <c r="Q1364" s="642">
        <v>1</v>
      </c>
      <c r="R1364" s="626">
        <v>1</v>
      </c>
      <c r="S1364" s="642">
        <v>1</v>
      </c>
      <c r="T1364" s="690">
        <v>1</v>
      </c>
      <c r="U1364" s="672">
        <v>1</v>
      </c>
    </row>
    <row r="1365" spans="1:21" ht="14.4" customHeight="1" x14ac:dyDescent="0.3">
      <c r="A1365" s="625">
        <v>31</v>
      </c>
      <c r="B1365" s="626" t="s">
        <v>547</v>
      </c>
      <c r="C1365" s="626">
        <v>89301312</v>
      </c>
      <c r="D1365" s="688"/>
      <c r="E1365" s="689" t="s">
        <v>2735</v>
      </c>
      <c r="F1365" s="626" t="s">
        <v>2710</v>
      </c>
      <c r="G1365" s="626" t="s">
        <v>2738</v>
      </c>
      <c r="H1365" s="626"/>
      <c r="I1365" s="626" t="s">
        <v>2961</v>
      </c>
      <c r="J1365" s="626" t="s">
        <v>2962</v>
      </c>
      <c r="K1365" s="626" t="s">
        <v>2963</v>
      </c>
      <c r="L1365" s="627">
        <v>2296.87</v>
      </c>
      <c r="M1365" s="627">
        <v>6890.61</v>
      </c>
      <c r="N1365" s="626">
        <v>3</v>
      </c>
      <c r="O1365" s="690">
        <v>3</v>
      </c>
      <c r="P1365" s="627">
        <v>6890.61</v>
      </c>
      <c r="Q1365" s="642">
        <v>1</v>
      </c>
      <c r="R1365" s="626">
        <v>3</v>
      </c>
      <c r="S1365" s="642">
        <v>1</v>
      </c>
      <c r="T1365" s="690">
        <v>3</v>
      </c>
      <c r="U1365" s="672">
        <v>1</v>
      </c>
    </row>
    <row r="1366" spans="1:21" ht="14.4" customHeight="1" x14ac:dyDescent="0.3">
      <c r="A1366" s="625">
        <v>31</v>
      </c>
      <c r="B1366" s="626" t="s">
        <v>547</v>
      </c>
      <c r="C1366" s="626">
        <v>89301312</v>
      </c>
      <c r="D1366" s="688"/>
      <c r="E1366" s="689" t="s">
        <v>2735</v>
      </c>
      <c r="F1366" s="626" t="s">
        <v>2710</v>
      </c>
      <c r="G1366" s="626" t="s">
        <v>2738</v>
      </c>
      <c r="H1366" s="626"/>
      <c r="I1366" s="626" t="s">
        <v>2889</v>
      </c>
      <c r="J1366" s="626" t="s">
        <v>2890</v>
      </c>
      <c r="K1366" s="626" t="s">
        <v>2891</v>
      </c>
      <c r="L1366" s="627">
        <v>320.25</v>
      </c>
      <c r="M1366" s="627">
        <v>3522.75</v>
      </c>
      <c r="N1366" s="626">
        <v>11</v>
      </c>
      <c r="O1366" s="690">
        <v>11</v>
      </c>
      <c r="P1366" s="627">
        <v>3522.75</v>
      </c>
      <c r="Q1366" s="642">
        <v>1</v>
      </c>
      <c r="R1366" s="626">
        <v>11</v>
      </c>
      <c r="S1366" s="642">
        <v>1</v>
      </c>
      <c r="T1366" s="690">
        <v>11</v>
      </c>
      <c r="U1366" s="672">
        <v>1</v>
      </c>
    </row>
    <row r="1367" spans="1:21" ht="14.4" customHeight="1" x14ac:dyDescent="0.3">
      <c r="A1367" s="625">
        <v>31</v>
      </c>
      <c r="B1367" s="626" t="s">
        <v>547</v>
      </c>
      <c r="C1367" s="626">
        <v>89301312</v>
      </c>
      <c r="D1367" s="688"/>
      <c r="E1367" s="689" t="s">
        <v>2735</v>
      </c>
      <c r="F1367" s="626" t="s">
        <v>2710</v>
      </c>
      <c r="G1367" s="626" t="s">
        <v>2738</v>
      </c>
      <c r="H1367" s="626"/>
      <c r="I1367" s="626" t="s">
        <v>2964</v>
      </c>
      <c r="J1367" s="626" t="s">
        <v>2965</v>
      </c>
      <c r="K1367" s="626" t="s">
        <v>2966</v>
      </c>
      <c r="L1367" s="627">
        <v>245.43</v>
      </c>
      <c r="M1367" s="627">
        <v>490.86</v>
      </c>
      <c r="N1367" s="626">
        <v>2</v>
      </c>
      <c r="O1367" s="690">
        <v>2</v>
      </c>
      <c r="P1367" s="627">
        <v>490.86</v>
      </c>
      <c r="Q1367" s="642">
        <v>1</v>
      </c>
      <c r="R1367" s="626">
        <v>2</v>
      </c>
      <c r="S1367" s="642">
        <v>1</v>
      </c>
      <c r="T1367" s="690">
        <v>2</v>
      </c>
      <c r="U1367" s="672">
        <v>1</v>
      </c>
    </row>
    <row r="1368" spans="1:21" ht="14.4" customHeight="1" x14ac:dyDescent="0.3">
      <c r="A1368" s="625">
        <v>31</v>
      </c>
      <c r="B1368" s="626" t="s">
        <v>547</v>
      </c>
      <c r="C1368" s="626">
        <v>89301312</v>
      </c>
      <c r="D1368" s="688"/>
      <c r="E1368" s="689" t="s">
        <v>2735</v>
      </c>
      <c r="F1368" s="626" t="s">
        <v>2710</v>
      </c>
      <c r="G1368" s="626" t="s">
        <v>2738</v>
      </c>
      <c r="H1368" s="626"/>
      <c r="I1368" s="626" t="s">
        <v>3126</v>
      </c>
      <c r="J1368" s="626" t="s">
        <v>3127</v>
      </c>
      <c r="K1368" s="626" t="s">
        <v>3128</v>
      </c>
      <c r="L1368" s="627">
        <v>1575</v>
      </c>
      <c r="M1368" s="627">
        <v>3150</v>
      </c>
      <c r="N1368" s="626">
        <v>2</v>
      </c>
      <c r="O1368" s="690">
        <v>2</v>
      </c>
      <c r="P1368" s="627">
        <v>3150</v>
      </c>
      <c r="Q1368" s="642">
        <v>1</v>
      </c>
      <c r="R1368" s="626">
        <v>2</v>
      </c>
      <c r="S1368" s="642">
        <v>1</v>
      </c>
      <c r="T1368" s="690">
        <v>2</v>
      </c>
      <c r="U1368" s="672">
        <v>1</v>
      </c>
    </row>
    <row r="1369" spans="1:21" ht="14.4" customHeight="1" x14ac:dyDescent="0.3">
      <c r="A1369" s="625">
        <v>31</v>
      </c>
      <c r="B1369" s="626" t="s">
        <v>547</v>
      </c>
      <c r="C1369" s="626">
        <v>89301312</v>
      </c>
      <c r="D1369" s="688"/>
      <c r="E1369" s="689" t="s">
        <v>2735</v>
      </c>
      <c r="F1369" s="626" t="s">
        <v>2710</v>
      </c>
      <c r="G1369" s="626" t="s">
        <v>2738</v>
      </c>
      <c r="H1369" s="626"/>
      <c r="I1369" s="626" t="s">
        <v>3935</v>
      </c>
      <c r="J1369" s="626" t="s">
        <v>3936</v>
      </c>
      <c r="K1369" s="626" t="s">
        <v>3937</v>
      </c>
      <c r="L1369" s="627">
        <v>1600</v>
      </c>
      <c r="M1369" s="627">
        <v>1600</v>
      </c>
      <c r="N1369" s="626">
        <v>1</v>
      </c>
      <c r="O1369" s="690">
        <v>1</v>
      </c>
      <c r="P1369" s="627">
        <v>1600</v>
      </c>
      <c r="Q1369" s="642">
        <v>1</v>
      </c>
      <c r="R1369" s="626">
        <v>1</v>
      </c>
      <c r="S1369" s="642">
        <v>1</v>
      </c>
      <c r="T1369" s="690">
        <v>1</v>
      </c>
      <c r="U1369" s="672">
        <v>1</v>
      </c>
    </row>
    <row r="1370" spans="1:21" ht="14.4" customHeight="1" x14ac:dyDescent="0.3">
      <c r="A1370" s="625">
        <v>31</v>
      </c>
      <c r="B1370" s="626" t="s">
        <v>547</v>
      </c>
      <c r="C1370" s="626">
        <v>89301312</v>
      </c>
      <c r="D1370" s="688"/>
      <c r="E1370" s="689" t="s">
        <v>2735</v>
      </c>
      <c r="F1370" s="626" t="s">
        <v>2710</v>
      </c>
      <c r="G1370" s="626" t="s">
        <v>2738</v>
      </c>
      <c r="H1370" s="626"/>
      <c r="I1370" s="626" t="s">
        <v>2780</v>
      </c>
      <c r="J1370" s="626" t="s">
        <v>2781</v>
      </c>
      <c r="K1370" s="626" t="s">
        <v>2782</v>
      </c>
      <c r="L1370" s="627">
        <v>750</v>
      </c>
      <c r="M1370" s="627">
        <v>3000</v>
      </c>
      <c r="N1370" s="626">
        <v>4</v>
      </c>
      <c r="O1370" s="690">
        <v>4</v>
      </c>
      <c r="P1370" s="627">
        <v>3000</v>
      </c>
      <c r="Q1370" s="642">
        <v>1</v>
      </c>
      <c r="R1370" s="626">
        <v>4</v>
      </c>
      <c r="S1370" s="642">
        <v>1</v>
      </c>
      <c r="T1370" s="690">
        <v>4</v>
      </c>
      <c r="U1370" s="672">
        <v>1</v>
      </c>
    </row>
    <row r="1371" spans="1:21" ht="14.4" customHeight="1" x14ac:dyDescent="0.3">
      <c r="A1371" s="625">
        <v>31</v>
      </c>
      <c r="B1371" s="626" t="s">
        <v>547</v>
      </c>
      <c r="C1371" s="626">
        <v>89301312</v>
      </c>
      <c r="D1371" s="688"/>
      <c r="E1371" s="689" t="s">
        <v>2735</v>
      </c>
      <c r="F1371" s="626" t="s">
        <v>2710</v>
      </c>
      <c r="G1371" s="626" t="s">
        <v>2738</v>
      </c>
      <c r="H1371" s="626"/>
      <c r="I1371" s="626" t="s">
        <v>2783</v>
      </c>
      <c r="J1371" s="626" t="s">
        <v>2784</v>
      </c>
      <c r="K1371" s="626" t="s">
        <v>2785</v>
      </c>
      <c r="L1371" s="627">
        <v>971.25</v>
      </c>
      <c r="M1371" s="627">
        <v>1942.5</v>
      </c>
      <c r="N1371" s="626">
        <v>2</v>
      </c>
      <c r="O1371" s="690">
        <v>2</v>
      </c>
      <c r="P1371" s="627">
        <v>1942.5</v>
      </c>
      <c r="Q1371" s="642">
        <v>1</v>
      </c>
      <c r="R1371" s="626">
        <v>2</v>
      </c>
      <c r="S1371" s="642">
        <v>1</v>
      </c>
      <c r="T1371" s="690">
        <v>2</v>
      </c>
      <c r="U1371" s="672">
        <v>1</v>
      </c>
    </row>
    <row r="1372" spans="1:21" ht="14.4" customHeight="1" x14ac:dyDescent="0.3">
      <c r="A1372" s="625">
        <v>31</v>
      </c>
      <c r="B1372" s="626" t="s">
        <v>547</v>
      </c>
      <c r="C1372" s="626">
        <v>89301312</v>
      </c>
      <c r="D1372" s="688"/>
      <c r="E1372" s="689" t="s">
        <v>2735</v>
      </c>
      <c r="F1372" s="626" t="s">
        <v>2710</v>
      </c>
      <c r="G1372" s="626" t="s">
        <v>2738</v>
      </c>
      <c r="H1372" s="626"/>
      <c r="I1372" s="626" t="s">
        <v>3238</v>
      </c>
      <c r="J1372" s="626" t="s">
        <v>3239</v>
      </c>
      <c r="K1372" s="626"/>
      <c r="L1372" s="627">
        <v>1000</v>
      </c>
      <c r="M1372" s="627">
        <v>1000</v>
      </c>
      <c r="N1372" s="626">
        <v>1</v>
      </c>
      <c r="O1372" s="690">
        <v>1</v>
      </c>
      <c r="P1372" s="627"/>
      <c r="Q1372" s="642">
        <v>0</v>
      </c>
      <c r="R1372" s="626"/>
      <c r="S1372" s="642">
        <v>0</v>
      </c>
      <c r="T1372" s="690"/>
      <c r="U1372" s="672">
        <v>0</v>
      </c>
    </row>
    <row r="1373" spans="1:21" ht="14.4" customHeight="1" x14ac:dyDescent="0.3">
      <c r="A1373" s="625">
        <v>31</v>
      </c>
      <c r="B1373" s="626" t="s">
        <v>547</v>
      </c>
      <c r="C1373" s="626">
        <v>89301312</v>
      </c>
      <c r="D1373" s="688"/>
      <c r="E1373" s="689" t="s">
        <v>2735</v>
      </c>
      <c r="F1373" s="626" t="s">
        <v>2710</v>
      </c>
      <c r="G1373" s="626" t="s">
        <v>2738</v>
      </c>
      <c r="H1373" s="626"/>
      <c r="I1373" s="626" t="s">
        <v>3240</v>
      </c>
      <c r="J1373" s="626" t="s">
        <v>3241</v>
      </c>
      <c r="K1373" s="626" t="s">
        <v>3242</v>
      </c>
      <c r="L1373" s="627">
        <v>1000</v>
      </c>
      <c r="M1373" s="627">
        <v>4000</v>
      </c>
      <c r="N1373" s="626">
        <v>4</v>
      </c>
      <c r="O1373" s="690">
        <v>4</v>
      </c>
      <c r="P1373" s="627"/>
      <c r="Q1373" s="642">
        <v>0</v>
      </c>
      <c r="R1373" s="626"/>
      <c r="S1373" s="642">
        <v>0</v>
      </c>
      <c r="T1373" s="690"/>
      <c r="U1373" s="672">
        <v>0</v>
      </c>
    </row>
    <row r="1374" spans="1:21" ht="14.4" customHeight="1" x14ac:dyDescent="0.3">
      <c r="A1374" s="625">
        <v>31</v>
      </c>
      <c r="B1374" s="626" t="s">
        <v>547</v>
      </c>
      <c r="C1374" s="626">
        <v>89301312</v>
      </c>
      <c r="D1374" s="688"/>
      <c r="E1374" s="689" t="s">
        <v>2735</v>
      </c>
      <c r="F1374" s="626" t="s">
        <v>2710</v>
      </c>
      <c r="G1374" s="626" t="s">
        <v>2738</v>
      </c>
      <c r="H1374" s="626"/>
      <c r="I1374" s="626" t="s">
        <v>3454</v>
      </c>
      <c r="J1374" s="626" t="s">
        <v>3455</v>
      </c>
      <c r="K1374" s="626" t="s">
        <v>3242</v>
      </c>
      <c r="L1374" s="627">
        <v>1000</v>
      </c>
      <c r="M1374" s="627">
        <v>1000</v>
      </c>
      <c r="N1374" s="626">
        <v>1</v>
      </c>
      <c r="O1374" s="690">
        <v>1</v>
      </c>
      <c r="P1374" s="627"/>
      <c r="Q1374" s="642">
        <v>0</v>
      </c>
      <c r="R1374" s="626"/>
      <c r="S1374" s="642">
        <v>0</v>
      </c>
      <c r="T1374" s="690"/>
      <c r="U1374" s="672">
        <v>0</v>
      </c>
    </row>
    <row r="1375" spans="1:21" ht="14.4" customHeight="1" x14ac:dyDescent="0.3">
      <c r="A1375" s="625">
        <v>31</v>
      </c>
      <c r="B1375" s="626" t="s">
        <v>547</v>
      </c>
      <c r="C1375" s="626">
        <v>89301312</v>
      </c>
      <c r="D1375" s="688"/>
      <c r="E1375" s="689" t="s">
        <v>2735</v>
      </c>
      <c r="F1375" s="626" t="s">
        <v>2710</v>
      </c>
      <c r="G1375" s="626" t="s">
        <v>2738</v>
      </c>
      <c r="H1375" s="626"/>
      <c r="I1375" s="626" t="s">
        <v>3095</v>
      </c>
      <c r="J1375" s="626" t="s">
        <v>3096</v>
      </c>
      <c r="K1375" s="626" t="s">
        <v>3097</v>
      </c>
      <c r="L1375" s="627">
        <v>250</v>
      </c>
      <c r="M1375" s="627">
        <v>500</v>
      </c>
      <c r="N1375" s="626">
        <v>2</v>
      </c>
      <c r="O1375" s="690">
        <v>2</v>
      </c>
      <c r="P1375" s="627">
        <v>500</v>
      </c>
      <c r="Q1375" s="642">
        <v>1</v>
      </c>
      <c r="R1375" s="626">
        <v>2</v>
      </c>
      <c r="S1375" s="642">
        <v>1</v>
      </c>
      <c r="T1375" s="690">
        <v>2</v>
      </c>
      <c r="U1375" s="672">
        <v>1</v>
      </c>
    </row>
    <row r="1376" spans="1:21" ht="14.4" customHeight="1" x14ac:dyDescent="0.3">
      <c r="A1376" s="625">
        <v>31</v>
      </c>
      <c r="B1376" s="626" t="s">
        <v>547</v>
      </c>
      <c r="C1376" s="626">
        <v>89301312</v>
      </c>
      <c r="D1376" s="688"/>
      <c r="E1376" s="689" t="s">
        <v>2735</v>
      </c>
      <c r="F1376" s="626" t="s">
        <v>2710</v>
      </c>
      <c r="G1376" s="626" t="s">
        <v>2738</v>
      </c>
      <c r="H1376" s="626"/>
      <c r="I1376" s="626" t="s">
        <v>3243</v>
      </c>
      <c r="J1376" s="626" t="s">
        <v>3244</v>
      </c>
      <c r="K1376" s="626" t="s">
        <v>3245</v>
      </c>
      <c r="L1376" s="627">
        <v>600</v>
      </c>
      <c r="M1376" s="627">
        <v>1200</v>
      </c>
      <c r="N1376" s="626">
        <v>2</v>
      </c>
      <c r="O1376" s="690">
        <v>2</v>
      </c>
      <c r="P1376" s="627">
        <v>1200</v>
      </c>
      <c r="Q1376" s="642">
        <v>1</v>
      </c>
      <c r="R1376" s="626">
        <v>2</v>
      </c>
      <c r="S1376" s="642">
        <v>1</v>
      </c>
      <c r="T1376" s="690">
        <v>2</v>
      </c>
      <c r="U1376" s="672">
        <v>1</v>
      </c>
    </row>
    <row r="1377" spans="1:21" ht="14.4" customHeight="1" x14ac:dyDescent="0.3">
      <c r="A1377" s="625">
        <v>31</v>
      </c>
      <c r="B1377" s="626" t="s">
        <v>547</v>
      </c>
      <c r="C1377" s="626">
        <v>89301312</v>
      </c>
      <c r="D1377" s="688"/>
      <c r="E1377" s="689" t="s">
        <v>2735</v>
      </c>
      <c r="F1377" s="626" t="s">
        <v>2710</v>
      </c>
      <c r="G1377" s="626" t="s">
        <v>2738</v>
      </c>
      <c r="H1377" s="626"/>
      <c r="I1377" s="626" t="s">
        <v>3513</v>
      </c>
      <c r="J1377" s="626" t="s">
        <v>3514</v>
      </c>
      <c r="K1377" s="626"/>
      <c r="L1377" s="627">
        <v>80.349999999999994</v>
      </c>
      <c r="M1377" s="627">
        <v>160.69999999999999</v>
      </c>
      <c r="N1377" s="626">
        <v>2</v>
      </c>
      <c r="O1377" s="690">
        <v>2</v>
      </c>
      <c r="P1377" s="627">
        <v>160.69999999999999</v>
      </c>
      <c r="Q1377" s="642">
        <v>1</v>
      </c>
      <c r="R1377" s="626">
        <v>2</v>
      </c>
      <c r="S1377" s="642">
        <v>1</v>
      </c>
      <c r="T1377" s="690">
        <v>2</v>
      </c>
      <c r="U1377" s="672">
        <v>1</v>
      </c>
    </row>
    <row r="1378" spans="1:21" ht="14.4" customHeight="1" x14ac:dyDescent="0.3">
      <c r="A1378" s="625">
        <v>31</v>
      </c>
      <c r="B1378" s="626" t="s">
        <v>547</v>
      </c>
      <c r="C1378" s="626">
        <v>89301312</v>
      </c>
      <c r="D1378" s="688"/>
      <c r="E1378" s="689" t="s">
        <v>2735</v>
      </c>
      <c r="F1378" s="626" t="s">
        <v>2710</v>
      </c>
      <c r="G1378" s="626" t="s">
        <v>2738</v>
      </c>
      <c r="H1378" s="626"/>
      <c r="I1378" s="626" t="s">
        <v>3612</v>
      </c>
      <c r="J1378" s="626" t="s">
        <v>3613</v>
      </c>
      <c r="K1378" s="626" t="s">
        <v>3614</v>
      </c>
      <c r="L1378" s="627">
        <v>600</v>
      </c>
      <c r="M1378" s="627">
        <v>1200</v>
      </c>
      <c r="N1378" s="626">
        <v>2</v>
      </c>
      <c r="O1378" s="690">
        <v>2</v>
      </c>
      <c r="P1378" s="627">
        <v>1200</v>
      </c>
      <c r="Q1378" s="642">
        <v>1</v>
      </c>
      <c r="R1378" s="626">
        <v>2</v>
      </c>
      <c r="S1378" s="642">
        <v>1</v>
      </c>
      <c r="T1378" s="690">
        <v>2</v>
      </c>
      <c r="U1378" s="672">
        <v>1</v>
      </c>
    </row>
    <row r="1379" spans="1:21" ht="14.4" customHeight="1" x14ac:dyDescent="0.3">
      <c r="A1379" s="625">
        <v>31</v>
      </c>
      <c r="B1379" s="626" t="s">
        <v>547</v>
      </c>
      <c r="C1379" s="626">
        <v>89301312</v>
      </c>
      <c r="D1379" s="688"/>
      <c r="E1379" s="689" t="s">
        <v>2735</v>
      </c>
      <c r="F1379" s="626" t="s">
        <v>2710</v>
      </c>
      <c r="G1379" s="626" t="s">
        <v>2738</v>
      </c>
      <c r="H1379" s="626"/>
      <c r="I1379" s="626" t="s">
        <v>3796</v>
      </c>
      <c r="J1379" s="626" t="s">
        <v>3619</v>
      </c>
      <c r="K1379" s="626" t="s">
        <v>3797</v>
      </c>
      <c r="L1379" s="627">
        <v>1600</v>
      </c>
      <c r="M1379" s="627">
        <v>1600</v>
      </c>
      <c r="N1379" s="626">
        <v>1</v>
      </c>
      <c r="O1379" s="690">
        <v>1</v>
      </c>
      <c r="P1379" s="627"/>
      <c r="Q1379" s="642">
        <v>0</v>
      </c>
      <c r="R1379" s="626"/>
      <c r="S1379" s="642">
        <v>0</v>
      </c>
      <c r="T1379" s="690"/>
      <c r="U1379" s="672">
        <v>0</v>
      </c>
    </row>
    <row r="1380" spans="1:21" ht="14.4" customHeight="1" x14ac:dyDescent="0.3">
      <c r="A1380" s="625">
        <v>31</v>
      </c>
      <c r="B1380" s="626" t="s">
        <v>547</v>
      </c>
      <c r="C1380" s="626">
        <v>89301312</v>
      </c>
      <c r="D1380" s="688"/>
      <c r="E1380" s="689" t="s">
        <v>2735</v>
      </c>
      <c r="F1380" s="626" t="s">
        <v>2710</v>
      </c>
      <c r="G1380" s="626" t="s">
        <v>2738</v>
      </c>
      <c r="H1380" s="626"/>
      <c r="I1380" s="626" t="s">
        <v>3002</v>
      </c>
      <c r="J1380" s="626" t="s">
        <v>3003</v>
      </c>
      <c r="K1380" s="626" t="s">
        <v>3004</v>
      </c>
      <c r="L1380" s="627">
        <v>350</v>
      </c>
      <c r="M1380" s="627">
        <v>1400</v>
      </c>
      <c r="N1380" s="626">
        <v>4</v>
      </c>
      <c r="O1380" s="690">
        <v>4</v>
      </c>
      <c r="P1380" s="627">
        <v>1400</v>
      </c>
      <c r="Q1380" s="642">
        <v>1</v>
      </c>
      <c r="R1380" s="626">
        <v>4</v>
      </c>
      <c r="S1380" s="642">
        <v>1</v>
      </c>
      <c r="T1380" s="690">
        <v>4</v>
      </c>
      <c r="U1380" s="672">
        <v>1</v>
      </c>
    </row>
    <row r="1381" spans="1:21" ht="14.4" customHeight="1" x14ac:dyDescent="0.3">
      <c r="A1381" s="625">
        <v>31</v>
      </c>
      <c r="B1381" s="626" t="s">
        <v>547</v>
      </c>
      <c r="C1381" s="626">
        <v>89301312</v>
      </c>
      <c r="D1381" s="688"/>
      <c r="E1381" s="689" t="s">
        <v>2735</v>
      </c>
      <c r="F1381" s="626" t="s">
        <v>2710</v>
      </c>
      <c r="G1381" s="626" t="s">
        <v>2738</v>
      </c>
      <c r="H1381" s="626"/>
      <c r="I1381" s="626" t="s">
        <v>3938</v>
      </c>
      <c r="J1381" s="626" t="s">
        <v>3939</v>
      </c>
      <c r="K1381" s="626" t="s">
        <v>3940</v>
      </c>
      <c r="L1381" s="627">
        <v>337.15</v>
      </c>
      <c r="M1381" s="627">
        <v>337.15</v>
      </c>
      <c r="N1381" s="626">
        <v>1</v>
      </c>
      <c r="O1381" s="690">
        <v>1</v>
      </c>
      <c r="P1381" s="627">
        <v>337.15</v>
      </c>
      <c r="Q1381" s="642">
        <v>1</v>
      </c>
      <c r="R1381" s="626">
        <v>1</v>
      </c>
      <c r="S1381" s="642">
        <v>1</v>
      </c>
      <c r="T1381" s="690">
        <v>1</v>
      </c>
      <c r="U1381" s="672">
        <v>1</v>
      </c>
    </row>
    <row r="1382" spans="1:21" ht="14.4" customHeight="1" x14ac:dyDescent="0.3">
      <c r="A1382" s="625">
        <v>31</v>
      </c>
      <c r="B1382" s="626" t="s">
        <v>547</v>
      </c>
      <c r="C1382" s="626">
        <v>89301312</v>
      </c>
      <c r="D1382" s="688"/>
      <c r="E1382" s="689" t="s">
        <v>2735</v>
      </c>
      <c r="F1382" s="626" t="s">
        <v>2710</v>
      </c>
      <c r="G1382" s="626" t="s">
        <v>2738</v>
      </c>
      <c r="H1382" s="626"/>
      <c r="I1382" s="626" t="s">
        <v>3252</v>
      </c>
      <c r="J1382" s="626" t="s">
        <v>3253</v>
      </c>
      <c r="K1382" s="626" t="s">
        <v>3254</v>
      </c>
      <c r="L1382" s="627">
        <v>249.37</v>
      </c>
      <c r="M1382" s="627">
        <v>249.37</v>
      </c>
      <c r="N1382" s="626">
        <v>1</v>
      </c>
      <c r="O1382" s="690">
        <v>1</v>
      </c>
      <c r="P1382" s="627"/>
      <c r="Q1382" s="642">
        <v>0</v>
      </c>
      <c r="R1382" s="626"/>
      <c r="S1382" s="642">
        <v>0</v>
      </c>
      <c r="T1382" s="690"/>
      <c r="U1382" s="672">
        <v>0</v>
      </c>
    </row>
    <row r="1383" spans="1:21" ht="14.4" customHeight="1" x14ac:dyDescent="0.3">
      <c r="A1383" s="625">
        <v>31</v>
      </c>
      <c r="B1383" s="626" t="s">
        <v>547</v>
      </c>
      <c r="C1383" s="626">
        <v>89301312</v>
      </c>
      <c r="D1383" s="688"/>
      <c r="E1383" s="689" t="s">
        <v>2735</v>
      </c>
      <c r="F1383" s="626" t="s">
        <v>2710</v>
      </c>
      <c r="G1383" s="626" t="s">
        <v>2738</v>
      </c>
      <c r="H1383" s="626"/>
      <c r="I1383" s="626" t="s">
        <v>3941</v>
      </c>
      <c r="J1383" s="626" t="s">
        <v>3619</v>
      </c>
      <c r="K1383" s="626" t="s">
        <v>3942</v>
      </c>
      <c r="L1383" s="627">
        <v>3000</v>
      </c>
      <c r="M1383" s="627">
        <v>3000</v>
      </c>
      <c r="N1383" s="626">
        <v>1</v>
      </c>
      <c r="O1383" s="690">
        <v>1</v>
      </c>
      <c r="P1383" s="627">
        <v>3000</v>
      </c>
      <c r="Q1383" s="642">
        <v>1</v>
      </c>
      <c r="R1383" s="626">
        <v>1</v>
      </c>
      <c r="S1383" s="642">
        <v>1</v>
      </c>
      <c r="T1383" s="690">
        <v>1</v>
      </c>
      <c r="U1383" s="672">
        <v>1</v>
      </c>
    </row>
    <row r="1384" spans="1:21" ht="14.4" customHeight="1" x14ac:dyDescent="0.3">
      <c r="A1384" s="625">
        <v>31</v>
      </c>
      <c r="B1384" s="626" t="s">
        <v>547</v>
      </c>
      <c r="C1384" s="626">
        <v>89301312</v>
      </c>
      <c r="D1384" s="688"/>
      <c r="E1384" s="689" t="s">
        <v>2735</v>
      </c>
      <c r="F1384" s="626" t="s">
        <v>2710</v>
      </c>
      <c r="G1384" s="626" t="s">
        <v>2795</v>
      </c>
      <c r="H1384" s="626"/>
      <c r="I1384" s="626" t="s">
        <v>2799</v>
      </c>
      <c r="J1384" s="626" t="s">
        <v>2800</v>
      </c>
      <c r="K1384" s="626" t="s">
        <v>2801</v>
      </c>
      <c r="L1384" s="627">
        <v>0</v>
      </c>
      <c r="M1384" s="627">
        <v>0</v>
      </c>
      <c r="N1384" s="626">
        <v>1</v>
      </c>
      <c r="O1384" s="690">
        <v>1</v>
      </c>
      <c r="P1384" s="627"/>
      <c r="Q1384" s="642"/>
      <c r="R1384" s="626"/>
      <c r="S1384" s="642">
        <v>0</v>
      </c>
      <c r="T1384" s="690"/>
      <c r="U1384" s="672">
        <v>0</v>
      </c>
    </row>
    <row r="1385" spans="1:21" ht="14.4" customHeight="1" x14ac:dyDescent="0.3">
      <c r="A1385" s="625">
        <v>31</v>
      </c>
      <c r="B1385" s="626" t="s">
        <v>547</v>
      </c>
      <c r="C1385" s="626">
        <v>89301312</v>
      </c>
      <c r="D1385" s="688"/>
      <c r="E1385" s="689" t="s">
        <v>2736</v>
      </c>
      <c r="F1385" s="626" t="s">
        <v>2708</v>
      </c>
      <c r="G1385" s="626" t="s">
        <v>2808</v>
      </c>
      <c r="H1385" s="626"/>
      <c r="I1385" s="626" t="s">
        <v>1790</v>
      </c>
      <c r="J1385" s="626" t="s">
        <v>2600</v>
      </c>
      <c r="K1385" s="626" t="s">
        <v>2601</v>
      </c>
      <c r="L1385" s="627">
        <v>333.31</v>
      </c>
      <c r="M1385" s="627">
        <v>333.31</v>
      </c>
      <c r="N1385" s="626">
        <v>1</v>
      </c>
      <c r="O1385" s="690">
        <v>1</v>
      </c>
      <c r="P1385" s="627"/>
      <c r="Q1385" s="642">
        <v>0</v>
      </c>
      <c r="R1385" s="626"/>
      <c r="S1385" s="642">
        <v>0</v>
      </c>
      <c r="T1385" s="690"/>
      <c r="U1385" s="672">
        <v>0</v>
      </c>
    </row>
    <row r="1386" spans="1:21" ht="14.4" customHeight="1" x14ac:dyDescent="0.3">
      <c r="A1386" s="625">
        <v>31</v>
      </c>
      <c r="B1386" s="626" t="s">
        <v>547</v>
      </c>
      <c r="C1386" s="626">
        <v>89301312</v>
      </c>
      <c r="D1386" s="688"/>
      <c r="E1386" s="689" t="s">
        <v>2736</v>
      </c>
      <c r="F1386" s="626" t="s">
        <v>2708</v>
      </c>
      <c r="G1386" s="626" t="s">
        <v>2742</v>
      </c>
      <c r="H1386" s="626"/>
      <c r="I1386" s="626" t="s">
        <v>975</v>
      </c>
      <c r="J1386" s="626" t="s">
        <v>976</v>
      </c>
      <c r="K1386" s="626" t="s">
        <v>977</v>
      </c>
      <c r="L1386" s="627">
        <v>0</v>
      </c>
      <c r="M1386" s="627">
        <v>0</v>
      </c>
      <c r="N1386" s="626">
        <v>2</v>
      </c>
      <c r="O1386" s="690">
        <v>2</v>
      </c>
      <c r="P1386" s="627">
        <v>0</v>
      </c>
      <c r="Q1386" s="642"/>
      <c r="R1386" s="626">
        <v>2</v>
      </c>
      <c r="S1386" s="642">
        <v>1</v>
      </c>
      <c r="T1386" s="690">
        <v>2</v>
      </c>
      <c r="U1386" s="672">
        <v>1</v>
      </c>
    </row>
    <row r="1387" spans="1:21" ht="14.4" customHeight="1" x14ac:dyDescent="0.3">
      <c r="A1387" s="625">
        <v>31</v>
      </c>
      <c r="B1387" s="626" t="s">
        <v>547</v>
      </c>
      <c r="C1387" s="626">
        <v>89301312</v>
      </c>
      <c r="D1387" s="688"/>
      <c r="E1387" s="689" t="s">
        <v>2736</v>
      </c>
      <c r="F1387" s="626" t="s">
        <v>2708</v>
      </c>
      <c r="G1387" s="626" t="s">
        <v>3568</v>
      </c>
      <c r="H1387" s="626"/>
      <c r="I1387" s="626" t="s">
        <v>3569</v>
      </c>
      <c r="J1387" s="626" t="s">
        <v>3570</v>
      </c>
      <c r="K1387" s="626" t="s">
        <v>3571</v>
      </c>
      <c r="L1387" s="627">
        <v>0</v>
      </c>
      <c r="M1387" s="627">
        <v>0</v>
      </c>
      <c r="N1387" s="626">
        <v>1</v>
      </c>
      <c r="O1387" s="690">
        <v>1</v>
      </c>
      <c r="P1387" s="627">
        <v>0</v>
      </c>
      <c r="Q1387" s="642"/>
      <c r="R1387" s="626">
        <v>1</v>
      </c>
      <c r="S1387" s="642">
        <v>1</v>
      </c>
      <c r="T1387" s="690">
        <v>1</v>
      </c>
      <c r="U1387" s="672">
        <v>1</v>
      </c>
    </row>
    <row r="1388" spans="1:21" ht="14.4" customHeight="1" x14ac:dyDescent="0.3">
      <c r="A1388" s="625">
        <v>31</v>
      </c>
      <c r="B1388" s="626" t="s">
        <v>547</v>
      </c>
      <c r="C1388" s="626">
        <v>89301312</v>
      </c>
      <c r="D1388" s="688"/>
      <c r="E1388" s="689" t="s">
        <v>2736</v>
      </c>
      <c r="F1388" s="626" t="s">
        <v>2710</v>
      </c>
      <c r="G1388" s="626" t="s">
        <v>2738</v>
      </c>
      <c r="H1388" s="626"/>
      <c r="I1388" s="626" t="s">
        <v>3002</v>
      </c>
      <c r="J1388" s="626" t="s">
        <v>3003</v>
      </c>
      <c r="K1388" s="626" t="s">
        <v>3004</v>
      </c>
      <c r="L1388" s="627">
        <v>350</v>
      </c>
      <c r="M1388" s="627">
        <v>350</v>
      </c>
      <c r="N1388" s="626">
        <v>1</v>
      </c>
      <c r="O1388" s="690">
        <v>1</v>
      </c>
      <c r="P1388" s="627">
        <v>350</v>
      </c>
      <c r="Q1388" s="642">
        <v>1</v>
      </c>
      <c r="R1388" s="626">
        <v>1</v>
      </c>
      <c r="S1388" s="642">
        <v>1</v>
      </c>
      <c r="T1388" s="690">
        <v>1</v>
      </c>
      <c r="U1388" s="672">
        <v>1</v>
      </c>
    </row>
    <row r="1389" spans="1:21" ht="14.4" customHeight="1" x14ac:dyDescent="0.3">
      <c r="A1389" s="625">
        <v>31</v>
      </c>
      <c r="B1389" s="626" t="s">
        <v>547</v>
      </c>
      <c r="C1389" s="626">
        <v>89301312</v>
      </c>
      <c r="D1389" s="688"/>
      <c r="E1389" s="689" t="s">
        <v>2737</v>
      </c>
      <c r="F1389" s="626" t="s">
        <v>2708</v>
      </c>
      <c r="G1389" s="626" t="s">
        <v>2808</v>
      </c>
      <c r="H1389" s="626"/>
      <c r="I1389" s="626" t="s">
        <v>1790</v>
      </c>
      <c r="J1389" s="626" t="s">
        <v>2600</v>
      </c>
      <c r="K1389" s="626" t="s">
        <v>2601</v>
      </c>
      <c r="L1389" s="627">
        <v>333.31</v>
      </c>
      <c r="M1389" s="627">
        <v>999.93000000000006</v>
      </c>
      <c r="N1389" s="626">
        <v>3</v>
      </c>
      <c r="O1389" s="690">
        <v>1</v>
      </c>
      <c r="P1389" s="627">
        <v>666.62</v>
      </c>
      <c r="Q1389" s="642">
        <v>0.66666666666666663</v>
      </c>
      <c r="R1389" s="626">
        <v>2</v>
      </c>
      <c r="S1389" s="642">
        <v>0.66666666666666663</v>
      </c>
      <c r="T1389" s="690">
        <v>0.5</v>
      </c>
      <c r="U1389" s="672">
        <v>0.5</v>
      </c>
    </row>
    <row r="1390" spans="1:21" ht="14.4" customHeight="1" x14ac:dyDescent="0.3">
      <c r="A1390" s="625">
        <v>31</v>
      </c>
      <c r="B1390" s="626" t="s">
        <v>547</v>
      </c>
      <c r="C1390" s="626">
        <v>89301312</v>
      </c>
      <c r="D1390" s="688"/>
      <c r="E1390" s="689" t="s">
        <v>2737</v>
      </c>
      <c r="F1390" s="626" t="s">
        <v>2708</v>
      </c>
      <c r="G1390" s="626" t="s">
        <v>2808</v>
      </c>
      <c r="H1390" s="626"/>
      <c r="I1390" s="626" t="s">
        <v>1827</v>
      </c>
      <c r="J1390" s="626" t="s">
        <v>2604</v>
      </c>
      <c r="K1390" s="626" t="s">
        <v>2605</v>
      </c>
      <c r="L1390" s="627">
        <v>333.31</v>
      </c>
      <c r="M1390" s="627">
        <v>1333.24</v>
      </c>
      <c r="N1390" s="626">
        <v>4</v>
      </c>
      <c r="O1390" s="690">
        <v>4</v>
      </c>
      <c r="P1390" s="627">
        <v>666.62</v>
      </c>
      <c r="Q1390" s="642">
        <v>0.5</v>
      </c>
      <c r="R1390" s="626">
        <v>2</v>
      </c>
      <c r="S1390" s="642">
        <v>0.5</v>
      </c>
      <c r="T1390" s="690">
        <v>2</v>
      </c>
      <c r="U1390" s="672">
        <v>0.5</v>
      </c>
    </row>
    <row r="1391" spans="1:21" ht="14.4" customHeight="1" x14ac:dyDescent="0.3">
      <c r="A1391" s="625">
        <v>31</v>
      </c>
      <c r="B1391" s="626" t="s">
        <v>547</v>
      </c>
      <c r="C1391" s="626">
        <v>89301312</v>
      </c>
      <c r="D1391" s="688"/>
      <c r="E1391" s="689" t="s">
        <v>2737</v>
      </c>
      <c r="F1391" s="626" t="s">
        <v>2708</v>
      </c>
      <c r="G1391" s="626" t="s">
        <v>3313</v>
      </c>
      <c r="H1391" s="626"/>
      <c r="I1391" s="626" t="s">
        <v>3943</v>
      </c>
      <c r="J1391" s="626" t="s">
        <v>3944</v>
      </c>
      <c r="K1391" s="626" t="s">
        <v>977</v>
      </c>
      <c r="L1391" s="627">
        <v>0</v>
      </c>
      <c r="M1391" s="627">
        <v>0</v>
      </c>
      <c r="N1391" s="626">
        <v>3</v>
      </c>
      <c r="O1391" s="690">
        <v>1</v>
      </c>
      <c r="P1391" s="627"/>
      <c r="Q1391" s="642"/>
      <c r="R1391" s="626"/>
      <c r="S1391" s="642">
        <v>0</v>
      </c>
      <c r="T1391" s="690"/>
      <c r="U1391" s="672">
        <v>0</v>
      </c>
    </row>
    <row r="1392" spans="1:21" ht="14.4" customHeight="1" x14ac:dyDescent="0.3">
      <c r="A1392" s="625">
        <v>31</v>
      </c>
      <c r="B1392" s="626" t="s">
        <v>547</v>
      </c>
      <c r="C1392" s="626">
        <v>89301312</v>
      </c>
      <c r="D1392" s="688"/>
      <c r="E1392" s="689" t="s">
        <v>2737</v>
      </c>
      <c r="F1392" s="626" t="s">
        <v>2708</v>
      </c>
      <c r="G1392" s="626" t="s">
        <v>2912</v>
      </c>
      <c r="H1392" s="626"/>
      <c r="I1392" s="626" t="s">
        <v>2303</v>
      </c>
      <c r="J1392" s="626" t="s">
        <v>2304</v>
      </c>
      <c r="K1392" s="626" t="s">
        <v>1627</v>
      </c>
      <c r="L1392" s="627">
        <v>60.02</v>
      </c>
      <c r="M1392" s="627">
        <v>120.04</v>
      </c>
      <c r="N1392" s="626">
        <v>2</v>
      </c>
      <c r="O1392" s="690">
        <v>1</v>
      </c>
      <c r="P1392" s="627">
        <v>120.04</v>
      </c>
      <c r="Q1392" s="642">
        <v>1</v>
      </c>
      <c r="R1392" s="626">
        <v>2</v>
      </c>
      <c r="S1392" s="642">
        <v>1</v>
      </c>
      <c r="T1392" s="690">
        <v>1</v>
      </c>
      <c r="U1392" s="672">
        <v>1</v>
      </c>
    </row>
    <row r="1393" spans="1:21" ht="14.4" customHeight="1" x14ac:dyDescent="0.3">
      <c r="A1393" s="625">
        <v>31</v>
      </c>
      <c r="B1393" s="626" t="s">
        <v>547</v>
      </c>
      <c r="C1393" s="626">
        <v>89301312</v>
      </c>
      <c r="D1393" s="688"/>
      <c r="E1393" s="689" t="s">
        <v>2737</v>
      </c>
      <c r="F1393" s="626" t="s">
        <v>2708</v>
      </c>
      <c r="G1393" s="626" t="s">
        <v>2810</v>
      </c>
      <c r="H1393" s="626"/>
      <c r="I1393" s="626" t="s">
        <v>1805</v>
      </c>
      <c r="J1393" s="626" t="s">
        <v>1806</v>
      </c>
      <c r="K1393" s="626" t="s">
        <v>2614</v>
      </c>
      <c r="L1393" s="627">
        <v>184.22</v>
      </c>
      <c r="M1393" s="627">
        <v>184.22</v>
      </c>
      <c r="N1393" s="626">
        <v>1</v>
      </c>
      <c r="O1393" s="690">
        <v>1</v>
      </c>
      <c r="P1393" s="627">
        <v>184.22</v>
      </c>
      <c r="Q1393" s="642">
        <v>1</v>
      </c>
      <c r="R1393" s="626">
        <v>1</v>
      </c>
      <c r="S1393" s="642">
        <v>1</v>
      </c>
      <c r="T1393" s="690">
        <v>1</v>
      </c>
      <c r="U1393" s="672">
        <v>1</v>
      </c>
    </row>
    <row r="1394" spans="1:21" ht="14.4" customHeight="1" x14ac:dyDescent="0.3">
      <c r="A1394" s="625">
        <v>31</v>
      </c>
      <c r="B1394" s="626" t="s">
        <v>547</v>
      </c>
      <c r="C1394" s="626">
        <v>89301312</v>
      </c>
      <c r="D1394" s="688"/>
      <c r="E1394" s="689" t="s">
        <v>2737</v>
      </c>
      <c r="F1394" s="626" t="s">
        <v>2708</v>
      </c>
      <c r="G1394" s="626" t="s">
        <v>2815</v>
      </c>
      <c r="H1394" s="626"/>
      <c r="I1394" s="626" t="s">
        <v>3945</v>
      </c>
      <c r="J1394" s="626" t="s">
        <v>1717</v>
      </c>
      <c r="K1394" s="626" t="s">
        <v>3946</v>
      </c>
      <c r="L1394" s="627">
        <v>0</v>
      </c>
      <c r="M1394" s="627">
        <v>0</v>
      </c>
      <c r="N1394" s="626">
        <v>2</v>
      </c>
      <c r="O1394" s="690">
        <v>1</v>
      </c>
      <c r="P1394" s="627"/>
      <c r="Q1394" s="642"/>
      <c r="R1394" s="626"/>
      <c r="S1394" s="642">
        <v>0</v>
      </c>
      <c r="T1394" s="690"/>
      <c r="U1394" s="672">
        <v>0</v>
      </c>
    </row>
    <row r="1395" spans="1:21" ht="14.4" customHeight="1" x14ac:dyDescent="0.3">
      <c r="A1395" s="625">
        <v>31</v>
      </c>
      <c r="B1395" s="626" t="s">
        <v>547</v>
      </c>
      <c r="C1395" s="626">
        <v>89301312</v>
      </c>
      <c r="D1395" s="688"/>
      <c r="E1395" s="689" t="s">
        <v>2737</v>
      </c>
      <c r="F1395" s="626" t="s">
        <v>2708</v>
      </c>
      <c r="G1395" s="626" t="s">
        <v>3153</v>
      </c>
      <c r="H1395" s="626"/>
      <c r="I1395" s="626" t="s">
        <v>3947</v>
      </c>
      <c r="J1395" s="626" t="s">
        <v>3155</v>
      </c>
      <c r="K1395" s="626" t="s">
        <v>3948</v>
      </c>
      <c r="L1395" s="627">
        <v>0</v>
      </c>
      <c r="M1395" s="627">
        <v>0</v>
      </c>
      <c r="N1395" s="626">
        <v>1</v>
      </c>
      <c r="O1395" s="690">
        <v>0.5</v>
      </c>
      <c r="P1395" s="627"/>
      <c r="Q1395" s="642"/>
      <c r="R1395" s="626"/>
      <c r="S1395" s="642">
        <v>0</v>
      </c>
      <c r="T1395" s="690"/>
      <c r="U1395" s="672">
        <v>0</v>
      </c>
    </row>
    <row r="1396" spans="1:21" ht="14.4" customHeight="1" x14ac:dyDescent="0.3">
      <c r="A1396" s="625">
        <v>31</v>
      </c>
      <c r="B1396" s="626" t="s">
        <v>547</v>
      </c>
      <c r="C1396" s="626">
        <v>89301312</v>
      </c>
      <c r="D1396" s="688"/>
      <c r="E1396" s="689" t="s">
        <v>2737</v>
      </c>
      <c r="F1396" s="626" t="s">
        <v>2708</v>
      </c>
      <c r="G1396" s="626" t="s">
        <v>2988</v>
      </c>
      <c r="H1396" s="626"/>
      <c r="I1396" s="626" t="s">
        <v>849</v>
      </c>
      <c r="J1396" s="626" t="s">
        <v>850</v>
      </c>
      <c r="K1396" s="626" t="s">
        <v>2989</v>
      </c>
      <c r="L1396" s="627">
        <v>153.37</v>
      </c>
      <c r="M1396" s="627">
        <v>460.11</v>
      </c>
      <c r="N1396" s="626">
        <v>3</v>
      </c>
      <c r="O1396" s="690">
        <v>1.5</v>
      </c>
      <c r="P1396" s="627"/>
      <c r="Q1396" s="642">
        <v>0</v>
      </c>
      <c r="R1396" s="626"/>
      <c r="S1396" s="642">
        <v>0</v>
      </c>
      <c r="T1396" s="690"/>
      <c r="U1396" s="672">
        <v>0</v>
      </c>
    </row>
    <row r="1397" spans="1:21" ht="14.4" customHeight="1" x14ac:dyDescent="0.3">
      <c r="A1397" s="625">
        <v>31</v>
      </c>
      <c r="B1397" s="626" t="s">
        <v>547</v>
      </c>
      <c r="C1397" s="626">
        <v>89301312</v>
      </c>
      <c r="D1397" s="688"/>
      <c r="E1397" s="689" t="s">
        <v>2737</v>
      </c>
      <c r="F1397" s="626" t="s">
        <v>2708</v>
      </c>
      <c r="G1397" s="626" t="s">
        <v>3340</v>
      </c>
      <c r="H1397" s="626"/>
      <c r="I1397" s="626" t="s">
        <v>3949</v>
      </c>
      <c r="J1397" s="626" t="s">
        <v>3862</v>
      </c>
      <c r="K1397" s="626" t="s">
        <v>3950</v>
      </c>
      <c r="L1397" s="627">
        <v>0</v>
      </c>
      <c r="M1397" s="627">
        <v>0</v>
      </c>
      <c r="N1397" s="626">
        <v>2</v>
      </c>
      <c r="O1397" s="690">
        <v>0.5</v>
      </c>
      <c r="P1397" s="627">
        <v>0</v>
      </c>
      <c r="Q1397" s="642"/>
      <c r="R1397" s="626">
        <v>2</v>
      </c>
      <c r="S1397" s="642">
        <v>1</v>
      </c>
      <c r="T1397" s="690">
        <v>0.5</v>
      </c>
      <c r="U1397" s="672">
        <v>1</v>
      </c>
    </row>
    <row r="1398" spans="1:21" ht="14.4" customHeight="1" x14ac:dyDescent="0.3">
      <c r="A1398" s="625">
        <v>31</v>
      </c>
      <c r="B1398" s="626" t="s">
        <v>547</v>
      </c>
      <c r="C1398" s="626">
        <v>89301312</v>
      </c>
      <c r="D1398" s="688"/>
      <c r="E1398" s="689" t="s">
        <v>2737</v>
      </c>
      <c r="F1398" s="626" t="s">
        <v>2708</v>
      </c>
      <c r="G1398" s="626" t="s">
        <v>2823</v>
      </c>
      <c r="H1398" s="626"/>
      <c r="I1398" s="626" t="s">
        <v>2824</v>
      </c>
      <c r="J1398" s="626" t="s">
        <v>2724</v>
      </c>
      <c r="K1398" s="626"/>
      <c r="L1398" s="627">
        <v>0</v>
      </c>
      <c r="M1398" s="627">
        <v>0</v>
      </c>
      <c r="N1398" s="626">
        <v>7</v>
      </c>
      <c r="O1398" s="690">
        <v>4.5</v>
      </c>
      <c r="P1398" s="627">
        <v>0</v>
      </c>
      <c r="Q1398" s="642"/>
      <c r="R1398" s="626">
        <v>6</v>
      </c>
      <c r="S1398" s="642">
        <v>0.8571428571428571</v>
      </c>
      <c r="T1398" s="690">
        <v>3.5</v>
      </c>
      <c r="U1398" s="672">
        <v>0.77777777777777779</v>
      </c>
    </row>
    <row r="1399" spans="1:21" ht="14.4" customHeight="1" x14ac:dyDescent="0.3">
      <c r="A1399" s="625">
        <v>31</v>
      </c>
      <c r="B1399" s="626" t="s">
        <v>547</v>
      </c>
      <c r="C1399" s="626">
        <v>89301312</v>
      </c>
      <c r="D1399" s="688"/>
      <c r="E1399" s="689" t="s">
        <v>2737</v>
      </c>
      <c r="F1399" s="626" t="s">
        <v>2708</v>
      </c>
      <c r="G1399" s="626" t="s">
        <v>3737</v>
      </c>
      <c r="H1399" s="626"/>
      <c r="I1399" s="626" t="s">
        <v>686</v>
      </c>
      <c r="J1399" s="626" t="s">
        <v>687</v>
      </c>
      <c r="K1399" s="626" t="s">
        <v>3738</v>
      </c>
      <c r="L1399" s="627">
        <v>26.17</v>
      </c>
      <c r="M1399" s="627">
        <v>26.17</v>
      </c>
      <c r="N1399" s="626">
        <v>1</v>
      </c>
      <c r="O1399" s="690">
        <v>1</v>
      </c>
      <c r="P1399" s="627"/>
      <c r="Q1399" s="642">
        <v>0</v>
      </c>
      <c r="R1399" s="626"/>
      <c r="S1399" s="642">
        <v>0</v>
      </c>
      <c r="T1399" s="690"/>
      <c r="U1399" s="672">
        <v>0</v>
      </c>
    </row>
    <row r="1400" spans="1:21" ht="14.4" customHeight="1" x14ac:dyDescent="0.3">
      <c r="A1400" s="625">
        <v>31</v>
      </c>
      <c r="B1400" s="626" t="s">
        <v>547</v>
      </c>
      <c r="C1400" s="626">
        <v>89301312</v>
      </c>
      <c r="D1400" s="688"/>
      <c r="E1400" s="689" t="s">
        <v>2737</v>
      </c>
      <c r="F1400" s="626" t="s">
        <v>2708</v>
      </c>
      <c r="G1400" s="626" t="s">
        <v>2742</v>
      </c>
      <c r="H1400" s="626"/>
      <c r="I1400" s="626" t="s">
        <v>975</v>
      </c>
      <c r="J1400" s="626" t="s">
        <v>976</v>
      </c>
      <c r="K1400" s="626" t="s">
        <v>2991</v>
      </c>
      <c r="L1400" s="627">
        <v>0</v>
      </c>
      <c r="M1400" s="627">
        <v>0</v>
      </c>
      <c r="N1400" s="626">
        <v>1</v>
      </c>
      <c r="O1400" s="690">
        <v>1</v>
      </c>
      <c r="P1400" s="627">
        <v>0</v>
      </c>
      <c r="Q1400" s="642"/>
      <c r="R1400" s="626">
        <v>1</v>
      </c>
      <c r="S1400" s="642">
        <v>1</v>
      </c>
      <c r="T1400" s="690">
        <v>1</v>
      </c>
      <c r="U1400" s="672">
        <v>1</v>
      </c>
    </row>
    <row r="1401" spans="1:21" ht="14.4" customHeight="1" x14ac:dyDescent="0.3">
      <c r="A1401" s="625">
        <v>31</v>
      </c>
      <c r="B1401" s="626" t="s">
        <v>547</v>
      </c>
      <c r="C1401" s="626">
        <v>89301312</v>
      </c>
      <c r="D1401" s="688"/>
      <c r="E1401" s="689" t="s">
        <v>2737</v>
      </c>
      <c r="F1401" s="626" t="s">
        <v>2708</v>
      </c>
      <c r="G1401" s="626" t="s">
        <v>2742</v>
      </c>
      <c r="H1401" s="626"/>
      <c r="I1401" s="626" t="s">
        <v>975</v>
      </c>
      <c r="J1401" s="626" t="s">
        <v>976</v>
      </c>
      <c r="K1401" s="626" t="s">
        <v>977</v>
      </c>
      <c r="L1401" s="627">
        <v>0</v>
      </c>
      <c r="M1401" s="627">
        <v>0</v>
      </c>
      <c r="N1401" s="626">
        <v>1</v>
      </c>
      <c r="O1401" s="690">
        <v>0.5</v>
      </c>
      <c r="P1401" s="627">
        <v>0</v>
      </c>
      <c r="Q1401" s="642"/>
      <c r="R1401" s="626">
        <v>1</v>
      </c>
      <c r="S1401" s="642">
        <v>1</v>
      </c>
      <c r="T1401" s="690">
        <v>0.5</v>
      </c>
      <c r="U1401" s="672">
        <v>1</v>
      </c>
    </row>
    <row r="1402" spans="1:21" ht="14.4" customHeight="1" x14ac:dyDescent="0.3">
      <c r="A1402" s="625">
        <v>31</v>
      </c>
      <c r="B1402" s="626" t="s">
        <v>547</v>
      </c>
      <c r="C1402" s="626">
        <v>89301312</v>
      </c>
      <c r="D1402" s="688"/>
      <c r="E1402" s="689" t="s">
        <v>2737</v>
      </c>
      <c r="F1402" s="626" t="s">
        <v>2708</v>
      </c>
      <c r="G1402" s="626" t="s">
        <v>2825</v>
      </c>
      <c r="H1402" s="626"/>
      <c r="I1402" s="626" t="s">
        <v>841</v>
      </c>
      <c r="J1402" s="626" t="s">
        <v>842</v>
      </c>
      <c r="K1402" s="626" t="s">
        <v>2826</v>
      </c>
      <c r="L1402" s="627">
        <v>0</v>
      </c>
      <c r="M1402" s="627">
        <v>0</v>
      </c>
      <c r="N1402" s="626">
        <v>2</v>
      </c>
      <c r="O1402" s="690">
        <v>2</v>
      </c>
      <c r="P1402" s="627">
        <v>0</v>
      </c>
      <c r="Q1402" s="642"/>
      <c r="R1402" s="626">
        <v>2</v>
      </c>
      <c r="S1402" s="642">
        <v>1</v>
      </c>
      <c r="T1402" s="690">
        <v>2</v>
      </c>
      <c r="U1402" s="672">
        <v>1</v>
      </c>
    </row>
    <row r="1403" spans="1:21" ht="14.4" customHeight="1" x14ac:dyDescent="0.3">
      <c r="A1403" s="625">
        <v>31</v>
      </c>
      <c r="B1403" s="626" t="s">
        <v>547</v>
      </c>
      <c r="C1403" s="626">
        <v>89301312</v>
      </c>
      <c r="D1403" s="688"/>
      <c r="E1403" s="689" t="s">
        <v>2737</v>
      </c>
      <c r="F1403" s="626" t="s">
        <v>2708</v>
      </c>
      <c r="G1403" s="626" t="s">
        <v>3176</v>
      </c>
      <c r="H1403" s="626"/>
      <c r="I1403" s="626" t="s">
        <v>3951</v>
      </c>
      <c r="J1403" s="626" t="s">
        <v>3178</v>
      </c>
      <c r="K1403" s="626" t="s">
        <v>3179</v>
      </c>
      <c r="L1403" s="627">
        <v>15.7</v>
      </c>
      <c r="M1403" s="627">
        <v>15.7</v>
      </c>
      <c r="N1403" s="626">
        <v>1</v>
      </c>
      <c r="O1403" s="690">
        <v>0.5</v>
      </c>
      <c r="P1403" s="627"/>
      <c r="Q1403" s="642">
        <v>0</v>
      </c>
      <c r="R1403" s="626"/>
      <c r="S1403" s="642">
        <v>0</v>
      </c>
      <c r="T1403" s="690"/>
      <c r="U1403" s="672">
        <v>0</v>
      </c>
    </row>
    <row r="1404" spans="1:21" ht="14.4" customHeight="1" x14ac:dyDescent="0.3">
      <c r="A1404" s="625">
        <v>31</v>
      </c>
      <c r="B1404" s="626" t="s">
        <v>547</v>
      </c>
      <c r="C1404" s="626">
        <v>89301312</v>
      </c>
      <c r="D1404" s="688"/>
      <c r="E1404" s="689" t="s">
        <v>2737</v>
      </c>
      <c r="F1404" s="626" t="s">
        <v>2708</v>
      </c>
      <c r="G1404" s="626" t="s">
        <v>2743</v>
      </c>
      <c r="H1404" s="626"/>
      <c r="I1404" s="626" t="s">
        <v>1831</v>
      </c>
      <c r="J1404" s="626" t="s">
        <v>1832</v>
      </c>
      <c r="K1404" s="626" t="s">
        <v>1833</v>
      </c>
      <c r="L1404" s="627">
        <v>154.01</v>
      </c>
      <c r="M1404" s="627">
        <v>1386.09</v>
      </c>
      <c r="N1404" s="626">
        <v>9</v>
      </c>
      <c r="O1404" s="690">
        <v>3</v>
      </c>
      <c r="P1404" s="627">
        <v>1078.07</v>
      </c>
      <c r="Q1404" s="642">
        <v>0.77777777777777779</v>
      </c>
      <c r="R1404" s="626">
        <v>7</v>
      </c>
      <c r="S1404" s="642">
        <v>0.77777777777777779</v>
      </c>
      <c r="T1404" s="690">
        <v>2.5</v>
      </c>
      <c r="U1404" s="672">
        <v>0.83333333333333337</v>
      </c>
    </row>
    <row r="1405" spans="1:21" ht="14.4" customHeight="1" x14ac:dyDescent="0.3">
      <c r="A1405" s="625">
        <v>31</v>
      </c>
      <c r="B1405" s="626" t="s">
        <v>547</v>
      </c>
      <c r="C1405" s="626">
        <v>89301312</v>
      </c>
      <c r="D1405" s="688"/>
      <c r="E1405" s="689" t="s">
        <v>2737</v>
      </c>
      <c r="F1405" s="626" t="s">
        <v>2708</v>
      </c>
      <c r="G1405" s="626" t="s">
        <v>3380</v>
      </c>
      <c r="H1405" s="626"/>
      <c r="I1405" s="626" t="s">
        <v>3381</v>
      </c>
      <c r="J1405" s="626" t="s">
        <v>3382</v>
      </c>
      <c r="K1405" s="626" t="s">
        <v>3384</v>
      </c>
      <c r="L1405" s="627">
        <v>242.93</v>
      </c>
      <c r="M1405" s="627">
        <v>242.93</v>
      </c>
      <c r="N1405" s="626">
        <v>1</v>
      </c>
      <c r="O1405" s="690">
        <v>1</v>
      </c>
      <c r="P1405" s="627">
        <v>242.93</v>
      </c>
      <c r="Q1405" s="642">
        <v>1</v>
      </c>
      <c r="R1405" s="626">
        <v>1</v>
      </c>
      <c r="S1405" s="642">
        <v>1</v>
      </c>
      <c r="T1405" s="690">
        <v>1</v>
      </c>
      <c r="U1405" s="672">
        <v>1</v>
      </c>
    </row>
    <row r="1406" spans="1:21" ht="14.4" customHeight="1" x14ac:dyDescent="0.3">
      <c r="A1406" s="625">
        <v>31</v>
      </c>
      <c r="B1406" s="626" t="s">
        <v>547</v>
      </c>
      <c r="C1406" s="626">
        <v>89301312</v>
      </c>
      <c r="D1406" s="688"/>
      <c r="E1406" s="689" t="s">
        <v>2737</v>
      </c>
      <c r="F1406" s="626" t="s">
        <v>2708</v>
      </c>
      <c r="G1406" s="626" t="s">
        <v>2744</v>
      </c>
      <c r="H1406" s="626"/>
      <c r="I1406" s="626" t="s">
        <v>1643</v>
      </c>
      <c r="J1406" s="626" t="s">
        <v>1491</v>
      </c>
      <c r="K1406" s="626" t="s">
        <v>1644</v>
      </c>
      <c r="L1406" s="627">
        <v>625.29</v>
      </c>
      <c r="M1406" s="627">
        <v>33140.370000000003</v>
      </c>
      <c r="N1406" s="626">
        <v>53</v>
      </c>
      <c r="O1406" s="690">
        <v>35.5</v>
      </c>
      <c r="P1406" s="627">
        <v>31264.5</v>
      </c>
      <c r="Q1406" s="642">
        <v>0.94339622641509424</v>
      </c>
      <c r="R1406" s="626">
        <v>50</v>
      </c>
      <c r="S1406" s="642">
        <v>0.94339622641509435</v>
      </c>
      <c r="T1406" s="690">
        <v>32.5</v>
      </c>
      <c r="U1406" s="672">
        <v>0.91549295774647887</v>
      </c>
    </row>
    <row r="1407" spans="1:21" ht="14.4" customHeight="1" x14ac:dyDescent="0.3">
      <c r="A1407" s="625">
        <v>31</v>
      </c>
      <c r="B1407" s="626" t="s">
        <v>547</v>
      </c>
      <c r="C1407" s="626">
        <v>89301312</v>
      </c>
      <c r="D1407" s="688"/>
      <c r="E1407" s="689" t="s">
        <v>2737</v>
      </c>
      <c r="F1407" s="626" t="s">
        <v>2708</v>
      </c>
      <c r="G1407" s="626" t="s">
        <v>2744</v>
      </c>
      <c r="H1407" s="626"/>
      <c r="I1407" s="626" t="s">
        <v>1490</v>
      </c>
      <c r="J1407" s="626" t="s">
        <v>1491</v>
      </c>
      <c r="K1407" s="626" t="s">
        <v>1492</v>
      </c>
      <c r="L1407" s="627">
        <v>937.93</v>
      </c>
      <c r="M1407" s="627">
        <v>8441.369999999999</v>
      </c>
      <c r="N1407" s="626">
        <v>9</v>
      </c>
      <c r="O1407" s="690">
        <v>6.5</v>
      </c>
      <c r="P1407" s="627">
        <v>7503.44</v>
      </c>
      <c r="Q1407" s="642">
        <v>0.88888888888888895</v>
      </c>
      <c r="R1407" s="626">
        <v>8</v>
      </c>
      <c r="S1407" s="642">
        <v>0.88888888888888884</v>
      </c>
      <c r="T1407" s="690">
        <v>5.5</v>
      </c>
      <c r="U1407" s="672">
        <v>0.84615384615384615</v>
      </c>
    </row>
    <row r="1408" spans="1:21" ht="14.4" customHeight="1" x14ac:dyDescent="0.3">
      <c r="A1408" s="625">
        <v>31</v>
      </c>
      <c r="B1408" s="626" t="s">
        <v>547</v>
      </c>
      <c r="C1408" s="626">
        <v>89301312</v>
      </c>
      <c r="D1408" s="688"/>
      <c r="E1408" s="689" t="s">
        <v>2737</v>
      </c>
      <c r="F1408" s="626" t="s">
        <v>2708</v>
      </c>
      <c r="G1408" s="626" t="s">
        <v>2744</v>
      </c>
      <c r="H1408" s="626"/>
      <c r="I1408" s="626" t="s">
        <v>2830</v>
      </c>
      <c r="J1408" s="626" t="s">
        <v>1491</v>
      </c>
      <c r="K1408" s="626" t="s">
        <v>2831</v>
      </c>
      <c r="L1408" s="627">
        <v>1166.47</v>
      </c>
      <c r="M1408" s="627">
        <v>2332.94</v>
      </c>
      <c r="N1408" s="626">
        <v>2</v>
      </c>
      <c r="O1408" s="690">
        <v>2</v>
      </c>
      <c r="P1408" s="627">
        <v>2332.94</v>
      </c>
      <c r="Q1408" s="642">
        <v>1</v>
      </c>
      <c r="R1408" s="626">
        <v>2</v>
      </c>
      <c r="S1408" s="642">
        <v>1</v>
      </c>
      <c r="T1408" s="690">
        <v>2</v>
      </c>
      <c r="U1408" s="672">
        <v>1</v>
      </c>
    </row>
    <row r="1409" spans="1:21" ht="14.4" customHeight="1" x14ac:dyDescent="0.3">
      <c r="A1409" s="625">
        <v>31</v>
      </c>
      <c r="B1409" s="626" t="s">
        <v>547</v>
      </c>
      <c r="C1409" s="626">
        <v>89301312</v>
      </c>
      <c r="D1409" s="688"/>
      <c r="E1409" s="689" t="s">
        <v>2737</v>
      </c>
      <c r="F1409" s="626" t="s">
        <v>2708</v>
      </c>
      <c r="G1409" s="626" t="s">
        <v>2745</v>
      </c>
      <c r="H1409" s="626"/>
      <c r="I1409" s="626" t="s">
        <v>1596</v>
      </c>
      <c r="J1409" s="626" t="s">
        <v>1480</v>
      </c>
      <c r="K1409" s="626" t="s">
        <v>2638</v>
      </c>
      <c r="L1409" s="627">
        <v>48.31</v>
      </c>
      <c r="M1409" s="627">
        <v>48.31</v>
      </c>
      <c r="N1409" s="626">
        <v>1</v>
      </c>
      <c r="O1409" s="690">
        <v>1</v>
      </c>
      <c r="P1409" s="627">
        <v>48.31</v>
      </c>
      <c r="Q1409" s="642">
        <v>1</v>
      </c>
      <c r="R1409" s="626">
        <v>1</v>
      </c>
      <c r="S1409" s="642">
        <v>1</v>
      </c>
      <c r="T1409" s="690">
        <v>1</v>
      </c>
      <c r="U1409" s="672">
        <v>1</v>
      </c>
    </row>
    <row r="1410" spans="1:21" ht="14.4" customHeight="1" x14ac:dyDescent="0.3">
      <c r="A1410" s="625">
        <v>31</v>
      </c>
      <c r="B1410" s="626" t="s">
        <v>547</v>
      </c>
      <c r="C1410" s="626">
        <v>89301312</v>
      </c>
      <c r="D1410" s="688"/>
      <c r="E1410" s="689" t="s">
        <v>2737</v>
      </c>
      <c r="F1410" s="626" t="s">
        <v>2708</v>
      </c>
      <c r="G1410" s="626" t="s">
        <v>2745</v>
      </c>
      <c r="H1410" s="626"/>
      <c r="I1410" s="626" t="s">
        <v>1479</v>
      </c>
      <c r="J1410" s="626" t="s">
        <v>1480</v>
      </c>
      <c r="K1410" s="626" t="s">
        <v>2639</v>
      </c>
      <c r="L1410" s="627">
        <v>96.63</v>
      </c>
      <c r="M1410" s="627">
        <v>483.15</v>
      </c>
      <c r="N1410" s="626">
        <v>5</v>
      </c>
      <c r="O1410" s="690">
        <v>4</v>
      </c>
      <c r="P1410" s="627">
        <v>386.52</v>
      </c>
      <c r="Q1410" s="642">
        <v>0.8</v>
      </c>
      <c r="R1410" s="626">
        <v>4</v>
      </c>
      <c r="S1410" s="642">
        <v>0.8</v>
      </c>
      <c r="T1410" s="690">
        <v>3</v>
      </c>
      <c r="U1410" s="672">
        <v>0.75</v>
      </c>
    </row>
    <row r="1411" spans="1:21" ht="14.4" customHeight="1" x14ac:dyDescent="0.3">
      <c r="A1411" s="625">
        <v>31</v>
      </c>
      <c r="B1411" s="626" t="s">
        <v>547</v>
      </c>
      <c r="C1411" s="626">
        <v>89301312</v>
      </c>
      <c r="D1411" s="688"/>
      <c r="E1411" s="689" t="s">
        <v>2737</v>
      </c>
      <c r="F1411" s="626" t="s">
        <v>2708</v>
      </c>
      <c r="G1411" s="626" t="s">
        <v>2745</v>
      </c>
      <c r="H1411" s="626"/>
      <c r="I1411" s="626" t="s">
        <v>2945</v>
      </c>
      <c r="J1411" s="626" t="s">
        <v>1480</v>
      </c>
      <c r="K1411" s="626" t="s">
        <v>2946</v>
      </c>
      <c r="L1411" s="627">
        <v>0</v>
      </c>
      <c r="M1411" s="627">
        <v>0</v>
      </c>
      <c r="N1411" s="626">
        <v>1</v>
      </c>
      <c r="O1411" s="690">
        <v>1</v>
      </c>
      <c r="P1411" s="627">
        <v>0</v>
      </c>
      <c r="Q1411" s="642"/>
      <c r="R1411" s="626">
        <v>1</v>
      </c>
      <c r="S1411" s="642">
        <v>1</v>
      </c>
      <c r="T1411" s="690">
        <v>1</v>
      </c>
      <c r="U1411" s="672">
        <v>1</v>
      </c>
    </row>
    <row r="1412" spans="1:21" ht="14.4" customHeight="1" x14ac:dyDescent="0.3">
      <c r="A1412" s="625">
        <v>31</v>
      </c>
      <c r="B1412" s="626" t="s">
        <v>547</v>
      </c>
      <c r="C1412" s="626">
        <v>89301312</v>
      </c>
      <c r="D1412" s="688"/>
      <c r="E1412" s="689" t="s">
        <v>2737</v>
      </c>
      <c r="F1412" s="626" t="s">
        <v>2708</v>
      </c>
      <c r="G1412" s="626" t="s">
        <v>3568</v>
      </c>
      <c r="H1412" s="626"/>
      <c r="I1412" s="626" t="s">
        <v>3569</v>
      </c>
      <c r="J1412" s="626" t="s">
        <v>3570</v>
      </c>
      <c r="K1412" s="626" t="s">
        <v>3571</v>
      </c>
      <c r="L1412" s="627">
        <v>0</v>
      </c>
      <c r="M1412" s="627">
        <v>0</v>
      </c>
      <c r="N1412" s="626">
        <v>1</v>
      </c>
      <c r="O1412" s="690">
        <v>1</v>
      </c>
      <c r="P1412" s="627">
        <v>0</v>
      </c>
      <c r="Q1412" s="642"/>
      <c r="R1412" s="626">
        <v>1</v>
      </c>
      <c r="S1412" s="642">
        <v>1</v>
      </c>
      <c r="T1412" s="690">
        <v>1</v>
      </c>
      <c r="U1412" s="672">
        <v>1</v>
      </c>
    </row>
    <row r="1413" spans="1:21" ht="14.4" customHeight="1" x14ac:dyDescent="0.3">
      <c r="A1413" s="625">
        <v>31</v>
      </c>
      <c r="B1413" s="626" t="s">
        <v>547</v>
      </c>
      <c r="C1413" s="626">
        <v>89301312</v>
      </c>
      <c r="D1413" s="688"/>
      <c r="E1413" s="689" t="s">
        <v>2737</v>
      </c>
      <c r="F1413" s="626" t="s">
        <v>2708</v>
      </c>
      <c r="G1413" s="626" t="s">
        <v>3897</v>
      </c>
      <c r="H1413" s="626"/>
      <c r="I1413" s="626" t="s">
        <v>3898</v>
      </c>
      <c r="J1413" s="626" t="s">
        <v>3899</v>
      </c>
      <c r="K1413" s="626" t="s">
        <v>2345</v>
      </c>
      <c r="L1413" s="627">
        <v>134.84</v>
      </c>
      <c r="M1413" s="627">
        <v>269.68</v>
      </c>
      <c r="N1413" s="626">
        <v>2</v>
      </c>
      <c r="O1413" s="690">
        <v>0.5</v>
      </c>
      <c r="P1413" s="627">
        <v>269.68</v>
      </c>
      <c r="Q1413" s="642">
        <v>1</v>
      </c>
      <c r="R1413" s="626">
        <v>2</v>
      </c>
      <c r="S1413" s="642">
        <v>1</v>
      </c>
      <c r="T1413" s="690">
        <v>0.5</v>
      </c>
      <c r="U1413" s="672">
        <v>1</v>
      </c>
    </row>
    <row r="1414" spans="1:21" ht="14.4" customHeight="1" x14ac:dyDescent="0.3">
      <c r="A1414" s="625">
        <v>31</v>
      </c>
      <c r="B1414" s="626" t="s">
        <v>547</v>
      </c>
      <c r="C1414" s="626">
        <v>89301312</v>
      </c>
      <c r="D1414" s="688"/>
      <c r="E1414" s="689" t="s">
        <v>2737</v>
      </c>
      <c r="F1414" s="626" t="s">
        <v>2708</v>
      </c>
      <c r="G1414" s="626" t="s">
        <v>2750</v>
      </c>
      <c r="H1414" s="626"/>
      <c r="I1414" s="626" t="s">
        <v>807</v>
      </c>
      <c r="J1414" s="626" t="s">
        <v>2751</v>
      </c>
      <c r="K1414" s="626" t="s">
        <v>2752</v>
      </c>
      <c r="L1414" s="627">
        <v>0</v>
      </c>
      <c r="M1414" s="627">
        <v>0</v>
      </c>
      <c r="N1414" s="626">
        <v>7</v>
      </c>
      <c r="O1414" s="690">
        <v>5.5</v>
      </c>
      <c r="P1414" s="627">
        <v>0</v>
      </c>
      <c r="Q1414" s="642"/>
      <c r="R1414" s="626">
        <v>4</v>
      </c>
      <c r="S1414" s="642">
        <v>0.5714285714285714</v>
      </c>
      <c r="T1414" s="690">
        <v>3.5</v>
      </c>
      <c r="U1414" s="672">
        <v>0.63636363636363635</v>
      </c>
    </row>
    <row r="1415" spans="1:21" ht="14.4" customHeight="1" x14ac:dyDescent="0.3">
      <c r="A1415" s="625">
        <v>31</v>
      </c>
      <c r="B1415" s="626" t="s">
        <v>547</v>
      </c>
      <c r="C1415" s="626">
        <v>89301312</v>
      </c>
      <c r="D1415" s="688"/>
      <c r="E1415" s="689" t="s">
        <v>2737</v>
      </c>
      <c r="F1415" s="626" t="s">
        <v>2708</v>
      </c>
      <c r="G1415" s="626" t="s">
        <v>2843</v>
      </c>
      <c r="H1415" s="626"/>
      <c r="I1415" s="626" t="s">
        <v>3424</v>
      </c>
      <c r="J1415" s="626" t="s">
        <v>1721</v>
      </c>
      <c r="K1415" s="626" t="s">
        <v>3425</v>
      </c>
      <c r="L1415" s="627">
        <v>13</v>
      </c>
      <c r="M1415" s="627">
        <v>13</v>
      </c>
      <c r="N1415" s="626">
        <v>1</v>
      </c>
      <c r="O1415" s="690">
        <v>1</v>
      </c>
      <c r="P1415" s="627">
        <v>13</v>
      </c>
      <c r="Q1415" s="642">
        <v>1</v>
      </c>
      <c r="R1415" s="626">
        <v>1</v>
      </c>
      <c r="S1415" s="642">
        <v>1</v>
      </c>
      <c r="T1415" s="690">
        <v>1</v>
      </c>
      <c r="U1415" s="672">
        <v>1</v>
      </c>
    </row>
    <row r="1416" spans="1:21" ht="14.4" customHeight="1" x14ac:dyDescent="0.3">
      <c r="A1416" s="625">
        <v>31</v>
      </c>
      <c r="B1416" s="626" t="s">
        <v>547</v>
      </c>
      <c r="C1416" s="626">
        <v>89301312</v>
      </c>
      <c r="D1416" s="688"/>
      <c r="E1416" s="689" t="s">
        <v>2737</v>
      </c>
      <c r="F1416" s="626" t="s">
        <v>2708</v>
      </c>
      <c r="G1416" s="626" t="s">
        <v>2753</v>
      </c>
      <c r="H1416" s="626"/>
      <c r="I1416" s="626" t="s">
        <v>2754</v>
      </c>
      <c r="J1416" s="626" t="s">
        <v>2755</v>
      </c>
      <c r="K1416" s="626" t="s">
        <v>2756</v>
      </c>
      <c r="L1416" s="627">
        <v>472.71</v>
      </c>
      <c r="M1416" s="627">
        <v>472.71</v>
      </c>
      <c r="N1416" s="626">
        <v>1</v>
      </c>
      <c r="O1416" s="690">
        <v>0.5</v>
      </c>
      <c r="P1416" s="627">
        <v>472.71</v>
      </c>
      <c r="Q1416" s="642">
        <v>1</v>
      </c>
      <c r="R1416" s="626">
        <v>1</v>
      </c>
      <c r="S1416" s="642">
        <v>1</v>
      </c>
      <c r="T1416" s="690">
        <v>0.5</v>
      </c>
      <c r="U1416" s="672">
        <v>1</v>
      </c>
    </row>
    <row r="1417" spans="1:21" ht="14.4" customHeight="1" x14ac:dyDescent="0.3">
      <c r="A1417" s="625">
        <v>31</v>
      </c>
      <c r="B1417" s="626" t="s">
        <v>547</v>
      </c>
      <c r="C1417" s="626">
        <v>89301312</v>
      </c>
      <c r="D1417" s="688"/>
      <c r="E1417" s="689" t="s">
        <v>2737</v>
      </c>
      <c r="F1417" s="626" t="s">
        <v>2708</v>
      </c>
      <c r="G1417" s="626" t="s">
        <v>2846</v>
      </c>
      <c r="H1417" s="626"/>
      <c r="I1417" s="626" t="s">
        <v>2881</v>
      </c>
      <c r="J1417" s="626" t="s">
        <v>2848</v>
      </c>
      <c r="K1417" s="626" t="s">
        <v>2693</v>
      </c>
      <c r="L1417" s="627">
        <v>98.23</v>
      </c>
      <c r="M1417" s="627">
        <v>98.23</v>
      </c>
      <c r="N1417" s="626">
        <v>1</v>
      </c>
      <c r="O1417" s="690">
        <v>0.5</v>
      </c>
      <c r="P1417" s="627"/>
      <c r="Q1417" s="642">
        <v>0</v>
      </c>
      <c r="R1417" s="626"/>
      <c r="S1417" s="642">
        <v>0</v>
      </c>
      <c r="T1417" s="690"/>
      <c r="U1417" s="672">
        <v>0</v>
      </c>
    </row>
    <row r="1418" spans="1:21" ht="14.4" customHeight="1" x14ac:dyDescent="0.3">
      <c r="A1418" s="625">
        <v>31</v>
      </c>
      <c r="B1418" s="626" t="s">
        <v>547</v>
      </c>
      <c r="C1418" s="626">
        <v>89301312</v>
      </c>
      <c r="D1418" s="688"/>
      <c r="E1418" s="689" t="s">
        <v>2737</v>
      </c>
      <c r="F1418" s="626" t="s">
        <v>2708</v>
      </c>
      <c r="G1418" s="626" t="s">
        <v>2846</v>
      </c>
      <c r="H1418" s="626"/>
      <c r="I1418" s="626" t="s">
        <v>1494</v>
      </c>
      <c r="J1418" s="626" t="s">
        <v>1495</v>
      </c>
      <c r="K1418" s="626" t="s">
        <v>1496</v>
      </c>
      <c r="L1418" s="627">
        <v>32.74</v>
      </c>
      <c r="M1418" s="627">
        <v>32.74</v>
      </c>
      <c r="N1418" s="626">
        <v>1</v>
      </c>
      <c r="O1418" s="690">
        <v>0.5</v>
      </c>
      <c r="P1418" s="627">
        <v>32.74</v>
      </c>
      <c r="Q1418" s="642">
        <v>1</v>
      </c>
      <c r="R1418" s="626">
        <v>1</v>
      </c>
      <c r="S1418" s="642">
        <v>1</v>
      </c>
      <c r="T1418" s="690">
        <v>0.5</v>
      </c>
      <c r="U1418" s="672">
        <v>1</v>
      </c>
    </row>
    <row r="1419" spans="1:21" ht="14.4" customHeight="1" x14ac:dyDescent="0.3">
      <c r="A1419" s="625">
        <v>31</v>
      </c>
      <c r="B1419" s="626" t="s">
        <v>547</v>
      </c>
      <c r="C1419" s="626">
        <v>89301312</v>
      </c>
      <c r="D1419" s="688"/>
      <c r="E1419" s="689" t="s">
        <v>2737</v>
      </c>
      <c r="F1419" s="626" t="s">
        <v>2708</v>
      </c>
      <c r="G1419" s="626" t="s">
        <v>2846</v>
      </c>
      <c r="H1419" s="626"/>
      <c r="I1419" s="626" t="s">
        <v>1494</v>
      </c>
      <c r="J1419" s="626" t="s">
        <v>1495</v>
      </c>
      <c r="K1419" s="626" t="s">
        <v>1496</v>
      </c>
      <c r="L1419" s="627">
        <v>49.12</v>
      </c>
      <c r="M1419" s="627">
        <v>98.24</v>
      </c>
      <c r="N1419" s="626">
        <v>2</v>
      </c>
      <c r="O1419" s="690">
        <v>2</v>
      </c>
      <c r="P1419" s="627">
        <v>98.24</v>
      </c>
      <c r="Q1419" s="642">
        <v>1</v>
      </c>
      <c r="R1419" s="626">
        <v>2</v>
      </c>
      <c r="S1419" s="642">
        <v>1</v>
      </c>
      <c r="T1419" s="690">
        <v>2</v>
      </c>
      <c r="U1419" s="672">
        <v>1</v>
      </c>
    </row>
    <row r="1420" spans="1:21" ht="14.4" customHeight="1" x14ac:dyDescent="0.3">
      <c r="A1420" s="625">
        <v>31</v>
      </c>
      <c r="B1420" s="626" t="s">
        <v>547</v>
      </c>
      <c r="C1420" s="626">
        <v>89301312</v>
      </c>
      <c r="D1420" s="688"/>
      <c r="E1420" s="689" t="s">
        <v>2737</v>
      </c>
      <c r="F1420" s="626" t="s">
        <v>2708</v>
      </c>
      <c r="G1420" s="626" t="s">
        <v>2846</v>
      </c>
      <c r="H1420" s="626"/>
      <c r="I1420" s="626" t="s">
        <v>2310</v>
      </c>
      <c r="J1420" s="626" t="s">
        <v>1537</v>
      </c>
      <c r="K1420" s="626" t="s">
        <v>2693</v>
      </c>
      <c r="L1420" s="627">
        <v>124.51</v>
      </c>
      <c r="M1420" s="627">
        <v>124.51</v>
      </c>
      <c r="N1420" s="626">
        <v>1</v>
      </c>
      <c r="O1420" s="690">
        <v>1</v>
      </c>
      <c r="P1420" s="627"/>
      <c r="Q1420" s="642">
        <v>0</v>
      </c>
      <c r="R1420" s="626"/>
      <c r="S1420" s="642">
        <v>0</v>
      </c>
      <c r="T1420" s="690"/>
      <c r="U1420" s="672">
        <v>0</v>
      </c>
    </row>
    <row r="1421" spans="1:21" ht="14.4" customHeight="1" x14ac:dyDescent="0.3">
      <c r="A1421" s="625">
        <v>31</v>
      </c>
      <c r="B1421" s="626" t="s">
        <v>547</v>
      </c>
      <c r="C1421" s="626">
        <v>89301312</v>
      </c>
      <c r="D1421" s="688"/>
      <c r="E1421" s="689" t="s">
        <v>2737</v>
      </c>
      <c r="F1421" s="626" t="s">
        <v>2708</v>
      </c>
      <c r="G1421" s="626" t="s">
        <v>2846</v>
      </c>
      <c r="H1421" s="626"/>
      <c r="I1421" s="626" t="s">
        <v>2310</v>
      </c>
      <c r="J1421" s="626" t="s">
        <v>1537</v>
      </c>
      <c r="K1421" s="626" t="s">
        <v>2693</v>
      </c>
      <c r="L1421" s="627">
        <v>98.23</v>
      </c>
      <c r="M1421" s="627">
        <v>98.23</v>
      </c>
      <c r="N1421" s="626">
        <v>1</v>
      </c>
      <c r="O1421" s="690">
        <v>0.5</v>
      </c>
      <c r="P1421" s="627">
        <v>98.23</v>
      </c>
      <c r="Q1421" s="642">
        <v>1</v>
      </c>
      <c r="R1421" s="626">
        <v>1</v>
      </c>
      <c r="S1421" s="642">
        <v>1</v>
      </c>
      <c r="T1421" s="690">
        <v>0.5</v>
      </c>
      <c r="U1421" s="672">
        <v>1</v>
      </c>
    </row>
    <row r="1422" spans="1:21" ht="14.4" customHeight="1" x14ac:dyDescent="0.3">
      <c r="A1422" s="625">
        <v>31</v>
      </c>
      <c r="B1422" s="626" t="s">
        <v>547</v>
      </c>
      <c r="C1422" s="626">
        <v>89301312</v>
      </c>
      <c r="D1422" s="688"/>
      <c r="E1422" s="689" t="s">
        <v>2737</v>
      </c>
      <c r="F1422" s="626" t="s">
        <v>2708</v>
      </c>
      <c r="G1422" s="626" t="s">
        <v>3067</v>
      </c>
      <c r="H1422" s="626"/>
      <c r="I1422" s="626" t="s">
        <v>3068</v>
      </c>
      <c r="J1422" s="626" t="s">
        <v>3069</v>
      </c>
      <c r="K1422" s="626" t="s">
        <v>923</v>
      </c>
      <c r="L1422" s="627">
        <v>0</v>
      </c>
      <c r="M1422" s="627">
        <v>0</v>
      </c>
      <c r="N1422" s="626">
        <v>1</v>
      </c>
      <c r="O1422" s="690">
        <v>1</v>
      </c>
      <c r="P1422" s="627">
        <v>0</v>
      </c>
      <c r="Q1422" s="642"/>
      <c r="R1422" s="626">
        <v>1</v>
      </c>
      <c r="S1422" s="642">
        <v>1</v>
      </c>
      <c r="T1422" s="690">
        <v>1</v>
      </c>
      <c r="U1422" s="672">
        <v>1</v>
      </c>
    </row>
    <row r="1423" spans="1:21" ht="14.4" customHeight="1" x14ac:dyDescent="0.3">
      <c r="A1423" s="625">
        <v>31</v>
      </c>
      <c r="B1423" s="626" t="s">
        <v>547</v>
      </c>
      <c r="C1423" s="626">
        <v>89301312</v>
      </c>
      <c r="D1423" s="688"/>
      <c r="E1423" s="689" t="s">
        <v>2737</v>
      </c>
      <c r="F1423" s="626" t="s">
        <v>2710</v>
      </c>
      <c r="G1423" s="626" t="s">
        <v>2759</v>
      </c>
      <c r="H1423" s="626"/>
      <c r="I1423" s="626" t="s">
        <v>3952</v>
      </c>
      <c r="J1423" s="626" t="s">
        <v>2850</v>
      </c>
      <c r="K1423" s="626" t="s">
        <v>3953</v>
      </c>
      <c r="L1423" s="627">
        <v>600</v>
      </c>
      <c r="M1423" s="627">
        <v>600</v>
      </c>
      <c r="N1423" s="626">
        <v>1</v>
      </c>
      <c r="O1423" s="690">
        <v>1</v>
      </c>
      <c r="P1423" s="627">
        <v>600</v>
      </c>
      <c r="Q1423" s="642">
        <v>1</v>
      </c>
      <c r="R1423" s="626">
        <v>1</v>
      </c>
      <c r="S1423" s="642">
        <v>1</v>
      </c>
      <c r="T1423" s="690">
        <v>1</v>
      </c>
      <c r="U1423" s="672">
        <v>1</v>
      </c>
    </row>
    <row r="1424" spans="1:21" ht="14.4" customHeight="1" x14ac:dyDescent="0.3">
      <c r="A1424" s="625">
        <v>31</v>
      </c>
      <c r="B1424" s="626" t="s">
        <v>547</v>
      </c>
      <c r="C1424" s="626">
        <v>89301312</v>
      </c>
      <c r="D1424" s="688"/>
      <c r="E1424" s="689" t="s">
        <v>2737</v>
      </c>
      <c r="F1424" s="626" t="s">
        <v>2710</v>
      </c>
      <c r="G1424" s="626" t="s">
        <v>2763</v>
      </c>
      <c r="H1424" s="626"/>
      <c r="I1424" s="626" t="s">
        <v>2764</v>
      </c>
      <c r="J1424" s="626" t="s">
        <v>2765</v>
      </c>
      <c r="K1424" s="626" t="s">
        <v>2766</v>
      </c>
      <c r="L1424" s="627">
        <v>35.75</v>
      </c>
      <c r="M1424" s="627">
        <v>250.25</v>
      </c>
      <c r="N1424" s="626">
        <v>7</v>
      </c>
      <c r="O1424" s="690">
        <v>7</v>
      </c>
      <c r="P1424" s="627">
        <v>250.25</v>
      </c>
      <c r="Q1424" s="642">
        <v>1</v>
      </c>
      <c r="R1424" s="626">
        <v>7</v>
      </c>
      <c r="S1424" s="642">
        <v>1</v>
      </c>
      <c r="T1424" s="690">
        <v>7</v>
      </c>
      <c r="U1424" s="672">
        <v>1</v>
      </c>
    </row>
    <row r="1425" spans="1:21" ht="14.4" customHeight="1" x14ac:dyDescent="0.3">
      <c r="A1425" s="625">
        <v>31</v>
      </c>
      <c r="B1425" s="626" t="s">
        <v>547</v>
      </c>
      <c r="C1425" s="626">
        <v>89301312</v>
      </c>
      <c r="D1425" s="688"/>
      <c r="E1425" s="689" t="s">
        <v>2737</v>
      </c>
      <c r="F1425" s="626" t="s">
        <v>2710</v>
      </c>
      <c r="G1425" s="626" t="s">
        <v>2763</v>
      </c>
      <c r="H1425" s="626"/>
      <c r="I1425" s="626" t="s">
        <v>3087</v>
      </c>
      <c r="J1425" s="626" t="s">
        <v>2765</v>
      </c>
      <c r="K1425" s="626" t="s">
        <v>3088</v>
      </c>
      <c r="L1425" s="627">
        <v>47.57</v>
      </c>
      <c r="M1425" s="627">
        <v>47.57</v>
      </c>
      <c r="N1425" s="626">
        <v>1</v>
      </c>
      <c r="O1425" s="690">
        <v>1</v>
      </c>
      <c r="P1425" s="627">
        <v>47.57</v>
      </c>
      <c r="Q1425" s="642">
        <v>1</v>
      </c>
      <c r="R1425" s="626">
        <v>1</v>
      </c>
      <c r="S1425" s="642">
        <v>1</v>
      </c>
      <c r="T1425" s="690">
        <v>1</v>
      </c>
      <c r="U1425" s="672">
        <v>1</v>
      </c>
    </row>
    <row r="1426" spans="1:21" ht="14.4" customHeight="1" x14ac:dyDescent="0.3">
      <c r="A1426" s="625">
        <v>31</v>
      </c>
      <c r="B1426" s="626" t="s">
        <v>547</v>
      </c>
      <c r="C1426" s="626">
        <v>89301312</v>
      </c>
      <c r="D1426" s="688"/>
      <c r="E1426" s="689" t="s">
        <v>2737</v>
      </c>
      <c r="F1426" s="626" t="s">
        <v>2710</v>
      </c>
      <c r="G1426" s="626" t="s">
        <v>2763</v>
      </c>
      <c r="H1426" s="626"/>
      <c r="I1426" s="626" t="s">
        <v>3216</v>
      </c>
      <c r="J1426" s="626" t="s">
        <v>3217</v>
      </c>
      <c r="K1426" s="626" t="s">
        <v>3218</v>
      </c>
      <c r="L1426" s="627">
        <v>30.99</v>
      </c>
      <c r="M1426" s="627">
        <v>61.98</v>
      </c>
      <c r="N1426" s="626">
        <v>2</v>
      </c>
      <c r="O1426" s="690">
        <v>2</v>
      </c>
      <c r="P1426" s="627">
        <v>61.98</v>
      </c>
      <c r="Q1426" s="642">
        <v>1</v>
      </c>
      <c r="R1426" s="626">
        <v>2</v>
      </c>
      <c r="S1426" s="642">
        <v>1</v>
      </c>
      <c r="T1426" s="690">
        <v>2</v>
      </c>
      <c r="U1426" s="672">
        <v>1</v>
      </c>
    </row>
    <row r="1427" spans="1:21" ht="14.4" customHeight="1" x14ac:dyDescent="0.3">
      <c r="A1427" s="625">
        <v>31</v>
      </c>
      <c r="B1427" s="626" t="s">
        <v>547</v>
      </c>
      <c r="C1427" s="626">
        <v>89301312</v>
      </c>
      <c r="D1427" s="688"/>
      <c r="E1427" s="689" t="s">
        <v>2737</v>
      </c>
      <c r="F1427" s="626" t="s">
        <v>2710</v>
      </c>
      <c r="G1427" s="626" t="s">
        <v>2763</v>
      </c>
      <c r="H1427" s="626"/>
      <c r="I1427" s="626" t="s">
        <v>3219</v>
      </c>
      <c r="J1427" s="626" t="s">
        <v>3217</v>
      </c>
      <c r="K1427" s="626" t="s">
        <v>3220</v>
      </c>
      <c r="L1427" s="627">
        <v>24.77</v>
      </c>
      <c r="M1427" s="627">
        <v>24.77</v>
      </c>
      <c r="N1427" s="626">
        <v>1</v>
      </c>
      <c r="O1427" s="690">
        <v>1</v>
      </c>
      <c r="P1427" s="627">
        <v>24.77</v>
      </c>
      <c r="Q1427" s="642">
        <v>1</v>
      </c>
      <c r="R1427" s="626">
        <v>1</v>
      </c>
      <c r="S1427" s="642">
        <v>1</v>
      </c>
      <c r="T1427" s="690">
        <v>1</v>
      </c>
      <c r="U1427" s="672">
        <v>1</v>
      </c>
    </row>
    <row r="1428" spans="1:21" ht="14.4" customHeight="1" x14ac:dyDescent="0.3">
      <c r="A1428" s="625">
        <v>31</v>
      </c>
      <c r="B1428" s="626" t="s">
        <v>547</v>
      </c>
      <c r="C1428" s="626">
        <v>89301312</v>
      </c>
      <c r="D1428" s="688"/>
      <c r="E1428" s="689" t="s">
        <v>2737</v>
      </c>
      <c r="F1428" s="626" t="s">
        <v>2710</v>
      </c>
      <c r="G1428" s="626" t="s">
        <v>2767</v>
      </c>
      <c r="H1428" s="626"/>
      <c r="I1428" s="626" t="s">
        <v>2852</v>
      </c>
      <c r="J1428" s="626" t="s">
        <v>2853</v>
      </c>
      <c r="K1428" s="626" t="s">
        <v>2854</v>
      </c>
      <c r="L1428" s="627">
        <v>260</v>
      </c>
      <c r="M1428" s="627">
        <v>1560</v>
      </c>
      <c r="N1428" s="626">
        <v>6</v>
      </c>
      <c r="O1428" s="690">
        <v>3</v>
      </c>
      <c r="P1428" s="627">
        <v>1560</v>
      </c>
      <c r="Q1428" s="642">
        <v>1</v>
      </c>
      <c r="R1428" s="626">
        <v>6</v>
      </c>
      <c r="S1428" s="642">
        <v>1</v>
      </c>
      <c r="T1428" s="690">
        <v>3</v>
      </c>
      <c r="U1428" s="672">
        <v>1</v>
      </c>
    </row>
    <row r="1429" spans="1:21" ht="14.4" customHeight="1" x14ac:dyDescent="0.3">
      <c r="A1429" s="625">
        <v>31</v>
      </c>
      <c r="B1429" s="626" t="s">
        <v>547</v>
      </c>
      <c r="C1429" s="626">
        <v>89301312</v>
      </c>
      <c r="D1429" s="688"/>
      <c r="E1429" s="689" t="s">
        <v>2737</v>
      </c>
      <c r="F1429" s="626" t="s">
        <v>2710</v>
      </c>
      <c r="G1429" s="626" t="s">
        <v>2738</v>
      </c>
      <c r="H1429" s="626"/>
      <c r="I1429" s="626" t="s">
        <v>2858</v>
      </c>
      <c r="J1429" s="626" t="s">
        <v>2859</v>
      </c>
      <c r="K1429" s="626" t="s">
        <v>2860</v>
      </c>
      <c r="L1429" s="627">
        <v>3000</v>
      </c>
      <c r="M1429" s="627">
        <v>6000</v>
      </c>
      <c r="N1429" s="626">
        <v>2</v>
      </c>
      <c r="O1429" s="690">
        <v>2</v>
      </c>
      <c r="P1429" s="627">
        <v>6000</v>
      </c>
      <c r="Q1429" s="642">
        <v>1</v>
      </c>
      <c r="R1429" s="626">
        <v>2</v>
      </c>
      <c r="S1429" s="642">
        <v>1</v>
      </c>
      <c r="T1429" s="690">
        <v>2</v>
      </c>
      <c r="U1429" s="672">
        <v>1</v>
      </c>
    </row>
    <row r="1430" spans="1:21" ht="14.4" customHeight="1" x14ac:dyDescent="0.3">
      <c r="A1430" s="625">
        <v>31</v>
      </c>
      <c r="B1430" s="626" t="s">
        <v>547</v>
      </c>
      <c r="C1430" s="626">
        <v>89301312</v>
      </c>
      <c r="D1430" s="688"/>
      <c r="E1430" s="689" t="s">
        <v>2737</v>
      </c>
      <c r="F1430" s="626" t="s">
        <v>2710</v>
      </c>
      <c r="G1430" s="626" t="s">
        <v>2738</v>
      </c>
      <c r="H1430" s="626"/>
      <c r="I1430" s="626" t="s">
        <v>2777</v>
      </c>
      <c r="J1430" s="626" t="s">
        <v>2778</v>
      </c>
      <c r="K1430" s="626" t="s">
        <v>2779</v>
      </c>
      <c r="L1430" s="627">
        <v>492.18</v>
      </c>
      <c r="M1430" s="627">
        <v>984.36</v>
      </c>
      <c r="N1430" s="626">
        <v>2</v>
      </c>
      <c r="O1430" s="690">
        <v>2</v>
      </c>
      <c r="P1430" s="627">
        <v>984.36</v>
      </c>
      <c r="Q1430" s="642">
        <v>1</v>
      </c>
      <c r="R1430" s="626">
        <v>2</v>
      </c>
      <c r="S1430" s="642">
        <v>1</v>
      </c>
      <c r="T1430" s="690">
        <v>2</v>
      </c>
      <c r="U1430" s="672">
        <v>1</v>
      </c>
    </row>
    <row r="1431" spans="1:21" ht="14.4" customHeight="1" x14ac:dyDescent="0.3">
      <c r="A1431" s="625">
        <v>31</v>
      </c>
      <c r="B1431" s="626" t="s">
        <v>547</v>
      </c>
      <c r="C1431" s="626">
        <v>89301312</v>
      </c>
      <c r="D1431" s="688"/>
      <c r="E1431" s="689" t="s">
        <v>2737</v>
      </c>
      <c r="F1431" s="626" t="s">
        <v>2710</v>
      </c>
      <c r="G1431" s="626" t="s">
        <v>2738</v>
      </c>
      <c r="H1431" s="626"/>
      <c r="I1431" s="626" t="s">
        <v>3954</v>
      </c>
      <c r="J1431" s="626" t="s">
        <v>3955</v>
      </c>
      <c r="K1431" s="626" t="s">
        <v>3956</v>
      </c>
      <c r="L1431" s="627">
        <v>269.06</v>
      </c>
      <c r="M1431" s="627">
        <v>269.06</v>
      </c>
      <c r="N1431" s="626">
        <v>1</v>
      </c>
      <c r="O1431" s="690">
        <v>1</v>
      </c>
      <c r="P1431" s="627">
        <v>269.06</v>
      </c>
      <c r="Q1431" s="642">
        <v>1</v>
      </c>
      <c r="R1431" s="626">
        <v>1</v>
      </c>
      <c r="S1431" s="642">
        <v>1</v>
      </c>
      <c r="T1431" s="690">
        <v>1</v>
      </c>
      <c r="U1431" s="672">
        <v>1</v>
      </c>
    </row>
    <row r="1432" spans="1:21" ht="14.4" customHeight="1" x14ac:dyDescent="0.3">
      <c r="A1432" s="625">
        <v>31</v>
      </c>
      <c r="B1432" s="626" t="s">
        <v>547</v>
      </c>
      <c r="C1432" s="626">
        <v>89301312</v>
      </c>
      <c r="D1432" s="688"/>
      <c r="E1432" s="689" t="s">
        <v>2737</v>
      </c>
      <c r="F1432" s="626" t="s">
        <v>2710</v>
      </c>
      <c r="G1432" s="626" t="s">
        <v>2738</v>
      </c>
      <c r="H1432" s="626"/>
      <c r="I1432" s="626" t="s">
        <v>2958</v>
      </c>
      <c r="J1432" s="626" t="s">
        <v>2959</v>
      </c>
      <c r="K1432" s="626" t="s">
        <v>2960</v>
      </c>
      <c r="L1432" s="627">
        <v>347.81</v>
      </c>
      <c r="M1432" s="627">
        <v>1043.43</v>
      </c>
      <c r="N1432" s="626">
        <v>3</v>
      </c>
      <c r="O1432" s="690">
        <v>3</v>
      </c>
      <c r="P1432" s="627">
        <v>1043.43</v>
      </c>
      <c r="Q1432" s="642">
        <v>1</v>
      </c>
      <c r="R1432" s="626">
        <v>3</v>
      </c>
      <c r="S1432" s="642">
        <v>1</v>
      </c>
      <c r="T1432" s="690">
        <v>3</v>
      </c>
      <c r="U1432" s="672">
        <v>1</v>
      </c>
    </row>
    <row r="1433" spans="1:21" ht="14.4" customHeight="1" x14ac:dyDescent="0.3">
      <c r="A1433" s="625">
        <v>31</v>
      </c>
      <c r="B1433" s="626" t="s">
        <v>547</v>
      </c>
      <c r="C1433" s="626">
        <v>89301312</v>
      </c>
      <c r="D1433" s="688"/>
      <c r="E1433" s="689" t="s">
        <v>2737</v>
      </c>
      <c r="F1433" s="626" t="s">
        <v>2710</v>
      </c>
      <c r="G1433" s="626" t="s">
        <v>2738</v>
      </c>
      <c r="H1433" s="626"/>
      <c r="I1433" s="626" t="s">
        <v>2889</v>
      </c>
      <c r="J1433" s="626" t="s">
        <v>2890</v>
      </c>
      <c r="K1433" s="626" t="s">
        <v>2891</v>
      </c>
      <c r="L1433" s="627">
        <v>320.25</v>
      </c>
      <c r="M1433" s="627">
        <v>3202.5</v>
      </c>
      <c r="N1433" s="626">
        <v>10</v>
      </c>
      <c r="O1433" s="690">
        <v>10</v>
      </c>
      <c r="P1433" s="627">
        <v>3202.5</v>
      </c>
      <c r="Q1433" s="642">
        <v>1</v>
      </c>
      <c r="R1433" s="626">
        <v>10</v>
      </c>
      <c r="S1433" s="642">
        <v>1</v>
      </c>
      <c r="T1433" s="690">
        <v>10</v>
      </c>
      <c r="U1433" s="672">
        <v>1</v>
      </c>
    </row>
    <row r="1434" spans="1:21" ht="14.4" customHeight="1" x14ac:dyDescent="0.3">
      <c r="A1434" s="625">
        <v>31</v>
      </c>
      <c r="B1434" s="626" t="s">
        <v>547</v>
      </c>
      <c r="C1434" s="626">
        <v>89301312</v>
      </c>
      <c r="D1434" s="688"/>
      <c r="E1434" s="689" t="s">
        <v>2737</v>
      </c>
      <c r="F1434" s="626" t="s">
        <v>2710</v>
      </c>
      <c r="G1434" s="626" t="s">
        <v>2738</v>
      </c>
      <c r="H1434" s="626"/>
      <c r="I1434" s="626" t="s">
        <v>2964</v>
      </c>
      <c r="J1434" s="626" t="s">
        <v>2965</v>
      </c>
      <c r="K1434" s="626" t="s">
        <v>2966</v>
      </c>
      <c r="L1434" s="627">
        <v>245.43</v>
      </c>
      <c r="M1434" s="627">
        <v>1227.1500000000001</v>
      </c>
      <c r="N1434" s="626">
        <v>5</v>
      </c>
      <c r="O1434" s="690">
        <v>5</v>
      </c>
      <c r="P1434" s="627">
        <v>1227.1500000000001</v>
      </c>
      <c r="Q1434" s="642">
        <v>1</v>
      </c>
      <c r="R1434" s="626">
        <v>5</v>
      </c>
      <c r="S1434" s="642">
        <v>1</v>
      </c>
      <c r="T1434" s="690">
        <v>5</v>
      </c>
      <c r="U1434" s="672">
        <v>1</v>
      </c>
    </row>
    <row r="1435" spans="1:21" ht="14.4" customHeight="1" x14ac:dyDescent="0.3">
      <c r="A1435" s="625">
        <v>31</v>
      </c>
      <c r="B1435" s="626" t="s">
        <v>547</v>
      </c>
      <c r="C1435" s="626">
        <v>89301312</v>
      </c>
      <c r="D1435" s="688"/>
      <c r="E1435" s="689" t="s">
        <v>2737</v>
      </c>
      <c r="F1435" s="626" t="s">
        <v>2710</v>
      </c>
      <c r="G1435" s="626" t="s">
        <v>2738</v>
      </c>
      <c r="H1435" s="626"/>
      <c r="I1435" s="626" t="s">
        <v>3510</v>
      </c>
      <c r="J1435" s="626" t="s">
        <v>3511</v>
      </c>
      <c r="K1435" s="626" t="s">
        <v>3512</v>
      </c>
      <c r="L1435" s="627">
        <v>350</v>
      </c>
      <c r="M1435" s="627">
        <v>350</v>
      </c>
      <c r="N1435" s="626">
        <v>1</v>
      </c>
      <c r="O1435" s="690">
        <v>1</v>
      </c>
      <c r="P1435" s="627">
        <v>350</v>
      </c>
      <c r="Q1435" s="642">
        <v>1</v>
      </c>
      <c r="R1435" s="626">
        <v>1</v>
      </c>
      <c r="S1435" s="642">
        <v>1</v>
      </c>
      <c r="T1435" s="690">
        <v>1</v>
      </c>
      <c r="U1435" s="672">
        <v>1</v>
      </c>
    </row>
    <row r="1436" spans="1:21" ht="14.4" customHeight="1" x14ac:dyDescent="0.3">
      <c r="A1436" s="625">
        <v>31</v>
      </c>
      <c r="B1436" s="626" t="s">
        <v>547</v>
      </c>
      <c r="C1436" s="626">
        <v>89301312</v>
      </c>
      <c r="D1436" s="688"/>
      <c r="E1436" s="689" t="s">
        <v>2737</v>
      </c>
      <c r="F1436" s="626" t="s">
        <v>2710</v>
      </c>
      <c r="G1436" s="626" t="s">
        <v>2738</v>
      </c>
      <c r="H1436" s="626"/>
      <c r="I1436" s="626" t="s">
        <v>2780</v>
      </c>
      <c r="J1436" s="626" t="s">
        <v>2781</v>
      </c>
      <c r="K1436" s="626" t="s">
        <v>2782</v>
      </c>
      <c r="L1436" s="627">
        <v>750</v>
      </c>
      <c r="M1436" s="627">
        <v>4500</v>
      </c>
      <c r="N1436" s="626">
        <v>6</v>
      </c>
      <c r="O1436" s="690">
        <v>6</v>
      </c>
      <c r="P1436" s="627">
        <v>4500</v>
      </c>
      <c r="Q1436" s="642">
        <v>1</v>
      </c>
      <c r="R1436" s="626">
        <v>6</v>
      </c>
      <c r="S1436" s="642">
        <v>1</v>
      </c>
      <c r="T1436" s="690">
        <v>6</v>
      </c>
      <c r="U1436" s="672">
        <v>1</v>
      </c>
    </row>
    <row r="1437" spans="1:21" ht="14.4" customHeight="1" x14ac:dyDescent="0.3">
      <c r="A1437" s="625">
        <v>31</v>
      </c>
      <c r="B1437" s="626" t="s">
        <v>547</v>
      </c>
      <c r="C1437" s="626">
        <v>89301312</v>
      </c>
      <c r="D1437" s="688"/>
      <c r="E1437" s="689" t="s">
        <v>2737</v>
      </c>
      <c r="F1437" s="626" t="s">
        <v>2710</v>
      </c>
      <c r="G1437" s="626" t="s">
        <v>2738</v>
      </c>
      <c r="H1437" s="626"/>
      <c r="I1437" s="626" t="s">
        <v>2783</v>
      </c>
      <c r="J1437" s="626" t="s">
        <v>2784</v>
      </c>
      <c r="K1437" s="626" t="s">
        <v>2785</v>
      </c>
      <c r="L1437" s="627">
        <v>971.25</v>
      </c>
      <c r="M1437" s="627">
        <v>971.25</v>
      </c>
      <c r="N1437" s="626">
        <v>1</v>
      </c>
      <c r="O1437" s="690">
        <v>1</v>
      </c>
      <c r="P1437" s="627">
        <v>971.25</v>
      </c>
      <c r="Q1437" s="642">
        <v>1</v>
      </c>
      <c r="R1437" s="626">
        <v>1</v>
      </c>
      <c r="S1437" s="642">
        <v>1</v>
      </c>
      <c r="T1437" s="690">
        <v>1</v>
      </c>
      <c r="U1437" s="672">
        <v>1</v>
      </c>
    </row>
    <row r="1438" spans="1:21" ht="14.4" customHeight="1" x14ac:dyDescent="0.3">
      <c r="A1438" s="625">
        <v>31</v>
      </c>
      <c r="B1438" s="626" t="s">
        <v>547</v>
      </c>
      <c r="C1438" s="626">
        <v>89301312</v>
      </c>
      <c r="D1438" s="688"/>
      <c r="E1438" s="689" t="s">
        <v>2737</v>
      </c>
      <c r="F1438" s="626" t="s">
        <v>2710</v>
      </c>
      <c r="G1438" s="626" t="s">
        <v>2738</v>
      </c>
      <c r="H1438" s="626"/>
      <c r="I1438" s="626" t="s">
        <v>3957</v>
      </c>
      <c r="J1438" s="626" t="s">
        <v>3958</v>
      </c>
      <c r="K1438" s="626"/>
      <c r="L1438" s="627">
        <v>400</v>
      </c>
      <c r="M1438" s="627">
        <v>400</v>
      </c>
      <c r="N1438" s="626">
        <v>1</v>
      </c>
      <c r="O1438" s="690">
        <v>1</v>
      </c>
      <c r="P1438" s="627">
        <v>400</v>
      </c>
      <c r="Q1438" s="642">
        <v>1</v>
      </c>
      <c r="R1438" s="626">
        <v>1</v>
      </c>
      <c r="S1438" s="642">
        <v>1</v>
      </c>
      <c r="T1438" s="690">
        <v>1</v>
      </c>
      <c r="U1438" s="672">
        <v>1</v>
      </c>
    </row>
    <row r="1439" spans="1:21" ht="14.4" customHeight="1" x14ac:dyDescent="0.3">
      <c r="A1439" s="625">
        <v>31</v>
      </c>
      <c r="B1439" s="626" t="s">
        <v>547</v>
      </c>
      <c r="C1439" s="626">
        <v>89301312</v>
      </c>
      <c r="D1439" s="688"/>
      <c r="E1439" s="689" t="s">
        <v>2737</v>
      </c>
      <c r="F1439" s="626" t="s">
        <v>2710</v>
      </c>
      <c r="G1439" s="626" t="s">
        <v>2738</v>
      </c>
      <c r="H1439" s="626"/>
      <c r="I1439" s="626" t="s">
        <v>3296</v>
      </c>
      <c r="J1439" s="626" t="s">
        <v>3297</v>
      </c>
      <c r="K1439" s="626"/>
      <c r="L1439" s="627">
        <v>100</v>
      </c>
      <c r="M1439" s="627">
        <v>100</v>
      </c>
      <c r="N1439" s="626">
        <v>1</v>
      </c>
      <c r="O1439" s="690">
        <v>1</v>
      </c>
      <c r="P1439" s="627">
        <v>100</v>
      </c>
      <c r="Q1439" s="642">
        <v>1</v>
      </c>
      <c r="R1439" s="626">
        <v>1</v>
      </c>
      <c r="S1439" s="642">
        <v>1</v>
      </c>
      <c r="T1439" s="690">
        <v>1</v>
      </c>
      <c r="U1439" s="672">
        <v>1</v>
      </c>
    </row>
    <row r="1440" spans="1:21" ht="14.4" customHeight="1" x14ac:dyDescent="0.3">
      <c r="A1440" s="625">
        <v>31</v>
      </c>
      <c r="B1440" s="626" t="s">
        <v>547</v>
      </c>
      <c r="C1440" s="626">
        <v>89301312</v>
      </c>
      <c r="D1440" s="688"/>
      <c r="E1440" s="689" t="s">
        <v>2737</v>
      </c>
      <c r="F1440" s="626" t="s">
        <v>2710</v>
      </c>
      <c r="G1440" s="626" t="s">
        <v>2738</v>
      </c>
      <c r="H1440" s="626"/>
      <c r="I1440" s="626" t="s">
        <v>3601</v>
      </c>
      <c r="J1440" s="626" t="s">
        <v>3602</v>
      </c>
      <c r="K1440" s="626" t="s">
        <v>3603</v>
      </c>
      <c r="L1440" s="627">
        <v>600</v>
      </c>
      <c r="M1440" s="627">
        <v>600</v>
      </c>
      <c r="N1440" s="626">
        <v>1</v>
      </c>
      <c r="O1440" s="690">
        <v>1</v>
      </c>
      <c r="P1440" s="627">
        <v>600</v>
      </c>
      <c r="Q1440" s="642">
        <v>1</v>
      </c>
      <c r="R1440" s="626">
        <v>1</v>
      </c>
      <c r="S1440" s="642">
        <v>1</v>
      </c>
      <c r="T1440" s="690">
        <v>1</v>
      </c>
      <c r="U1440" s="672">
        <v>1</v>
      </c>
    </row>
    <row r="1441" spans="1:21" ht="14.4" customHeight="1" x14ac:dyDescent="0.3">
      <c r="A1441" s="625">
        <v>31</v>
      </c>
      <c r="B1441" s="626" t="s">
        <v>547</v>
      </c>
      <c r="C1441" s="626">
        <v>89301312</v>
      </c>
      <c r="D1441" s="688"/>
      <c r="E1441" s="689" t="s">
        <v>2737</v>
      </c>
      <c r="F1441" s="626" t="s">
        <v>2710</v>
      </c>
      <c r="G1441" s="626" t="s">
        <v>2738</v>
      </c>
      <c r="H1441" s="626"/>
      <c r="I1441" s="626" t="s">
        <v>3093</v>
      </c>
      <c r="J1441" s="626" t="s">
        <v>2895</v>
      </c>
      <c r="K1441" s="626" t="s">
        <v>3094</v>
      </c>
      <c r="L1441" s="627">
        <v>2010.55</v>
      </c>
      <c r="M1441" s="627">
        <v>4021.1</v>
      </c>
      <c r="N1441" s="626">
        <v>2</v>
      </c>
      <c r="O1441" s="690">
        <v>2</v>
      </c>
      <c r="P1441" s="627">
        <v>4021.1</v>
      </c>
      <c r="Q1441" s="642">
        <v>1</v>
      </c>
      <c r="R1441" s="626">
        <v>2</v>
      </c>
      <c r="S1441" s="642">
        <v>1</v>
      </c>
      <c r="T1441" s="690">
        <v>2</v>
      </c>
      <c r="U1441" s="672">
        <v>1</v>
      </c>
    </row>
    <row r="1442" spans="1:21" ht="14.4" customHeight="1" x14ac:dyDescent="0.3">
      <c r="A1442" s="625">
        <v>31</v>
      </c>
      <c r="B1442" s="626" t="s">
        <v>547</v>
      </c>
      <c r="C1442" s="626">
        <v>89301312</v>
      </c>
      <c r="D1442" s="688"/>
      <c r="E1442" s="689" t="s">
        <v>2737</v>
      </c>
      <c r="F1442" s="626" t="s">
        <v>2710</v>
      </c>
      <c r="G1442" s="626" t="s">
        <v>2738</v>
      </c>
      <c r="H1442" s="626"/>
      <c r="I1442" s="626" t="s">
        <v>2894</v>
      </c>
      <c r="J1442" s="626" t="s">
        <v>2895</v>
      </c>
      <c r="K1442" s="626" t="s">
        <v>2896</v>
      </c>
      <c r="L1442" s="627">
        <v>818.72</v>
      </c>
      <c r="M1442" s="627">
        <v>2456.16</v>
      </c>
      <c r="N1442" s="626">
        <v>3</v>
      </c>
      <c r="O1442" s="690">
        <v>3</v>
      </c>
      <c r="P1442" s="627">
        <v>2456.16</v>
      </c>
      <c r="Q1442" s="642">
        <v>1</v>
      </c>
      <c r="R1442" s="626">
        <v>3</v>
      </c>
      <c r="S1442" s="642">
        <v>1</v>
      </c>
      <c r="T1442" s="690">
        <v>3</v>
      </c>
      <c r="U1442" s="672">
        <v>1</v>
      </c>
    </row>
    <row r="1443" spans="1:21" ht="14.4" customHeight="1" x14ac:dyDescent="0.3">
      <c r="A1443" s="625">
        <v>31</v>
      </c>
      <c r="B1443" s="626" t="s">
        <v>547</v>
      </c>
      <c r="C1443" s="626">
        <v>89301312</v>
      </c>
      <c r="D1443" s="688"/>
      <c r="E1443" s="689" t="s">
        <v>2737</v>
      </c>
      <c r="F1443" s="626" t="s">
        <v>2710</v>
      </c>
      <c r="G1443" s="626" t="s">
        <v>2738</v>
      </c>
      <c r="H1443" s="626"/>
      <c r="I1443" s="626" t="s">
        <v>3095</v>
      </c>
      <c r="J1443" s="626" t="s">
        <v>3096</v>
      </c>
      <c r="K1443" s="626" t="s">
        <v>3097</v>
      </c>
      <c r="L1443" s="627">
        <v>250</v>
      </c>
      <c r="M1443" s="627">
        <v>500</v>
      </c>
      <c r="N1443" s="626">
        <v>2</v>
      </c>
      <c r="O1443" s="690">
        <v>2</v>
      </c>
      <c r="P1443" s="627">
        <v>500</v>
      </c>
      <c r="Q1443" s="642">
        <v>1</v>
      </c>
      <c r="R1443" s="626">
        <v>2</v>
      </c>
      <c r="S1443" s="642">
        <v>1</v>
      </c>
      <c r="T1443" s="690">
        <v>2</v>
      </c>
      <c r="U1443" s="672">
        <v>1</v>
      </c>
    </row>
    <row r="1444" spans="1:21" ht="14.4" customHeight="1" x14ac:dyDescent="0.3">
      <c r="A1444" s="625">
        <v>31</v>
      </c>
      <c r="B1444" s="626" t="s">
        <v>547</v>
      </c>
      <c r="C1444" s="626">
        <v>89301312</v>
      </c>
      <c r="D1444" s="688"/>
      <c r="E1444" s="689" t="s">
        <v>2737</v>
      </c>
      <c r="F1444" s="626" t="s">
        <v>2710</v>
      </c>
      <c r="G1444" s="626" t="s">
        <v>2738</v>
      </c>
      <c r="H1444" s="626"/>
      <c r="I1444" s="626" t="s">
        <v>3243</v>
      </c>
      <c r="J1444" s="626" t="s">
        <v>3244</v>
      </c>
      <c r="K1444" s="626" t="s">
        <v>3245</v>
      </c>
      <c r="L1444" s="627">
        <v>600</v>
      </c>
      <c r="M1444" s="627">
        <v>1800</v>
      </c>
      <c r="N1444" s="626">
        <v>3</v>
      </c>
      <c r="O1444" s="690">
        <v>3</v>
      </c>
      <c r="P1444" s="627">
        <v>1200</v>
      </c>
      <c r="Q1444" s="642">
        <v>0.66666666666666663</v>
      </c>
      <c r="R1444" s="626">
        <v>2</v>
      </c>
      <c r="S1444" s="642">
        <v>0.66666666666666663</v>
      </c>
      <c r="T1444" s="690">
        <v>2</v>
      </c>
      <c r="U1444" s="672">
        <v>0.66666666666666663</v>
      </c>
    </row>
    <row r="1445" spans="1:21" ht="14.4" customHeight="1" x14ac:dyDescent="0.3">
      <c r="A1445" s="625">
        <v>31</v>
      </c>
      <c r="B1445" s="626" t="s">
        <v>547</v>
      </c>
      <c r="C1445" s="626">
        <v>89301312</v>
      </c>
      <c r="D1445" s="688"/>
      <c r="E1445" s="689" t="s">
        <v>2737</v>
      </c>
      <c r="F1445" s="626" t="s">
        <v>2710</v>
      </c>
      <c r="G1445" s="626" t="s">
        <v>2738</v>
      </c>
      <c r="H1445" s="626"/>
      <c r="I1445" s="626" t="s">
        <v>3609</v>
      </c>
      <c r="J1445" s="626" t="s">
        <v>3610</v>
      </c>
      <c r="K1445" s="626" t="s">
        <v>3611</v>
      </c>
      <c r="L1445" s="627">
        <v>750</v>
      </c>
      <c r="M1445" s="627">
        <v>2250</v>
      </c>
      <c r="N1445" s="626">
        <v>3</v>
      </c>
      <c r="O1445" s="690">
        <v>3</v>
      </c>
      <c r="P1445" s="627">
        <v>750</v>
      </c>
      <c r="Q1445" s="642">
        <v>0.33333333333333331</v>
      </c>
      <c r="R1445" s="626">
        <v>1</v>
      </c>
      <c r="S1445" s="642">
        <v>0.33333333333333331</v>
      </c>
      <c r="T1445" s="690">
        <v>1</v>
      </c>
      <c r="U1445" s="672">
        <v>0.33333333333333331</v>
      </c>
    </row>
    <row r="1446" spans="1:21" ht="14.4" customHeight="1" x14ac:dyDescent="0.3">
      <c r="A1446" s="625">
        <v>31</v>
      </c>
      <c r="B1446" s="626" t="s">
        <v>547</v>
      </c>
      <c r="C1446" s="626">
        <v>89301312</v>
      </c>
      <c r="D1446" s="688"/>
      <c r="E1446" s="689" t="s">
        <v>2737</v>
      </c>
      <c r="F1446" s="626" t="s">
        <v>2710</v>
      </c>
      <c r="G1446" s="626" t="s">
        <v>2738</v>
      </c>
      <c r="H1446" s="626"/>
      <c r="I1446" s="626" t="s">
        <v>3959</v>
      </c>
      <c r="J1446" s="626" t="s">
        <v>3960</v>
      </c>
      <c r="K1446" s="626" t="s">
        <v>3961</v>
      </c>
      <c r="L1446" s="627">
        <v>400</v>
      </c>
      <c r="M1446" s="627">
        <v>400</v>
      </c>
      <c r="N1446" s="626">
        <v>1</v>
      </c>
      <c r="O1446" s="690">
        <v>1</v>
      </c>
      <c r="P1446" s="627"/>
      <c r="Q1446" s="642">
        <v>0</v>
      </c>
      <c r="R1446" s="626"/>
      <c r="S1446" s="642">
        <v>0</v>
      </c>
      <c r="T1446" s="690"/>
      <c r="U1446" s="672">
        <v>0</v>
      </c>
    </row>
    <row r="1447" spans="1:21" ht="14.4" customHeight="1" x14ac:dyDescent="0.3">
      <c r="A1447" s="625">
        <v>31</v>
      </c>
      <c r="B1447" s="626" t="s">
        <v>547</v>
      </c>
      <c r="C1447" s="626">
        <v>89301312</v>
      </c>
      <c r="D1447" s="688"/>
      <c r="E1447" s="689" t="s">
        <v>2737</v>
      </c>
      <c r="F1447" s="626" t="s">
        <v>2710</v>
      </c>
      <c r="G1447" s="626" t="s">
        <v>2738</v>
      </c>
      <c r="H1447" s="626"/>
      <c r="I1447" s="626" t="s">
        <v>3002</v>
      </c>
      <c r="J1447" s="626" t="s">
        <v>3003</v>
      </c>
      <c r="K1447" s="626" t="s">
        <v>3004</v>
      </c>
      <c r="L1447" s="627">
        <v>350</v>
      </c>
      <c r="M1447" s="627">
        <v>2100</v>
      </c>
      <c r="N1447" s="626">
        <v>6</v>
      </c>
      <c r="O1447" s="690">
        <v>6</v>
      </c>
      <c r="P1447" s="627">
        <v>1400</v>
      </c>
      <c r="Q1447" s="642">
        <v>0.66666666666666663</v>
      </c>
      <c r="R1447" s="626">
        <v>4</v>
      </c>
      <c r="S1447" s="642">
        <v>0.66666666666666663</v>
      </c>
      <c r="T1447" s="690">
        <v>4</v>
      </c>
      <c r="U1447" s="672">
        <v>0.66666666666666663</v>
      </c>
    </row>
    <row r="1448" spans="1:21" ht="14.4" customHeight="1" x14ac:dyDescent="0.3">
      <c r="A1448" s="625">
        <v>31</v>
      </c>
      <c r="B1448" s="626" t="s">
        <v>547</v>
      </c>
      <c r="C1448" s="626">
        <v>89301312</v>
      </c>
      <c r="D1448" s="688"/>
      <c r="E1448" s="689" t="s">
        <v>2737</v>
      </c>
      <c r="F1448" s="626" t="s">
        <v>2710</v>
      </c>
      <c r="G1448" s="626" t="s">
        <v>2738</v>
      </c>
      <c r="H1448" s="626"/>
      <c r="I1448" s="626" t="s">
        <v>3252</v>
      </c>
      <c r="J1448" s="626" t="s">
        <v>3253</v>
      </c>
      <c r="K1448" s="626" t="s">
        <v>3254</v>
      </c>
      <c r="L1448" s="627">
        <v>249.37</v>
      </c>
      <c r="M1448" s="627">
        <v>249.37</v>
      </c>
      <c r="N1448" s="626">
        <v>1</v>
      </c>
      <c r="O1448" s="690">
        <v>1</v>
      </c>
      <c r="P1448" s="627"/>
      <c r="Q1448" s="642">
        <v>0</v>
      </c>
      <c r="R1448" s="626"/>
      <c r="S1448" s="642">
        <v>0</v>
      </c>
      <c r="T1448" s="690"/>
      <c r="U1448" s="672">
        <v>0</v>
      </c>
    </row>
    <row r="1449" spans="1:21" ht="14.4" customHeight="1" x14ac:dyDescent="0.3">
      <c r="A1449" s="625">
        <v>31</v>
      </c>
      <c r="B1449" s="626" t="s">
        <v>547</v>
      </c>
      <c r="C1449" s="626">
        <v>89301312</v>
      </c>
      <c r="D1449" s="688"/>
      <c r="E1449" s="689" t="s">
        <v>2737</v>
      </c>
      <c r="F1449" s="626" t="s">
        <v>2710</v>
      </c>
      <c r="G1449" s="626" t="s">
        <v>2795</v>
      </c>
      <c r="H1449" s="626"/>
      <c r="I1449" s="626" t="s">
        <v>2799</v>
      </c>
      <c r="J1449" s="626" t="s">
        <v>2800</v>
      </c>
      <c r="K1449" s="626" t="s">
        <v>2801</v>
      </c>
      <c r="L1449" s="627">
        <v>0</v>
      </c>
      <c r="M1449" s="627">
        <v>0</v>
      </c>
      <c r="N1449" s="626">
        <v>1</v>
      </c>
      <c r="O1449" s="690">
        <v>1</v>
      </c>
      <c r="P1449" s="627"/>
      <c r="Q1449" s="642"/>
      <c r="R1449" s="626"/>
      <c r="S1449" s="642">
        <v>0</v>
      </c>
      <c r="T1449" s="690"/>
      <c r="U1449" s="672">
        <v>0</v>
      </c>
    </row>
    <row r="1450" spans="1:21" ht="14.4" customHeight="1" x14ac:dyDescent="0.3">
      <c r="A1450" s="625">
        <v>31</v>
      </c>
      <c r="B1450" s="626" t="s">
        <v>547</v>
      </c>
      <c r="C1450" s="626">
        <v>89301313</v>
      </c>
      <c r="D1450" s="688"/>
      <c r="E1450" s="689" t="s">
        <v>2719</v>
      </c>
      <c r="F1450" s="626" t="s">
        <v>2710</v>
      </c>
      <c r="G1450" s="626" t="s">
        <v>2759</v>
      </c>
      <c r="H1450" s="626"/>
      <c r="I1450" s="626" t="s">
        <v>2760</v>
      </c>
      <c r="J1450" s="626" t="s">
        <v>2761</v>
      </c>
      <c r="K1450" s="626" t="s">
        <v>2762</v>
      </c>
      <c r="L1450" s="627">
        <v>410</v>
      </c>
      <c r="M1450" s="627">
        <v>410</v>
      </c>
      <c r="N1450" s="626">
        <v>1</v>
      </c>
      <c r="O1450" s="690">
        <v>1</v>
      </c>
      <c r="P1450" s="627">
        <v>410</v>
      </c>
      <c r="Q1450" s="642">
        <v>1</v>
      </c>
      <c r="R1450" s="626">
        <v>1</v>
      </c>
      <c r="S1450" s="642">
        <v>1</v>
      </c>
      <c r="T1450" s="690">
        <v>1</v>
      </c>
      <c r="U1450" s="672">
        <v>1</v>
      </c>
    </row>
    <row r="1451" spans="1:21" ht="14.4" customHeight="1" x14ac:dyDescent="0.3">
      <c r="A1451" s="625">
        <v>31</v>
      </c>
      <c r="B1451" s="626" t="s">
        <v>547</v>
      </c>
      <c r="C1451" s="626">
        <v>89301313</v>
      </c>
      <c r="D1451" s="688"/>
      <c r="E1451" s="689" t="s">
        <v>2719</v>
      </c>
      <c r="F1451" s="626" t="s">
        <v>2710</v>
      </c>
      <c r="G1451" s="626" t="s">
        <v>2795</v>
      </c>
      <c r="H1451" s="626"/>
      <c r="I1451" s="626" t="s">
        <v>2802</v>
      </c>
      <c r="J1451" s="626" t="s">
        <v>2803</v>
      </c>
      <c r="K1451" s="626" t="s">
        <v>2804</v>
      </c>
      <c r="L1451" s="627">
        <v>0</v>
      </c>
      <c r="M1451" s="627">
        <v>0</v>
      </c>
      <c r="N1451" s="626">
        <v>1</v>
      </c>
      <c r="O1451" s="690">
        <v>1</v>
      </c>
      <c r="P1451" s="627"/>
      <c r="Q1451" s="642"/>
      <c r="R1451" s="626"/>
      <c r="S1451" s="642">
        <v>0</v>
      </c>
      <c r="T1451" s="690"/>
      <c r="U1451" s="672">
        <v>0</v>
      </c>
    </row>
    <row r="1452" spans="1:21" ht="14.4" customHeight="1" x14ac:dyDescent="0.3">
      <c r="A1452" s="625">
        <v>31</v>
      </c>
      <c r="B1452" s="626" t="s">
        <v>547</v>
      </c>
      <c r="C1452" s="626">
        <v>89301313</v>
      </c>
      <c r="D1452" s="688"/>
      <c r="E1452" s="689" t="s">
        <v>2723</v>
      </c>
      <c r="F1452" s="626" t="s">
        <v>2710</v>
      </c>
      <c r="G1452" s="626" t="s">
        <v>2759</v>
      </c>
      <c r="H1452" s="626"/>
      <c r="I1452" s="626" t="s">
        <v>2760</v>
      </c>
      <c r="J1452" s="626" t="s">
        <v>2761</v>
      </c>
      <c r="K1452" s="626" t="s">
        <v>2762</v>
      </c>
      <c r="L1452" s="627">
        <v>410</v>
      </c>
      <c r="M1452" s="627">
        <v>820</v>
      </c>
      <c r="N1452" s="626">
        <v>2</v>
      </c>
      <c r="O1452" s="690">
        <v>2</v>
      </c>
      <c r="P1452" s="627">
        <v>410</v>
      </c>
      <c r="Q1452" s="642">
        <v>0.5</v>
      </c>
      <c r="R1452" s="626">
        <v>1</v>
      </c>
      <c r="S1452" s="642">
        <v>0.5</v>
      </c>
      <c r="T1452" s="690">
        <v>1</v>
      </c>
      <c r="U1452" s="672">
        <v>0.5</v>
      </c>
    </row>
    <row r="1453" spans="1:21" ht="14.4" customHeight="1" x14ac:dyDescent="0.3">
      <c r="A1453" s="625">
        <v>31</v>
      </c>
      <c r="B1453" s="626" t="s">
        <v>547</v>
      </c>
      <c r="C1453" s="626">
        <v>89301313</v>
      </c>
      <c r="D1453" s="688"/>
      <c r="E1453" s="689" t="s">
        <v>2723</v>
      </c>
      <c r="F1453" s="626" t="s">
        <v>2710</v>
      </c>
      <c r="G1453" s="626" t="s">
        <v>2738</v>
      </c>
      <c r="H1453" s="626"/>
      <c r="I1453" s="626" t="s">
        <v>2777</v>
      </c>
      <c r="J1453" s="626" t="s">
        <v>2778</v>
      </c>
      <c r="K1453" s="626" t="s">
        <v>2779</v>
      </c>
      <c r="L1453" s="627">
        <v>492.18</v>
      </c>
      <c r="M1453" s="627">
        <v>1476.54</v>
      </c>
      <c r="N1453" s="626">
        <v>3</v>
      </c>
      <c r="O1453" s="690">
        <v>3</v>
      </c>
      <c r="P1453" s="627">
        <v>984.36</v>
      </c>
      <c r="Q1453" s="642">
        <v>0.66666666666666674</v>
      </c>
      <c r="R1453" s="626">
        <v>2</v>
      </c>
      <c r="S1453" s="642">
        <v>0.66666666666666663</v>
      </c>
      <c r="T1453" s="690">
        <v>2</v>
      </c>
      <c r="U1453" s="672">
        <v>0.66666666666666663</v>
      </c>
    </row>
    <row r="1454" spans="1:21" ht="14.4" customHeight="1" x14ac:dyDescent="0.3">
      <c r="A1454" s="625">
        <v>31</v>
      </c>
      <c r="B1454" s="626" t="s">
        <v>547</v>
      </c>
      <c r="C1454" s="626">
        <v>89301313</v>
      </c>
      <c r="D1454" s="688"/>
      <c r="E1454" s="689" t="s">
        <v>2723</v>
      </c>
      <c r="F1454" s="626" t="s">
        <v>2710</v>
      </c>
      <c r="G1454" s="626" t="s">
        <v>2738</v>
      </c>
      <c r="H1454" s="626"/>
      <c r="I1454" s="626" t="s">
        <v>2869</v>
      </c>
      <c r="J1454" s="626" t="s">
        <v>2870</v>
      </c>
      <c r="K1454" s="626" t="s">
        <v>2871</v>
      </c>
      <c r="L1454" s="627">
        <v>855</v>
      </c>
      <c r="M1454" s="627">
        <v>855</v>
      </c>
      <c r="N1454" s="626">
        <v>1</v>
      </c>
      <c r="O1454" s="690">
        <v>1</v>
      </c>
      <c r="P1454" s="627">
        <v>855</v>
      </c>
      <c r="Q1454" s="642">
        <v>1</v>
      </c>
      <c r="R1454" s="626">
        <v>1</v>
      </c>
      <c r="S1454" s="642">
        <v>1</v>
      </c>
      <c r="T1454" s="690">
        <v>1</v>
      </c>
      <c r="U1454" s="672">
        <v>1</v>
      </c>
    </row>
    <row r="1455" spans="1:21" ht="14.4" customHeight="1" x14ac:dyDescent="0.3">
      <c r="A1455" s="625">
        <v>31</v>
      </c>
      <c r="B1455" s="626" t="s">
        <v>547</v>
      </c>
      <c r="C1455" s="626">
        <v>89301313</v>
      </c>
      <c r="D1455" s="688"/>
      <c r="E1455" s="689" t="s">
        <v>2726</v>
      </c>
      <c r="F1455" s="626" t="s">
        <v>2708</v>
      </c>
      <c r="G1455" s="626" t="s">
        <v>2750</v>
      </c>
      <c r="H1455" s="626"/>
      <c r="I1455" s="626" t="s">
        <v>807</v>
      </c>
      <c r="J1455" s="626" t="s">
        <v>2751</v>
      </c>
      <c r="K1455" s="626" t="s">
        <v>2752</v>
      </c>
      <c r="L1455" s="627">
        <v>0</v>
      </c>
      <c r="M1455" s="627">
        <v>0</v>
      </c>
      <c r="N1455" s="626">
        <v>1</v>
      </c>
      <c r="O1455" s="690">
        <v>1</v>
      </c>
      <c r="P1455" s="627"/>
      <c r="Q1455" s="642"/>
      <c r="R1455" s="626"/>
      <c r="S1455" s="642">
        <v>0</v>
      </c>
      <c r="T1455" s="690"/>
      <c r="U1455" s="672">
        <v>0</v>
      </c>
    </row>
    <row r="1456" spans="1:21" ht="14.4" customHeight="1" x14ac:dyDescent="0.3">
      <c r="A1456" s="625">
        <v>31</v>
      </c>
      <c r="B1456" s="626" t="s">
        <v>547</v>
      </c>
      <c r="C1456" s="626">
        <v>89301313</v>
      </c>
      <c r="D1456" s="688"/>
      <c r="E1456" s="689" t="s">
        <v>2726</v>
      </c>
      <c r="F1456" s="626" t="s">
        <v>2710</v>
      </c>
      <c r="G1456" s="626" t="s">
        <v>2767</v>
      </c>
      <c r="H1456" s="626"/>
      <c r="I1456" s="626" t="s">
        <v>2771</v>
      </c>
      <c r="J1456" s="626" t="s">
        <v>2772</v>
      </c>
      <c r="K1456" s="626" t="s">
        <v>2773</v>
      </c>
      <c r="L1456" s="627">
        <v>200</v>
      </c>
      <c r="M1456" s="627">
        <v>400</v>
      </c>
      <c r="N1456" s="626">
        <v>2</v>
      </c>
      <c r="O1456" s="690">
        <v>1</v>
      </c>
      <c r="P1456" s="627">
        <v>400</v>
      </c>
      <c r="Q1456" s="642">
        <v>1</v>
      </c>
      <c r="R1456" s="626">
        <v>2</v>
      </c>
      <c r="S1456" s="642">
        <v>1</v>
      </c>
      <c r="T1456" s="690">
        <v>1</v>
      </c>
      <c r="U1456" s="672">
        <v>1</v>
      </c>
    </row>
    <row r="1457" spans="1:21" ht="14.4" customHeight="1" x14ac:dyDescent="0.3">
      <c r="A1457" s="625">
        <v>31</v>
      </c>
      <c r="B1457" s="626" t="s">
        <v>547</v>
      </c>
      <c r="C1457" s="626">
        <v>89301313</v>
      </c>
      <c r="D1457" s="688"/>
      <c r="E1457" s="689" t="s">
        <v>2726</v>
      </c>
      <c r="F1457" s="626" t="s">
        <v>2710</v>
      </c>
      <c r="G1457" s="626" t="s">
        <v>2738</v>
      </c>
      <c r="H1457" s="626"/>
      <c r="I1457" s="626" t="s">
        <v>2777</v>
      </c>
      <c r="J1457" s="626" t="s">
        <v>2778</v>
      </c>
      <c r="K1457" s="626" t="s">
        <v>2779</v>
      </c>
      <c r="L1457" s="627">
        <v>492.18</v>
      </c>
      <c r="M1457" s="627">
        <v>492.18</v>
      </c>
      <c r="N1457" s="626">
        <v>1</v>
      </c>
      <c r="O1457" s="690">
        <v>1</v>
      </c>
      <c r="P1457" s="627">
        <v>492.18</v>
      </c>
      <c r="Q1457" s="642">
        <v>1</v>
      </c>
      <c r="R1457" s="626">
        <v>1</v>
      </c>
      <c r="S1457" s="642">
        <v>1</v>
      </c>
      <c r="T1457" s="690">
        <v>1</v>
      </c>
      <c r="U1457" s="672">
        <v>1</v>
      </c>
    </row>
    <row r="1458" spans="1:21" ht="14.4" customHeight="1" x14ac:dyDescent="0.3">
      <c r="A1458" s="625">
        <v>31</v>
      </c>
      <c r="B1458" s="626" t="s">
        <v>547</v>
      </c>
      <c r="C1458" s="626">
        <v>89301313</v>
      </c>
      <c r="D1458" s="688"/>
      <c r="E1458" s="689" t="s">
        <v>2728</v>
      </c>
      <c r="F1458" s="626" t="s">
        <v>2710</v>
      </c>
      <c r="G1458" s="626" t="s">
        <v>2759</v>
      </c>
      <c r="H1458" s="626"/>
      <c r="I1458" s="626" t="s">
        <v>2760</v>
      </c>
      <c r="J1458" s="626" t="s">
        <v>2761</v>
      </c>
      <c r="K1458" s="626" t="s">
        <v>2762</v>
      </c>
      <c r="L1458" s="627">
        <v>410</v>
      </c>
      <c r="M1458" s="627">
        <v>410</v>
      </c>
      <c r="N1458" s="626">
        <v>1</v>
      </c>
      <c r="O1458" s="690">
        <v>1</v>
      </c>
      <c r="P1458" s="627">
        <v>410</v>
      </c>
      <c r="Q1458" s="642">
        <v>1</v>
      </c>
      <c r="R1458" s="626">
        <v>1</v>
      </c>
      <c r="S1458" s="642">
        <v>1</v>
      </c>
      <c r="T1458" s="690">
        <v>1</v>
      </c>
      <c r="U1458" s="672">
        <v>1</v>
      </c>
    </row>
    <row r="1459" spans="1:21" ht="14.4" customHeight="1" x14ac:dyDescent="0.3">
      <c r="A1459" s="625">
        <v>31</v>
      </c>
      <c r="B1459" s="626" t="s">
        <v>547</v>
      </c>
      <c r="C1459" s="626">
        <v>89301313</v>
      </c>
      <c r="D1459" s="688"/>
      <c r="E1459" s="689" t="s">
        <v>2728</v>
      </c>
      <c r="F1459" s="626" t="s">
        <v>2710</v>
      </c>
      <c r="G1459" s="626" t="s">
        <v>2763</v>
      </c>
      <c r="H1459" s="626"/>
      <c r="I1459" s="626" t="s">
        <v>2764</v>
      </c>
      <c r="J1459" s="626" t="s">
        <v>2765</v>
      </c>
      <c r="K1459" s="626" t="s">
        <v>2766</v>
      </c>
      <c r="L1459" s="627">
        <v>35.75</v>
      </c>
      <c r="M1459" s="627">
        <v>143</v>
      </c>
      <c r="N1459" s="626">
        <v>4</v>
      </c>
      <c r="O1459" s="690">
        <v>2</v>
      </c>
      <c r="P1459" s="627">
        <v>143</v>
      </c>
      <c r="Q1459" s="642">
        <v>1</v>
      </c>
      <c r="R1459" s="626">
        <v>4</v>
      </c>
      <c r="S1459" s="642">
        <v>1</v>
      </c>
      <c r="T1459" s="690">
        <v>2</v>
      </c>
      <c r="U1459" s="672">
        <v>1</v>
      </c>
    </row>
    <row r="1460" spans="1:21" ht="14.4" customHeight="1" x14ac:dyDescent="0.3">
      <c r="A1460" s="625">
        <v>31</v>
      </c>
      <c r="B1460" s="626" t="s">
        <v>547</v>
      </c>
      <c r="C1460" s="626">
        <v>89301313</v>
      </c>
      <c r="D1460" s="688"/>
      <c r="E1460" s="689" t="s">
        <v>2728</v>
      </c>
      <c r="F1460" s="626" t="s">
        <v>2710</v>
      </c>
      <c r="G1460" s="626" t="s">
        <v>2767</v>
      </c>
      <c r="H1460" s="626"/>
      <c r="I1460" s="626" t="s">
        <v>2852</v>
      </c>
      <c r="J1460" s="626" t="s">
        <v>2853</v>
      </c>
      <c r="K1460" s="626" t="s">
        <v>2854</v>
      </c>
      <c r="L1460" s="627">
        <v>260</v>
      </c>
      <c r="M1460" s="627">
        <v>520</v>
      </c>
      <c r="N1460" s="626">
        <v>2</v>
      </c>
      <c r="O1460" s="690">
        <v>1</v>
      </c>
      <c r="P1460" s="627">
        <v>520</v>
      </c>
      <c r="Q1460" s="642">
        <v>1</v>
      </c>
      <c r="R1460" s="626">
        <v>2</v>
      </c>
      <c r="S1460" s="642">
        <v>1</v>
      </c>
      <c r="T1460" s="690">
        <v>1</v>
      </c>
      <c r="U1460" s="672">
        <v>1</v>
      </c>
    </row>
    <row r="1461" spans="1:21" ht="14.4" customHeight="1" x14ac:dyDescent="0.3">
      <c r="A1461" s="625">
        <v>31</v>
      </c>
      <c r="B1461" s="626" t="s">
        <v>547</v>
      </c>
      <c r="C1461" s="626">
        <v>89301313</v>
      </c>
      <c r="D1461" s="688"/>
      <c r="E1461" s="689" t="s">
        <v>2728</v>
      </c>
      <c r="F1461" s="626" t="s">
        <v>2710</v>
      </c>
      <c r="G1461" s="626" t="s">
        <v>2738</v>
      </c>
      <c r="H1461" s="626"/>
      <c r="I1461" s="626" t="s">
        <v>2789</v>
      </c>
      <c r="J1461" s="626" t="s">
        <v>2790</v>
      </c>
      <c r="K1461" s="626" t="s">
        <v>2791</v>
      </c>
      <c r="L1461" s="627">
        <v>1978.94</v>
      </c>
      <c r="M1461" s="627">
        <v>1978.94</v>
      </c>
      <c r="N1461" s="626">
        <v>1</v>
      </c>
      <c r="O1461" s="690">
        <v>1</v>
      </c>
      <c r="P1461" s="627">
        <v>1978.94</v>
      </c>
      <c r="Q1461" s="642">
        <v>1</v>
      </c>
      <c r="R1461" s="626">
        <v>1</v>
      </c>
      <c r="S1461" s="642">
        <v>1</v>
      </c>
      <c r="T1461" s="690">
        <v>1</v>
      </c>
      <c r="U1461" s="672">
        <v>1</v>
      </c>
    </row>
    <row r="1462" spans="1:21" ht="14.4" customHeight="1" x14ac:dyDescent="0.3">
      <c r="A1462" s="625">
        <v>31</v>
      </c>
      <c r="B1462" s="626" t="s">
        <v>547</v>
      </c>
      <c r="C1462" s="626">
        <v>89301313</v>
      </c>
      <c r="D1462" s="688"/>
      <c r="E1462" s="689" t="s">
        <v>2729</v>
      </c>
      <c r="F1462" s="626" t="s">
        <v>2710</v>
      </c>
      <c r="G1462" s="626" t="s">
        <v>2738</v>
      </c>
      <c r="H1462" s="626"/>
      <c r="I1462" s="626" t="s">
        <v>2783</v>
      </c>
      <c r="J1462" s="626" t="s">
        <v>2784</v>
      </c>
      <c r="K1462" s="626" t="s">
        <v>2785</v>
      </c>
      <c r="L1462" s="627">
        <v>971.25</v>
      </c>
      <c r="M1462" s="627">
        <v>971.25</v>
      </c>
      <c r="N1462" s="626">
        <v>1</v>
      </c>
      <c r="O1462" s="690">
        <v>1</v>
      </c>
      <c r="P1462" s="627">
        <v>971.25</v>
      </c>
      <c r="Q1462" s="642">
        <v>1</v>
      </c>
      <c r="R1462" s="626">
        <v>1</v>
      </c>
      <c r="S1462" s="642">
        <v>1</v>
      </c>
      <c r="T1462" s="690">
        <v>1</v>
      </c>
      <c r="U1462" s="672">
        <v>1</v>
      </c>
    </row>
    <row r="1463" spans="1:21" ht="14.4" customHeight="1" x14ac:dyDescent="0.3">
      <c r="A1463" s="625">
        <v>31</v>
      </c>
      <c r="B1463" s="626" t="s">
        <v>547</v>
      </c>
      <c r="C1463" s="626">
        <v>89301313</v>
      </c>
      <c r="D1463" s="688"/>
      <c r="E1463" s="689" t="s">
        <v>2737</v>
      </c>
      <c r="F1463" s="626" t="s">
        <v>2708</v>
      </c>
      <c r="G1463" s="626" t="s">
        <v>3518</v>
      </c>
      <c r="H1463" s="626"/>
      <c r="I1463" s="626" t="s">
        <v>1582</v>
      </c>
      <c r="J1463" s="626" t="s">
        <v>1583</v>
      </c>
      <c r="K1463" s="626" t="s">
        <v>589</v>
      </c>
      <c r="L1463" s="627">
        <v>60.92</v>
      </c>
      <c r="M1463" s="627">
        <v>60.92</v>
      </c>
      <c r="N1463" s="626">
        <v>1</v>
      </c>
      <c r="O1463" s="690">
        <v>0.5</v>
      </c>
      <c r="P1463" s="627">
        <v>60.92</v>
      </c>
      <c r="Q1463" s="642">
        <v>1</v>
      </c>
      <c r="R1463" s="626">
        <v>1</v>
      </c>
      <c r="S1463" s="642">
        <v>1</v>
      </c>
      <c r="T1463" s="690">
        <v>0.5</v>
      </c>
      <c r="U1463" s="672">
        <v>1</v>
      </c>
    </row>
    <row r="1464" spans="1:21" ht="14.4" customHeight="1" x14ac:dyDescent="0.3">
      <c r="A1464" s="625">
        <v>31</v>
      </c>
      <c r="B1464" s="626" t="s">
        <v>547</v>
      </c>
      <c r="C1464" s="626">
        <v>89301313</v>
      </c>
      <c r="D1464" s="688"/>
      <c r="E1464" s="689" t="s">
        <v>2737</v>
      </c>
      <c r="F1464" s="626" t="s">
        <v>2708</v>
      </c>
      <c r="G1464" s="626" t="s">
        <v>2935</v>
      </c>
      <c r="H1464" s="626"/>
      <c r="I1464" s="626" t="s">
        <v>1528</v>
      </c>
      <c r="J1464" s="626" t="s">
        <v>1529</v>
      </c>
      <c r="K1464" s="626" t="s">
        <v>2550</v>
      </c>
      <c r="L1464" s="627">
        <v>86.41</v>
      </c>
      <c r="M1464" s="627">
        <v>86.41</v>
      </c>
      <c r="N1464" s="626">
        <v>1</v>
      </c>
      <c r="O1464" s="690">
        <v>0.5</v>
      </c>
      <c r="P1464" s="627">
        <v>86.41</v>
      </c>
      <c r="Q1464" s="642">
        <v>1</v>
      </c>
      <c r="R1464" s="626">
        <v>1</v>
      </c>
      <c r="S1464" s="642">
        <v>1</v>
      </c>
      <c r="T1464" s="690">
        <v>0.5</v>
      </c>
      <c r="U1464" s="672">
        <v>1</v>
      </c>
    </row>
    <row r="1465" spans="1:21" ht="14.4" customHeight="1" x14ac:dyDescent="0.3">
      <c r="A1465" s="625">
        <v>31</v>
      </c>
      <c r="B1465" s="626" t="s">
        <v>547</v>
      </c>
      <c r="C1465" s="626">
        <v>89301313</v>
      </c>
      <c r="D1465" s="688"/>
      <c r="E1465" s="689" t="s">
        <v>2737</v>
      </c>
      <c r="F1465" s="626" t="s">
        <v>2710</v>
      </c>
      <c r="G1465" s="626" t="s">
        <v>2759</v>
      </c>
      <c r="H1465" s="626"/>
      <c r="I1465" s="626" t="s">
        <v>2760</v>
      </c>
      <c r="J1465" s="626" t="s">
        <v>2761</v>
      </c>
      <c r="K1465" s="626" t="s">
        <v>2762</v>
      </c>
      <c r="L1465" s="627">
        <v>410</v>
      </c>
      <c r="M1465" s="627">
        <v>410</v>
      </c>
      <c r="N1465" s="626">
        <v>1</v>
      </c>
      <c r="O1465" s="690">
        <v>1</v>
      </c>
      <c r="P1465" s="627">
        <v>410</v>
      </c>
      <c r="Q1465" s="642">
        <v>1</v>
      </c>
      <c r="R1465" s="626">
        <v>1</v>
      </c>
      <c r="S1465" s="642">
        <v>1</v>
      </c>
      <c r="T1465" s="690">
        <v>1</v>
      </c>
      <c r="U1465" s="672">
        <v>1</v>
      </c>
    </row>
    <row r="1466" spans="1:21" ht="14.4" customHeight="1" x14ac:dyDescent="0.3">
      <c r="A1466" s="625">
        <v>31</v>
      </c>
      <c r="B1466" s="626" t="s">
        <v>547</v>
      </c>
      <c r="C1466" s="626">
        <v>89301313</v>
      </c>
      <c r="D1466" s="688"/>
      <c r="E1466" s="689" t="s">
        <v>2737</v>
      </c>
      <c r="F1466" s="626" t="s">
        <v>2710</v>
      </c>
      <c r="G1466" s="626" t="s">
        <v>2738</v>
      </c>
      <c r="H1466" s="626"/>
      <c r="I1466" s="626" t="s">
        <v>2777</v>
      </c>
      <c r="J1466" s="626" t="s">
        <v>2778</v>
      </c>
      <c r="K1466" s="626" t="s">
        <v>2779</v>
      </c>
      <c r="L1466" s="627">
        <v>492.18</v>
      </c>
      <c r="M1466" s="627">
        <v>492.18</v>
      </c>
      <c r="N1466" s="626">
        <v>1</v>
      </c>
      <c r="O1466" s="690">
        <v>1</v>
      </c>
      <c r="P1466" s="627">
        <v>492.18</v>
      </c>
      <c r="Q1466" s="642">
        <v>1</v>
      </c>
      <c r="R1466" s="626">
        <v>1</v>
      </c>
      <c r="S1466" s="642">
        <v>1</v>
      </c>
      <c r="T1466" s="690">
        <v>1</v>
      </c>
      <c r="U1466" s="672">
        <v>1</v>
      </c>
    </row>
    <row r="1467" spans="1:21" ht="14.4" customHeight="1" x14ac:dyDescent="0.3">
      <c r="A1467" s="625">
        <v>31</v>
      </c>
      <c r="B1467" s="626" t="s">
        <v>547</v>
      </c>
      <c r="C1467" s="626">
        <v>89301313</v>
      </c>
      <c r="D1467" s="688"/>
      <c r="E1467" s="689" t="s">
        <v>2737</v>
      </c>
      <c r="F1467" s="626" t="s">
        <v>2710</v>
      </c>
      <c r="G1467" s="626" t="s">
        <v>2738</v>
      </c>
      <c r="H1467" s="626"/>
      <c r="I1467" s="626" t="s">
        <v>1755</v>
      </c>
      <c r="J1467" s="626" t="s">
        <v>2892</v>
      </c>
      <c r="K1467" s="626" t="s">
        <v>2893</v>
      </c>
      <c r="L1467" s="627">
        <v>2202.1999999999998</v>
      </c>
      <c r="M1467" s="627">
        <v>2202.1999999999998</v>
      </c>
      <c r="N1467" s="626">
        <v>1</v>
      </c>
      <c r="O1467" s="690">
        <v>1</v>
      </c>
      <c r="P1467" s="627"/>
      <c r="Q1467" s="642">
        <v>0</v>
      </c>
      <c r="R1467" s="626"/>
      <c r="S1467" s="642">
        <v>0</v>
      </c>
      <c r="T1467" s="690"/>
      <c r="U1467" s="672">
        <v>0</v>
      </c>
    </row>
    <row r="1468" spans="1:21" ht="14.4" customHeight="1" thickBot="1" x14ac:dyDescent="0.35">
      <c r="A1468" s="631">
        <v>31</v>
      </c>
      <c r="B1468" s="632" t="s">
        <v>547</v>
      </c>
      <c r="C1468" s="632">
        <v>89301313</v>
      </c>
      <c r="D1468" s="691"/>
      <c r="E1468" s="692" t="s">
        <v>2737</v>
      </c>
      <c r="F1468" s="632" t="s">
        <v>2710</v>
      </c>
      <c r="G1468" s="632" t="s">
        <v>2738</v>
      </c>
      <c r="H1468" s="632"/>
      <c r="I1468" s="632" t="s">
        <v>2783</v>
      </c>
      <c r="J1468" s="632" t="s">
        <v>2784</v>
      </c>
      <c r="K1468" s="632" t="s">
        <v>2785</v>
      </c>
      <c r="L1468" s="633">
        <v>971.25</v>
      </c>
      <c r="M1468" s="633">
        <v>971.25</v>
      </c>
      <c r="N1468" s="632">
        <v>1</v>
      </c>
      <c r="O1468" s="693">
        <v>1</v>
      </c>
      <c r="P1468" s="633">
        <v>971.25</v>
      </c>
      <c r="Q1468" s="643">
        <v>1</v>
      </c>
      <c r="R1468" s="632">
        <v>1</v>
      </c>
      <c r="S1468" s="643">
        <v>1</v>
      </c>
      <c r="T1468" s="693">
        <v>1</v>
      </c>
      <c r="U1468" s="67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3963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2731</v>
      </c>
      <c r="B5" s="623">
        <v>15773.399999999998</v>
      </c>
      <c r="C5" s="641">
        <v>0.13314514140604217</v>
      </c>
      <c r="D5" s="623">
        <v>102694.31000000003</v>
      </c>
      <c r="E5" s="641">
        <v>0.86685485859395783</v>
      </c>
      <c r="F5" s="624">
        <v>118467.71000000002</v>
      </c>
    </row>
    <row r="6" spans="1:6" ht="14.4" customHeight="1" x14ac:dyDescent="0.3">
      <c r="A6" s="652" t="s">
        <v>2721</v>
      </c>
      <c r="B6" s="629">
        <v>12541.749999999993</v>
      </c>
      <c r="C6" s="642">
        <v>0.10900714948878946</v>
      </c>
      <c r="D6" s="629">
        <v>102512.63000000003</v>
      </c>
      <c r="E6" s="642">
        <v>0.89099285051121047</v>
      </c>
      <c r="F6" s="630">
        <v>115054.38000000003</v>
      </c>
    </row>
    <row r="7" spans="1:6" ht="14.4" customHeight="1" x14ac:dyDescent="0.3">
      <c r="A7" s="652" t="s">
        <v>2722</v>
      </c>
      <c r="B7" s="629">
        <v>10693.52</v>
      </c>
      <c r="C7" s="642">
        <v>0.12403632360434605</v>
      </c>
      <c r="D7" s="629">
        <v>75519.289999999994</v>
      </c>
      <c r="E7" s="642">
        <v>0.87596367639565387</v>
      </c>
      <c r="F7" s="630">
        <v>86212.81</v>
      </c>
    </row>
    <row r="8" spans="1:6" ht="14.4" customHeight="1" x14ac:dyDescent="0.3">
      <c r="A8" s="652" t="s">
        <v>2720</v>
      </c>
      <c r="B8" s="629">
        <v>10516.990000000003</v>
      </c>
      <c r="C8" s="642">
        <v>8.9571170268850031E-2</v>
      </c>
      <c r="D8" s="629">
        <v>106897.91000000003</v>
      </c>
      <c r="E8" s="642">
        <v>0.91042882973114991</v>
      </c>
      <c r="F8" s="630">
        <v>117414.90000000004</v>
      </c>
    </row>
    <row r="9" spans="1:6" ht="14.4" customHeight="1" x14ac:dyDescent="0.3">
      <c r="A9" s="652" t="s">
        <v>2726</v>
      </c>
      <c r="B9" s="629">
        <v>8641.4699999999993</v>
      </c>
      <c r="C9" s="642">
        <v>4.457151699193438E-2</v>
      </c>
      <c r="D9" s="629">
        <v>185237.28000000003</v>
      </c>
      <c r="E9" s="642">
        <v>0.9554284830080656</v>
      </c>
      <c r="F9" s="630">
        <v>193878.75000000003</v>
      </c>
    </row>
    <row r="10" spans="1:6" ht="14.4" customHeight="1" x14ac:dyDescent="0.3">
      <c r="A10" s="652" t="s">
        <v>2723</v>
      </c>
      <c r="B10" s="629">
        <v>8063.76</v>
      </c>
      <c r="C10" s="642">
        <v>4.7719997422191268E-2</v>
      </c>
      <c r="D10" s="629">
        <v>160916.97000000003</v>
      </c>
      <c r="E10" s="642">
        <v>0.95228000257780865</v>
      </c>
      <c r="F10" s="630">
        <v>168980.73000000004</v>
      </c>
    </row>
    <row r="11" spans="1:6" ht="14.4" customHeight="1" x14ac:dyDescent="0.3">
      <c r="A11" s="652" t="s">
        <v>2737</v>
      </c>
      <c r="B11" s="629">
        <v>6227.4200000000046</v>
      </c>
      <c r="C11" s="642">
        <v>6.8251151242658223E-2</v>
      </c>
      <c r="D11" s="629">
        <v>85015.290000000008</v>
      </c>
      <c r="E11" s="642">
        <v>0.93174884875734187</v>
      </c>
      <c r="F11" s="630">
        <v>91242.71</v>
      </c>
    </row>
    <row r="12" spans="1:6" ht="14.4" customHeight="1" x14ac:dyDescent="0.3">
      <c r="A12" s="652" t="s">
        <v>2719</v>
      </c>
      <c r="B12" s="629">
        <v>5913.3700000000008</v>
      </c>
      <c r="C12" s="642">
        <v>0.10677246825780734</v>
      </c>
      <c r="D12" s="629">
        <v>49469.54</v>
      </c>
      <c r="E12" s="642">
        <v>0.8932275317421926</v>
      </c>
      <c r="F12" s="630">
        <v>55382.91</v>
      </c>
    </row>
    <row r="13" spans="1:6" ht="14.4" customHeight="1" x14ac:dyDescent="0.3">
      <c r="A13" s="652" t="s">
        <v>2734</v>
      </c>
      <c r="B13" s="629">
        <v>4709.6500000000005</v>
      </c>
      <c r="C13" s="642">
        <v>4.7188210286692192E-2</v>
      </c>
      <c r="D13" s="629">
        <v>95096</v>
      </c>
      <c r="E13" s="642">
        <v>0.95281178971330782</v>
      </c>
      <c r="F13" s="630">
        <v>99805.65</v>
      </c>
    </row>
    <row r="14" spans="1:6" ht="14.4" customHeight="1" x14ac:dyDescent="0.3">
      <c r="A14" s="652" t="s">
        <v>2730</v>
      </c>
      <c r="B14" s="629">
        <v>3552.1299999999997</v>
      </c>
      <c r="C14" s="642">
        <v>4.4137056449378299E-2</v>
      </c>
      <c r="D14" s="629">
        <v>76927.410000000018</v>
      </c>
      <c r="E14" s="642">
        <v>0.95586294355062162</v>
      </c>
      <c r="F14" s="630">
        <v>80479.540000000023</v>
      </c>
    </row>
    <row r="15" spans="1:6" ht="14.4" customHeight="1" x14ac:dyDescent="0.3">
      <c r="A15" s="652" t="s">
        <v>2728</v>
      </c>
      <c r="B15" s="629">
        <v>3137.6</v>
      </c>
      <c r="C15" s="642">
        <v>3.2286080023708287E-2</v>
      </c>
      <c r="D15" s="629">
        <v>94043.6</v>
      </c>
      <c r="E15" s="642">
        <v>0.96771391997629164</v>
      </c>
      <c r="F15" s="630">
        <v>97181.200000000012</v>
      </c>
    </row>
    <row r="16" spans="1:6" ht="14.4" customHeight="1" x14ac:dyDescent="0.3">
      <c r="A16" s="652" t="s">
        <v>2732</v>
      </c>
      <c r="B16" s="629">
        <v>2816.34</v>
      </c>
      <c r="C16" s="642">
        <v>0.10129965142883247</v>
      </c>
      <c r="D16" s="629">
        <v>24985.729999999996</v>
      </c>
      <c r="E16" s="642">
        <v>0.89870034857116754</v>
      </c>
      <c r="F16" s="630">
        <v>27802.069999999996</v>
      </c>
    </row>
    <row r="17" spans="1:6" ht="14.4" customHeight="1" x14ac:dyDescent="0.3">
      <c r="A17" s="652" t="s">
        <v>2729</v>
      </c>
      <c r="B17" s="629">
        <v>1895.2799999999997</v>
      </c>
      <c r="C17" s="642">
        <v>2.2228279201298166E-2</v>
      </c>
      <c r="D17" s="629">
        <v>83369.080000000016</v>
      </c>
      <c r="E17" s="642">
        <v>0.97777172079870189</v>
      </c>
      <c r="F17" s="630">
        <v>85264.360000000015</v>
      </c>
    </row>
    <row r="18" spans="1:6" ht="14.4" customHeight="1" x14ac:dyDescent="0.3">
      <c r="A18" s="652" t="s">
        <v>2735</v>
      </c>
      <c r="B18" s="629">
        <v>579.78</v>
      </c>
      <c r="C18" s="642">
        <v>1.2301084412579622E-2</v>
      </c>
      <c r="D18" s="629">
        <v>46552.649999999987</v>
      </c>
      <c r="E18" s="642">
        <v>0.9876989155874204</v>
      </c>
      <c r="F18" s="630">
        <v>47132.429999999986</v>
      </c>
    </row>
    <row r="19" spans="1:6" ht="14.4" customHeight="1" x14ac:dyDescent="0.3">
      <c r="A19" s="652" t="s">
        <v>2727</v>
      </c>
      <c r="B19" s="629">
        <v>429.94</v>
      </c>
      <c r="C19" s="642">
        <v>4.5292885706941524E-2</v>
      </c>
      <c r="D19" s="629">
        <v>9062.5</v>
      </c>
      <c r="E19" s="642">
        <v>0.95470711429305843</v>
      </c>
      <c r="F19" s="630">
        <v>9492.44</v>
      </c>
    </row>
    <row r="20" spans="1:6" ht="14.4" customHeight="1" x14ac:dyDescent="0.3">
      <c r="A20" s="652" t="s">
        <v>2725</v>
      </c>
      <c r="B20" s="629">
        <v>98.23</v>
      </c>
      <c r="C20" s="642">
        <v>6.6390013449671881E-2</v>
      </c>
      <c r="D20" s="629">
        <v>1381.36</v>
      </c>
      <c r="E20" s="642">
        <v>0.93360998655032812</v>
      </c>
      <c r="F20" s="630">
        <v>1479.59</v>
      </c>
    </row>
    <row r="21" spans="1:6" ht="14.4" customHeight="1" x14ac:dyDescent="0.3">
      <c r="A21" s="652" t="s">
        <v>2724</v>
      </c>
      <c r="B21" s="629"/>
      <c r="C21" s="642">
        <v>0</v>
      </c>
      <c r="D21" s="629">
        <v>333.31</v>
      </c>
      <c r="E21" s="642">
        <v>1</v>
      </c>
      <c r="F21" s="630">
        <v>333.31</v>
      </c>
    </row>
    <row r="22" spans="1:6" ht="14.4" customHeight="1" x14ac:dyDescent="0.3">
      <c r="A22" s="652" t="s">
        <v>2736</v>
      </c>
      <c r="B22" s="629"/>
      <c r="C22" s="642">
        <v>0</v>
      </c>
      <c r="D22" s="629">
        <v>333.31</v>
      </c>
      <c r="E22" s="642">
        <v>1</v>
      </c>
      <c r="F22" s="630">
        <v>333.31</v>
      </c>
    </row>
    <row r="23" spans="1:6" ht="14.4" customHeight="1" thickBot="1" x14ac:dyDescent="0.35">
      <c r="A23" s="653" t="s">
        <v>2718</v>
      </c>
      <c r="B23" s="644"/>
      <c r="C23" s="645">
        <v>0</v>
      </c>
      <c r="D23" s="644">
        <v>8665.56</v>
      </c>
      <c r="E23" s="645">
        <v>1</v>
      </c>
      <c r="F23" s="646">
        <v>8665.56</v>
      </c>
    </row>
    <row r="24" spans="1:6" ht="14.4" customHeight="1" thickBot="1" x14ac:dyDescent="0.35">
      <c r="A24" s="647" t="s">
        <v>6</v>
      </c>
      <c r="B24" s="648">
        <v>95590.62999999999</v>
      </c>
      <c r="C24" s="649">
        <v>6.8055199543877246E-2</v>
      </c>
      <c r="D24" s="648">
        <v>1309013.7300000002</v>
      </c>
      <c r="E24" s="649">
        <v>0.93194480045612282</v>
      </c>
      <c r="F24" s="650">
        <v>1404604.36</v>
      </c>
    </row>
    <row r="25" spans="1:6" ht="14.4" customHeight="1" thickBot="1" x14ac:dyDescent="0.35"/>
    <row r="26" spans="1:6" ht="14.4" customHeight="1" x14ac:dyDescent="0.3">
      <c r="A26" s="651" t="s">
        <v>2449</v>
      </c>
      <c r="B26" s="623">
        <v>49763.609999999986</v>
      </c>
      <c r="C26" s="641">
        <v>0.60445745315703459</v>
      </c>
      <c r="D26" s="623">
        <v>32564.120000000014</v>
      </c>
      <c r="E26" s="641">
        <v>0.39554254684296547</v>
      </c>
      <c r="F26" s="624">
        <v>82327.73</v>
      </c>
    </row>
    <row r="27" spans="1:6" ht="14.4" customHeight="1" x14ac:dyDescent="0.3">
      <c r="A27" s="652" t="s">
        <v>3964</v>
      </c>
      <c r="B27" s="629">
        <v>15126.719999999998</v>
      </c>
      <c r="C27" s="642">
        <v>1</v>
      </c>
      <c r="D27" s="629"/>
      <c r="E27" s="642">
        <v>0</v>
      </c>
      <c r="F27" s="630">
        <v>15126.719999999998</v>
      </c>
    </row>
    <row r="28" spans="1:6" ht="14.4" customHeight="1" x14ac:dyDescent="0.3">
      <c r="A28" s="652" t="s">
        <v>3965</v>
      </c>
      <c r="B28" s="629">
        <v>5599.2000000000007</v>
      </c>
      <c r="C28" s="642">
        <v>1</v>
      </c>
      <c r="D28" s="629"/>
      <c r="E28" s="642">
        <v>0</v>
      </c>
      <c r="F28" s="630">
        <v>5599.2000000000007</v>
      </c>
    </row>
    <row r="29" spans="1:6" ht="14.4" customHeight="1" x14ac:dyDescent="0.3">
      <c r="A29" s="652" t="s">
        <v>2510</v>
      </c>
      <c r="B29" s="629">
        <v>3666.41</v>
      </c>
      <c r="C29" s="642">
        <v>0.10641247783321285</v>
      </c>
      <c r="D29" s="629">
        <v>30788.290000000012</v>
      </c>
      <c r="E29" s="642">
        <v>0.89358752216678716</v>
      </c>
      <c r="F29" s="630">
        <v>34454.700000000012</v>
      </c>
    </row>
    <row r="30" spans="1:6" ht="14.4" customHeight="1" x14ac:dyDescent="0.3">
      <c r="A30" s="652" t="s">
        <v>3966</v>
      </c>
      <c r="B30" s="629">
        <v>3470.1400000000003</v>
      </c>
      <c r="C30" s="642">
        <v>1</v>
      </c>
      <c r="D30" s="629"/>
      <c r="E30" s="642">
        <v>0</v>
      </c>
      <c r="F30" s="630">
        <v>3470.1400000000003</v>
      </c>
    </row>
    <row r="31" spans="1:6" ht="14.4" customHeight="1" x14ac:dyDescent="0.3">
      <c r="A31" s="652" t="s">
        <v>2478</v>
      </c>
      <c r="B31" s="629">
        <v>3216.88</v>
      </c>
      <c r="C31" s="642">
        <v>0.41663169782778764</v>
      </c>
      <c r="D31" s="629">
        <v>4504.2799999999979</v>
      </c>
      <c r="E31" s="642">
        <v>0.58336830217221236</v>
      </c>
      <c r="F31" s="630">
        <v>7721.159999999998</v>
      </c>
    </row>
    <row r="32" spans="1:6" ht="14.4" customHeight="1" x14ac:dyDescent="0.3">
      <c r="A32" s="652" t="s">
        <v>3967</v>
      </c>
      <c r="B32" s="629">
        <v>2544.33</v>
      </c>
      <c r="C32" s="642">
        <v>1</v>
      </c>
      <c r="D32" s="629"/>
      <c r="E32" s="642">
        <v>0</v>
      </c>
      <c r="F32" s="630">
        <v>2544.33</v>
      </c>
    </row>
    <row r="33" spans="1:6" ht="14.4" customHeight="1" x14ac:dyDescent="0.3">
      <c r="A33" s="652" t="s">
        <v>2487</v>
      </c>
      <c r="B33" s="629">
        <v>1794.4299999999998</v>
      </c>
      <c r="C33" s="642">
        <v>0.29185933604087005</v>
      </c>
      <c r="D33" s="629">
        <v>4353.8399999999992</v>
      </c>
      <c r="E33" s="642">
        <v>0.70814066395913</v>
      </c>
      <c r="F33" s="630">
        <v>6148.2699999999986</v>
      </c>
    </row>
    <row r="34" spans="1:6" ht="14.4" customHeight="1" x14ac:dyDescent="0.3">
      <c r="A34" s="652" t="s">
        <v>3968</v>
      </c>
      <c r="B34" s="629">
        <v>1741.11</v>
      </c>
      <c r="C34" s="642">
        <v>1</v>
      </c>
      <c r="D34" s="629"/>
      <c r="E34" s="642">
        <v>0</v>
      </c>
      <c r="F34" s="630">
        <v>1741.11</v>
      </c>
    </row>
    <row r="35" spans="1:6" ht="14.4" customHeight="1" x14ac:dyDescent="0.3">
      <c r="A35" s="652" t="s">
        <v>2471</v>
      </c>
      <c r="B35" s="629">
        <v>1606.7399999999998</v>
      </c>
      <c r="C35" s="642">
        <v>0.36652766625301109</v>
      </c>
      <c r="D35" s="629">
        <v>2776.94</v>
      </c>
      <c r="E35" s="642">
        <v>0.63347233374698875</v>
      </c>
      <c r="F35" s="630">
        <v>4383.68</v>
      </c>
    </row>
    <row r="36" spans="1:6" ht="14.4" customHeight="1" x14ac:dyDescent="0.3">
      <c r="A36" s="652" t="s">
        <v>3969</v>
      </c>
      <c r="B36" s="629">
        <v>1278.54</v>
      </c>
      <c r="C36" s="642">
        <v>1</v>
      </c>
      <c r="D36" s="629"/>
      <c r="E36" s="642">
        <v>0</v>
      </c>
      <c r="F36" s="630">
        <v>1278.54</v>
      </c>
    </row>
    <row r="37" spans="1:6" ht="14.4" customHeight="1" x14ac:dyDescent="0.3">
      <c r="A37" s="652" t="s">
        <v>2452</v>
      </c>
      <c r="B37" s="629">
        <v>909.59</v>
      </c>
      <c r="C37" s="642">
        <v>0.50631227386585032</v>
      </c>
      <c r="D37" s="629">
        <v>886.91</v>
      </c>
      <c r="E37" s="642">
        <v>0.49368772613414974</v>
      </c>
      <c r="F37" s="630">
        <v>1796.5</v>
      </c>
    </row>
    <row r="38" spans="1:6" ht="14.4" customHeight="1" x14ac:dyDescent="0.3">
      <c r="A38" s="652" t="s">
        <v>3970</v>
      </c>
      <c r="B38" s="629">
        <v>909.59</v>
      </c>
      <c r="C38" s="642">
        <v>1</v>
      </c>
      <c r="D38" s="629"/>
      <c r="E38" s="642">
        <v>0</v>
      </c>
      <c r="F38" s="630">
        <v>909.59</v>
      </c>
    </row>
    <row r="39" spans="1:6" ht="14.4" customHeight="1" x14ac:dyDescent="0.3">
      <c r="A39" s="652" t="s">
        <v>2460</v>
      </c>
      <c r="B39" s="629">
        <v>872.36</v>
      </c>
      <c r="C39" s="642">
        <v>0.86363726363726367</v>
      </c>
      <c r="D39" s="629">
        <v>137.74</v>
      </c>
      <c r="E39" s="642">
        <v>0.13636273636273638</v>
      </c>
      <c r="F39" s="630">
        <v>1010.1</v>
      </c>
    </row>
    <row r="40" spans="1:6" ht="14.4" customHeight="1" x14ac:dyDescent="0.3">
      <c r="A40" s="652" t="s">
        <v>2459</v>
      </c>
      <c r="B40" s="629">
        <v>809.09999999999991</v>
      </c>
      <c r="C40" s="642">
        <v>1</v>
      </c>
      <c r="D40" s="629"/>
      <c r="E40" s="642">
        <v>0</v>
      </c>
      <c r="F40" s="630">
        <v>809.09999999999991</v>
      </c>
    </row>
    <row r="41" spans="1:6" ht="14.4" customHeight="1" x14ac:dyDescent="0.3">
      <c r="A41" s="652" t="s">
        <v>2529</v>
      </c>
      <c r="B41" s="629">
        <v>444.5</v>
      </c>
      <c r="C41" s="642">
        <v>0.22222222222222221</v>
      </c>
      <c r="D41" s="629">
        <v>1555.75</v>
      </c>
      <c r="E41" s="642">
        <v>0.77777777777777779</v>
      </c>
      <c r="F41" s="630">
        <v>2000.25</v>
      </c>
    </row>
    <row r="42" spans="1:6" ht="14.4" customHeight="1" x14ac:dyDescent="0.3">
      <c r="A42" s="652" t="s">
        <v>2475</v>
      </c>
      <c r="B42" s="629">
        <v>380.96</v>
      </c>
      <c r="C42" s="642">
        <v>0.60623806492679821</v>
      </c>
      <c r="D42" s="629">
        <v>247.44</v>
      </c>
      <c r="E42" s="642">
        <v>0.39376193507320179</v>
      </c>
      <c r="F42" s="630">
        <v>628.4</v>
      </c>
    </row>
    <row r="43" spans="1:6" ht="14.4" customHeight="1" x14ac:dyDescent="0.3">
      <c r="A43" s="652" t="s">
        <v>3971</v>
      </c>
      <c r="B43" s="629">
        <v>378.88</v>
      </c>
      <c r="C43" s="642">
        <v>1</v>
      </c>
      <c r="D43" s="629"/>
      <c r="E43" s="642">
        <v>0</v>
      </c>
      <c r="F43" s="630">
        <v>378.88</v>
      </c>
    </row>
    <row r="44" spans="1:6" ht="14.4" customHeight="1" x14ac:dyDescent="0.3">
      <c r="A44" s="652" t="s">
        <v>2522</v>
      </c>
      <c r="B44" s="629">
        <v>275.48</v>
      </c>
      <c r="C44" s="642">
        <v>0.16666666666666666</v>
      </c>
      <c r="D44" s="629">
        <v>1377.4</v>
      </c>
      <c r="E44" s="642">
        <v>0.83333333333333337</v>
      </c>
      <c r="F44" s="630">
        <v>1652.88</v>
      </c>
    </row>
    <row r="45" spans="1:6" ht="14.4" customHeight="1" x14ac:dyDescent="0.3">
      <c r="A45" s="652" t="s">
        <v>2474</v>
      </c>
      <c r="B45" s="629">
        <v>261.45999999999998</v>
      </c>
      <c r="C45" s="642">
        <v>1</v>
      </c>
      <c r="D45" s="629"/>
      <c r="E45" s="642">
        <v>0</v>
      </c>
      <c r="F45" s="630">
        <v>261.45999999999998</v>
      </c>
    </row>
    <row r="46" spans="1:6" ht="14.4" customHeight="1" x14ac:dyDescent="0.3">
      <c r="A46" s="652" t="s">
        <v>2468</v>
      </c>
      <c r="B46" s="629">
        <v>200.07</v>
      </c>
      <c r="C46" s="642">
        <v>1</v>
      </c>
      <c r="D46" s="629"/>
      <c r="E46" s="642">
        <v>0</v>
      </c>
      <c r="F46" s="630">
        <v>200.07</v>
      </c>
    </row>
    <row r="47" spans="1:6" ht="14.4" customHeight="1" x14ac:dyDescent="0.3">
      <c r="A47" s="652" t="s">
        <v>2462</v>
      </c>
      <c r="B47" s="629">
        <v>164.93</v>
      </c>
      <c r="C47" s="642">
        <v>0.30560702638600651</v>
      </c>
      <c r="D47" s="629">
        <v>374.75</v>
      </c>
      <c r="E47" s="642">
        <v>0.69439297361399344</v>
      </c>
      <c r="F47" s="630">
        <v>539.68000000000006</v>
      </c>
    </row>
    <row r="48" spans="1:6" ht="14.4" customHeight="1" x14ac:dyDescent="0.3">
      <c r="A48" s="652" t="s">
        <v>2466</v>
      </c>
      <c r="B48" s="629">
        <v>83.1</v>
      </c>
      <c r="C48" s="642">
        <v>1</v>
      </c>
      <c r="D48" s="629"/>
      <c r="E48" s="642">
        <v>0</v>
      </c>
      <c r="F48" s="630">
        <v>83.1</v>
      </c>
    </row>
    <row r="49" spans="1:6" ht="14.4" customHeight="1" x14ac:dyDescent="0.3">
      <c r="A49" s="652" t="s">
        <v>2451</v>
      </c>
      <c r="B49" s="629">
        <v>81.77</v>
      </c>
      <c r="C49" s="642">
        <v>1</v>
      </c>
      <c r="D49" s="629"/>
      <c r="E49" s="642">
        <v>0</v>
      </c>
      <c r="F49" s="630">
        <v>81.77</v>
      </c>
    </row>
    <row r="50" spans="1:6" ht="14.4" customHeight="1" x14ac:dyDescent="0.3">
      <c r="A50" s="652" t="s">
        <v>2495</v>
      </c>
      <c r="B50" s="629">
        <v>10.73</v>
      </c>
      <c r="C50" s="642">
        <v>0.14600625935501427</v>
      </c>
      <c r="D50" s="629">
        <v>62.760000000000005</v>
      </c>
      <c r="E50" s="642">
        <v>0.85399374064498568</v>
      </c>
      <c r="F50" s="630">
        <v>73.490000000000009</v>
      </c>
    </row>
    <row r="51" spans="1:6" ht="14.4" customHeight="1" x14ac:dyDescent="0.3">
      <c r="A51" s="652" t="s">
        <v>2513</v>
      </c>
      <c r="B51" s="629"/>
      <c r="C51" s="642">
        <v>0</v>
      </c>
      <c r="D51" s="629">
        <v>605.41</v>
      </c>
      <c r="E51" s="642">
        <v>1</v>
      </c>
      <c r="F51" s="630">
        <v>605.41</v>
      </c>
    </row>
    <row r="52" spans="1:6" ht="14.4" customHeight="1" x14ac:dyDescent="0.3">
      <c r="A52" s="652" t="s">
        <v>2516</v>
      </c>
      <c r="B52" s="629"/>
      <c r="C52" s="642">
        <v>0</v>
      </c>
      <c r="D52" s="629">
        <v>333.88</v>
      </c>
      <c r="E52" s="642">
        <v>1</v>
      </c>
      <c r="F52" s="630">
        <v>333.88</v>
      </c>
    </row>
    <row r="53" spans="1:6" ht="14.4" customHeight="1" x14ac:dyDescent="0.3">
      <c r="A53" s="652" t="s">
        <v>2484</v>
      </c>
      <c r="B53" s="629"/>
      <c r="C53" s="642">
        <v>0</v>
      </c>
      <c r="D53" s="629">
        <v>301.05</v>
      </c>
      <c r="E53" s="642">
        <v>1</v>
      </c>
      <c r="F53" s="630">
        <v>301.05</v>
      </c>
    </row>
    <row r="54" spans="1:6" ht="14.4" customHeight="1" x14ac:dyDescent="0.3">
      <c r="A54" s="652" t="s">
        <v>2490</v>
      </c>
      <c r="B54" s="629"/>
      <c r="C54" s="642">
        <v>0</v>
      </c>
      <c r="D54" s="629">
        <v>83.54</v>
      </c>
      <c r="E54" s="642">
        <v>1</v>
      </c>
      <c r="F54" s="630">
        <v>83.54</v>
      </c>
    </row>
    <row r="55" spans="1:6" ht="14.4" customHeight="1" x14ac:dyDescent="0.3">
      <c r="A55" s="652" t="s">
        <v>2509</v>
      </c>
      <c r="B55" s="629"/>
      <c r="C55" s="642">
        <v>0</v>
      </c>
      <c r="D55" s="629">
        <v>121.84</v>
      </c>
      <c r="E55" s="642">
        <v>1</v>
      </c>
      <c r="F55" s="630">
        <v>121.84</v>
      </c>
    </row>
    <row r="56" spans="1:6" ht="14.4" customHeight="1" x14ac:dyDescent="0.3">
      <c r="A56" s="652" t="s">
        <v>2506</v>
      </c>
      <c r="B56" s="629">
        <v>0</v>
      </c>
      <c r="C56" s="642">
        <v>0</v>
      </c>
      <c r="D56" s="629">
        <v>86.41</v>
      </c>
      <c r="E56" s="642">
        <v>1</v>
      </c>
      <c r="F56" s="630">
        <v>86.41</v>
      </c>
    </row>
    <row r="57" spans="1:6" ht="14.4" customHeight="1" x14ac:dyDescent="0.3">
      <c r="A57" s="652" t="s">
        <v>3972</v>
      </c>
      <c r="B57" s="629"/>
      <c r="C57" s="642">
        <v>0</v>
      </c>
      <c r="D57" s="629">
        <v>3928.44</v>
      </c>
      <c r="E57" s="642">
        <v>1</v>
      </c>
      <c r="F57" s="630">
        <v>3928.44</v>
      </c>
    </row>
    <row r="58" spans="1:6" ht="14.4" customHeight="1" x14ac:dyDescent="0.3">
      <c r="A58" s="652" t="s">
        <v>3973</v>
      </c>
      <c r="B58" s="629"/>
      <c r="C58" s="642">
        <v>0</v>
      </c>
      <c r="D58" s="629">
        <v>304.5</v>
      </c>
      <c r="E58" s="642">
        <v>1</v>
      </c>
      <c r="F58" s="630">
        <v>304.5</v>
      </c>
    </row>
    <row r="59" spans="1:6" ht="14.4" customHeight="1" x14ac:dyDescent="0.3">
      <c r="A59" s="652" t="s">
        <v>2494</v>
      </c>
      <c r="B59" s="629">
        <v>0</v>
      </c>
      <c r="C59" s="642">
        <v>0</v>
      </c>
      <c r="D59" s="629">
        <v>238.82</v>
      </c>
      <c r="E59" s="642">
        <v>1</v>
      </c>
      <c r="F59" s="630">
        <v>238.82</v>
      </c>
    </row>
    <row r="60" spans="1:6" ht="14.4" customHeight="1" x14ac:dyDescent="0.3">
      <c r="A60" s="652" t="s">
        <v>2528</v>
      </c>
      <c r="B60" s="629"/>
      <c r="C60" s="642">
        <v>0</v>
      </c>
      <c r="D60" s="629">
        <v>599.88</v>
      </c>
      <c r="E60" s="642">
        <v>1</v>
      </c>
      <c r="F60" s="630">
        <v>599.88</v>
      </c>
    </row>
    <row r="61" spans="1:6" ht="14.4" customHeight="1" x14ac:dyDescent="0.3">
      <c r="A61" s="652" t="s">
        <v>2482</v>
      </c>
      <c r="B61" s="629"/>
      <c r="C61" s="642">
        <v>0</v>
      </c>
      <c r="D61" s="629">
        <v>1177944.9999999998</v>
      </c>
      <c r="E61" s="642">
        <v>1</v>
      </c>
      <c r="F61" s="630">
        <v>1177944.9999999998</v>
      </c>
    </row>
    <row r="62" spans="1:6" ht="14.4" customHeight="1" x14ac:dyDescent="0.3">
      <c r="A62" s="652" t="s">
        <v>2515</v>
      </c>
      <c r="B62" s="629">
        <v>0</v>
      </c>
      <c r="C62" s="642">
        <v>0</v>
      </c>
      <c r="D62" s="629">
        <v>2217.62</v>
      </c>
      <c r="E62" s="642">
        <v>1</v>
      </c>
      <c r="F62" s="630">
        <v>2217.62</v>
      </c>
    </row>
    <row r="63" spans="1:6" ht="14.4" customHeight="1" x14ac:dyDescent="0.3">
      <c r="A63" s="652" t="s">
        <v>2518</v>
      </c>
      <c r="B63" s="629"/>
      <c r="C63" s="642">
        <v>0</v>
      </c>
      <c r="D63" s="629">
        <v>96.57</v>
      </c>
      <c r="E63" s="642">
        <v>1</v>
      </c>
      <c r="F63" s="630">
        <v>96.57</v>
      </c>
    </row>
    <row r="64" spans="1:6" ht="14.4" customHeight="1" x14ac:dyDescent="0.3">
      <c r="A64" s="652" t="s">
        <v>2473</v>
      </c>
      <c r="B64" s="629"/>
      <c r="C64" s="642"/>
      <c r="D64" s="629">
        <v>0</v>
      </c>
      <c r="E64" s="642"/>
      <c r="F64" s="630">
        <v>0</v>
      </c>
    </row>
    <row r="65" spans="1:6" ht="14.4" customHeight="1" x14ac:dyDescent="0.3">
      <c r="A65" s="652" t="s">
        <v>2463</v>
      </c>
      <c r="B65" s="629">
        <v>0</v>
      </c>
      <c r="C65" s="642"/>
      <c r="D65" s="629"/>
      <c r="E65" s="642"/>
      <c r="F65" s="630">
        <v>0</v>
      </c>
    </row>
    <row r="66" spans="1:6" ht="14.4" customHeight="1" x14ac:dyDescent="0.3">
      <c r="A66" s="652" t="s">
        <v>2480</v>
      </c>
      <c r="B66" s="629"/>
      <c r="C66" s="642">
        <v>0</v>
      </c>
      <c r="D66" s="629">
        <v>550.4</v>
      </c>
      <c r="E66" s="642">
        <v>1</v>
      </c>
      <c r="F66" s="630">
        <v>550.4</v>
      </c>
    </row>
    <row r="67" spans="1:6" ht="14.4" customHeight="1" x14ac:dyDescent="0.3">
      <c r="A67" s="652" t="s">
        <v>2464</v>
      </c>
      <c r="B67" s="629"/>
      <c r="C67" s="642">
        <v>0</v>
      </c>
      <c r="D67" s="629">
        <v>254.43</v>
      </c>
      <c r="E67" s="642">
        <v>1</v>
      </c>
      <c r="F67" s="630">
        <v>254.43</v>
      </c>
    </row>
    <row r="68" spans="1:6" ht="14.4" customHeight="1" x14ac:dyDescent="0.3">
      <c r="A68" s="652" t="s">
        <v>2461</v>
      </c>
      <c r="B68" s="629"/>
      <c r="C68" s="642">
        <v>0</v>
      </c>
      <c r="D68" s="629">
        <v>864.64</v>
      </c>
      <c r="E68" s="642">
        <v>1</v>
      </c>
      <c r="F68" s="630">
        <v>864.64</v>
      </c>
    </row>
    <row r="69" spans="1:6" ht="14.4" customHeight="1" x14ac:dyDescent="0.3">
      <c r="A69" s="652" t="s">
        <v>2500</v>
      </c>
      <c r="B69" s="629">
        <v>0</v>
      </c>
      <c r="C69" s="642">
        <v>0</v>
      </c>
      <c r="D69" s="629">
        <v>26075.760000000013</v>
      </c>
      <c r="E69" s="642">
        <v>1</v>
      </c>
      <c r="F69" s="630">
        <v>26075.760000000013</v>
      </c>
    </row>
    <row r="70" spans="1:6" ht="14.4" customHeight="1" x14ac:dyDescent="0.3">
      <c r="A70" s="652" t="s">
        <v>2525</v>
      </c>
      <c r="B70" s="629"/>
      <c r="C70" s="642">
        <v>0</v>
      </c>
      <c r="D70" s="629">
        <v>379.2</v>
      </c>
      <c r="E70" s="642">
        <v>1</v>
      </c>
      <c r="F70" s="630">
        <v>379.2</v>
      </c>
    </row>
    <row r="71" spans="1:6" ht="14.4" customHeight="1" x14ac:dyDescent="0.3">
      <c r="A71" s="652" t="s">
        <v>2502</v>
      </c>
      <c r="B71" s="629">
        <v>0</v>
      </c>
      <c r="C71" s="642">
        <v>0</v>
      </c>
      <c r="D71" s="629">
        <v>139.72</v>
      </c>
      <c r="E71" s="642">
        <v>1</v>
      </c>
      <c r="F71" s="630">
        <v>139.72</v>
      </c>
    </row>
    <row r="72" spans="1:6" ht="14.4" customHeight="1" x14ac:dyDescent="0.3">
      <c r="A72" s="652" t="s">
        <v>3974</v>
      </c>
      <c r="B72" s="629"/>
      <c r="C72" s="642">
        <v>0</v>
      </c>
      <c r="D72" s="629">
        <v>642.09</v>
      </c>
      <c r="E72" s="642">
        <v>1</v>
      </c>
      <c r="F72" s="630">
        <v>642.09</v>
      </c>
    </row>
    <row r="73" spans="1:6" ht="14.4" customHeight="1" x14ac:dyDescent="0.3">
      <c r="A73" s="652" t="s">
        <v>3975</v>
      </c>
      <c r="B73" s="629"/>
      <c r="C73" s="642">
        <v>0</v>
      </c>
      <c r="D73" s="629">
        <v>280.06</v>
      </c>
      <c r="E73" s="642">
        <v>1</v>
      </c>
      <c r="F73" s="630">
        <v>280.06</v>
      </c>
    </row>
    <row r="74" spans="1:6" ht="14.4" customHeight="1" x14ac:dyDescent="0.3">
      <c r="A74" s="652" t="s">
        <v>2499</v>
      </c>
      <c r="B74" s="629"/>
      <c r="C74" s="642">
        <v>0</v>
      </c>
      <c r="D74" s="629">
        <v>275.48</v>
      </c>
      <c r="E74" s="642">
        <v>1</v>
      </c>
      <c r="F74" s="630">
        <v>275.48</v>
      </c>
    </row>
    <row r="75" spans="1:6" ht="14.4" customHeight="1" x14ac:dyDescent="0.3">
      <c r="A75" s="652" t="s">
        <v>2483</v>
      </c>
      <c r="B75" s="629"/>
      <c r="C75" s="642">
        <v>0</v>
      </c>
      <c r="D75" s="629">
        <v>809.02</v>
      </c>
      <c r="E75" s="642">
        <v>1</v>
      </c>
      <c r="F75" s="630">
        <v>809.02</v>
      </c>
    </row>
    <row r="76" spans="1:6" ht="14.4" customHeight="1" x14ac:dyDescent="0.3">
      <c r="A76" s="652" t="s">
        <v>2507</v>
      </c>
      <c r="B76" s="629">
        <v>0</v>
      </c>
      <c r="C76" s="642">
        <v>0</v>
      </c>
      <c r="D76" s="629">
        <v>10049.390000000003</v>
      </c>
      <c r="E76" s="642">
        <v>1</v>
      </c>
      <c r="F76" s="630">
        <v>10049.390000000003</v>
      </c>
    </row>
    <row r="77" spans="1:6" ht="14.4" customHeight="1" x14ac:dyDescent="0.3">
      <c r="A77" s="652" t="s">
        <v>2450</v>
      </c>
      <c r="B77" s="629"/>
      <c r="C77" s="642">
        <v>0</v>
      </c>
      <c r="D77" s="629">
        <v>404.22</v>
      </c>
      <c r="E77" s="642">
        <v>1</v>
      </c>
      <c r="F77" s="630">
        <v>404.22</v>
      </c>
    </row>
    <row r="78" spans="1:6" ht="14.4" customHeight="1" x14ac:dyDescent="0.3">
      <c r="A78" s="652" t="s">
        <v>3976</v>
      </c>
      <c r="B78" s="629"/>
      <c r="C78" s="642"/>
      <c r="D78" s="629">
        <v>0</v>
      </c>
      <c r="E78" s="642"/>
      <c r="F78" s="630">
        <v>0</v>
      </c>
    </row>
    <row r="79" spans="1:6" ht="14.4" customHeight="1" thickBot="1" x14ac:dyDescent="0.35">
      <c r="A79" s="653" t="s">
        <v>2470</v>
      </c>
      <c r="B79" s="644">
        <v>0</v>
      </c>
      <c r="C79" s="645">
        <v>0</v>
      </c>
      <c r="D79" s="644">
        <v>1796.14</v>
      </c>
      <c r="E79" s="645">
        <v>1</v>
      </c>
      <c r="F79" s="646">
        <v>1796.14</v>
      </c>
    </row>
    <row r="80" spans="1:6" ht="14.4" customHeight="1" thickBot="1" x14ac:dyDescent="0.35">
      <c r="A80" s="647" t="s">
        <v>6</v>
      </c>
      <c r="B80" s="648">
        <v>95590.629999999976</v>
      </c>
      <c r="C80" s="649">
        <v>6.8055199543877287E-2</v>
      </c>
      <c r="D80" s="648">
        <v>1309013.7299999993</v>
      </c>
      <c r="E80" s="649">
        <v>0.93194480045612293</v>
      </c>
      <c r="F80" s="650">
        <v>1404604.3599999989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{F4C8E143-0158-4DAC-8EDF-26BF268404DD}</x14:id>
        </ext>
      </extLst>
    </cfRule>
  </conditionalFormatting>
  <conditionalFormatting sqref="F26:F7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{449A2698-33A9-4681-918B-EF0A2D7623BA}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C8E143-0158-4DAC-8EDF-26BF268404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449A2698-33A9-4681-918B-EF0A2D7623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F26:F79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736</v>
      </c>
      <c r="G3" s="56">
        <f>SUBTOTAL(9,G6:G1048576)</f>
        <v>95590.62999999999</v>
      </c>
      <c r="H3" s="57">
        <f>IF(M3=0,0,G3/M3)</f>
        <v>6.8055199543877232E-2</v>
      </c>
      <c r="I3" s="56">
        <f>SUBTOTAL(9,I6:I1048576)</f>
        <v>2589</v>
      </c>
      <c r="J3" s="56">
        <f>SUBTOTAL(9,J6:J1048576)</f>
        <v>1309013.7300000004</v>
      </c>
      <c r="K3" s="57">
        <f>IF(M3=0,0,J3/M3)</f>
        <v>0.93194480045612282</v>
      </c>
      <c r="L3" s="56">
        <f>SUBTOTAL(9,L6:L1048576)</f>
        <v>3325</v>
      </c>
      <c r="M3" s="58">
        <f>SUBTOTAL(9,M6:M1048576)</f>
        <v>1404604.3600000003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2718</v>
      </c>
      <c r="B6" s="620" t="s">
        <v>2560</v>
      </c>
      <c r="C6" s="620" t="s">
        <v>2996</v>
      </c>
      <c r="D6" s="620" t="s">
        <v>1491</v>
      </c>
      <c r="E6" s="620" t="s">
        <v>2997</v>
      </c>
      <c r="F6" s="623"/>
      <c r="G6" s="623"/>
      <c r="H6" s="641">
        <v>0</v>
      </c>
      <c r="I6" s="623">
        <v>2</v>
      </c>
      <c r="J6" s="623">
        <v>937.92</v>
      </c>
      <c r="K6" s="641">
        <v>1</v>
      </c>
      <c r="L6" s="623">
        <v>2</v>
      </c>
      <c r="M6" s="624">
        <v>937.92</v>
      </c>
    </row>
    <row r="7" spans="1:13" ht="14.4" customHeight="1" x14ac:dyDescent="0.3">
      <c r="A7" s="625" t="s">
        <v>2718</v>
      </c>
      <c r="B7" s="626" t="s">
        <v>2560</v>
      </c>
      <c r="C7" s="626" t="s">
        <v>1643</v>
      </c>
      <c r="D7" s="626" t="s">
        <v>1491</v>
      </c>
      <c r="E7" s="626" t="s">
        <v>1644</v>
      </c>
      <c r="F7" s="629"/>
      <c r="G7" s="629"/>
      <c r="H7" s="642">
        <v>0</v>
      </c>
      <c r="I7" s="629">
        <v>9</v>
      </c>
      <c r="J7" s="629">
        <v>5627.61</v>
      </c>
      <c r="K7" s="642">
        <v>1</v>
      </c>
      <c r="L7" s="629">
        <v>9</v>
      </c>
      <c r="M7" s="630">
        <v>5627.61</v>
      </c>
    </row>
    <row r="8" spans="1:13" ht="14.4" customHeight="1" x14ac:dyDescent="0.3">
      <c r="A8" s="625" t="s">
        <v>2718</v>
      </c>
      <c r="B8" s="626" t="s">
        <v>2560</v>
      </c>
      <c r="C8" s="626" t="s">
        <v>1490</v>
      </c>
      <c r="D8" s="626" t="s">
        <v>1491</v>
      </c>
      <c r="E8" s="626" t="s">
        <v>1492</v>
      </c>
      <c r="F8" s="629"/>
      <c r="G8" s="629"/>
      <c r="H8" s="642">
        <v>0</v>
      </c>
      <c r="I8" s="629">
        <v>1</v>
      </c>
      <c r="J8" s="629">
        <v>937.93</v>
      </c>
      <c r="K8" s="642">
        <v>1</v>
      </c>
      <c r="L8" s="629">
        <v>1</v>
      </c>
      <c r="M8" s="630">
        <v>937.93</v>
      </c>
    </row>
    <row r="9" spans="1:13" ht="14.4" customHeight="1" x14ac:dyDescent="0.3">
      <c r="A9" s="625" t="s">
        <v>2718</v>
      </c>
      <c r="B9" s="626" t="s">
        <v>2628</v>
      </c>
      <c r="C9" s="626" t="s">
        <v>1809</v>
      </c>
      <c r="D9" s="626" t="s">
        <v>1810</v>
      </c>
      <c r="E9" s="626" t="s">
        <v>2614</v>
      </c>
      <c r="F9" s="629"/>
      <c r="G9" s="629"/>
      <c r="H9" s="642">
        <v>0</v>
      </c>
      <c r="I9" s="629">
        <v>1</v>
      </c>
      <c r="J9" s="629">
        <v>69.86</v>
      </c>
      <c r="K9" s="642">
        <v>1</v>
      </c>
      <c r="L9" s="629">
        <v>1</v>
      </c>
      <c r="M9" s="630">
        <v>69.86</v>
      </c>
    </row>
    <row r="10" spans="1:13" ht="14.4" customHeight="1" x14ac:dyDescent="0.3">
      <c r="A10" s="625" t="s">
        <v>2718</v>
      </c>
      <c r="B10" s="626" t="s">
        <v>2637</v>
      </c>
      <c r="C10" s="626" t="s">
        <v>1479</v>
      </c>
      <c r="D10" s="626" t="s">
        <v>1480</v>
      </c>
      <c r="E10" s="626" t="s">
        <v>2639</v>
      </c>
      <c r="F10" s="629"/>
      <c r="G10" s="629"/>
      <c r="H10" s="642">
        <v>0</v>
      </c>
      <c r="I10" s="629">
        <v>1</v>
      </c>
      <c r="J10" s="629">
        <v>96.63</v>
      </c>
      <c r="K10" s="642">
        <v>1</v>
      </c>
      <c r="L10" s="629">
        <v>1</v>
      </c>
      <c r="M10" s="630">
        <v>96.63</v>
      </c>
    </row>
    <row r="11" spans="1:13" ht="14.4" customHeight="1" x14ac:dyDescent="0.3">
      <c r="A11" s="625" t="s">
        <v>2718</v>
      </c>
      <c r="B11" s="626" t="s">
        <v>2646</v>
      </c>
      <c r="C11" s="626" t="s">
        <v>1494</v>
      </c>
      <c r="D11" s="626" t="s">
        <v>1495</v>
      </c>
      <c r="E11" s="626" t="s">
        <v>1496</v>
      </c>
      <c r="F11" s="629"/>
      <c r="G11" s="629"/>
      <c r="H11" s="642">
        <v>0</v>
      </c>
      <c r="I11" s="629">
        <v>1</v>
      </c>
      <c r="J11" s="629">
        <v>32.74</v>
      </c>
      <c r="K11" s="642">
        <v>1</v>
      </c>
      <c r="L11" s="629">
        <v>1</v>
      </c>
      <c r="M11" s="630">
        <v>32.74</v>
      </c>
    </row>
    <row r="12" spans="1:13" ht="14.4" customHeight="1" x14ac:dyDescent="0.3">
      <c r="A12" s="625" t="s">
        <v>2718</v>
      </c>
      <c r="B12" s="626" t="s">
        <v>2646</v>
      </c>
      <c r="C12" s="626" t="s">
        <v>2310</v>
      </c>
      <c r="D12" s="626" t="s">
        <v>1537</v>
      </c>
      <c r="E12" s="626" t="s">
        <v>2693</v>
      </c>
      <c r="F12" s="629"/>
      <c r="G12" s="629"/>
      <c r="H12" s="642">
        <v>0</v>
      </c>
      <c r="I12" s="629">
        <v>1</v>
      </c>
      <c r="J12" s="629">
        <v>98.23</v>
      </c>
      <c r="K12" s="642">
        <v>1</v>
      </c>
      <c r="L12" s="629">
        <v>1</v>
      </c>
      <c r="M12" s="630">
        <v>98.23</v>
      </c>
    </row>
    <row r="13" spans="1:13" ht="14.4" customHeight="1" x14ac:dyDescent="0.3">
      <c r="A13" s="625" t="s">
        <v>2718</v>
      </c>
      <c r="B13" s="626" t="s">
        <v>2700</v>
      </c>
      <c r="C13" s="626" t="s">
        <v>3075</v>
      </c>
      <c r="D13" s="626" t="s">
        <v>3076</v>
      </c>
      <c r="E13" s="626" t="s">
        <v>3077</v>
      </c>
      <c r="F13" s="629"/>
      <c r="G13" s="629"/>
      <c r="H13" s="642">
        <v>0</v>
      </c>
      <c r="I13" s="629">
        <v>2</v>
      </c>
      <c r="J13" s="629">
        <v>864.64</v>
      </c>
      <c r="K13" s="642">
        <v>1</v>
      </c>
      <c r="L13" s="629">
        <v>2</v>
      </c>
      <c r="M13" s="630">
        <v>864.64</v>
      </c>
    </row>
    <row r="14" spans="1:13" ht="14.4" customHeight="1" x14ac:dyDescent="0.3">
      <c r="A14" s="625" t="s">
        <v>2718</v>
      </c>
      <c r="B14" s="626" t="s">
        <v>2666</v>
      </c>
      <c r="C14" s="626" t="s">
        <v>1543</v>
      </c>
      <c r="D14" s="626" t="s">
        <v>1544</v>
      </c>
      <c r="E14" s="626" t="s">
        <v>923</v>
      </c>
      <c r="F14" s="629"/>
      <c r="G14" s="629"/>
      <c r="H14" s="642"/>
      <c r="I14" s="629">
        <v>1</v>
      </c>
      <c r="J14" s="629">
        <v>0</v>
      </c>
      <c r="K14" s="642"/>
      <c r="L14" s="629">
        <v>1</v>
      </c>
      <c r="M14" s="630">
        <v>0</v>
      </c>
    </row>
    <row r="15" spans="1:13" ht="14.4" customHeight="1" x14ac:dyDescent="0.3">
      <c r="A15" s="625" t="s">
        <v>2719</v>
      </c>
      <c r="B15" s="626" t="s">
        <v>2560</v>
      </c>
      <c r="C15" s="626" t="s">
        <v>1643</v>
      </c>
      <c r="D15" s="626" t="s">
        <v>1491</v>
      </c>
      <c r="E15" s="626" t="s">
        <v>1644</v>
      </c>
      <c r="F15" s="629"/>
      <c r="G15" s="629"/>
      <c r="H15" s="642">
        <v>0</v>
      </c>
      <c r="I15" s="629">
        <v>46</v>
      </c>
      <c r="J15" s="629">
        <v>28763.339999999997</v>
      </c>
      <c r="K15" s="642">
        <v>1</v>
      </c>
      <c r="L15" s="629">
        <v>46</v>
      </c>
      <c r="M15" s="630">
        <v>28763.339999999997</v>
      </c>
    </row>
    <row r="16" spans="1:13" ht="14.4" customHeight="1" x14ac:dyDescent="0.3">
      <c r="A16" s="625" t="s">
        <v>2719</v>
      </c>
      <c r="B16" s="626" t="s">
        <v>2560</v>
      </c>
      <c r="C16" s="626" t="s">
        <v>1490</v>
      </c>
      <c r="D16" s="626" t="s">
        <v>1491</v>
      </c>
      <c r="E16" s="626" t="s">
        <v>1492</v>
      </c>
      <c r="F16" s="629"/>
      <c r="G16" s="629"/>
      <c r="H16" s="642">
        <v>0</v>
      </c>
      <c r="I16" s="629">
        <v>21</v>
      </c>
      <c r="J16" s="629">
        <v>19696.53</v>
      </c>
      <c r="K16" s="642">
        <v>1</v>
      </c>
      <c r="L16" s="629">
        <v>21</v>
      </c>
      <c r="M16" s="630">
        <v>19696.53</v>
      </c>
    </row>
    <row r="17" spans="1:13" ht="14.4" customHeight="1" x14ac:dyDescent="0.3">
      <c r="A17" s="625" t="s">
        <v>2719</v>
      </c>
      <c r="B17" s="626" t="s">
        <v>3977</v>
      </c>
      <c r="C17" s="626" t="s">
        <v>2754</v>
      </c>
      <c r="D17" s="626" t="s">
        <v>2755</v>
      </c>
      <c r="E17" s="626" t="s">
        <v>2756</v>
      </c>
      <c r="F17" s="629">
        <v>2</v>
      </c>
      <c r="G17" s="629">
        <v>945.42</v>
      </c>
      <c r="H17" s="642">
        <v>1</v>
      </c>
      <c r="I17" s="629"/>
      <c r="J17" s="629"/>
      <c r="K17" s="642">
        <v>0</v>
      </c>
      <c r="L17" s="629">
        <v>2</v>
      </c>
      <c r="M17" s="630">
        <v>945.42</v>
      </c>
    </row>
    <row r="18" spans="1:13" ht="14.4" customHeight="1" x14ac:dyDescent="0.3">
      <c r="A18" s="625" t="s">
        <v>2719</v>
      </c>
      <c r="B18" s="626" t="s">
        <v>2580</v>
      </c>
      <c r="C18" s="626" t="s">
        <v>3113</v>
      </c>
      <c r="D18" s="626" t="s">
        <v>1541</v>
      </c>
      <c r="E18" s="626" t="s">
        <v>3114</v>
      </c>
      <c r="F18" s="629"/>
      <c r="G18" s="629"/>
      <c r="H18" s="642">
        <v>0</v>
      </c>
      <c r="I18" s="629">
        <v>1</v>
      </c>
      <c r="J18" s="629">
        <v>301.05</v>
      </c>
      <c r="K18" s="642">
        <v>1</v>
      </c>
      <c r="L18" s="629">
        <v>1</v>
      </c>
      <c r="M18" s="630">
        <v>301.05</v>
      </c>
    </row>
    <row r="19" spans="1:13" ht="14.4" customHeight="1" x14ac:dyDescent="0.3">
      <c r="A19" s="625" t="s">
        <v>2719</v>
      </c>
      <c r="B19" s="626" t="s">
        <v>2599</v>
      </c>
      <c r="C19" s="626" t="s">
        <v>2909</v>
      </c>
      <c r="D19" s="626" t="s">
        <v>2910</v>
      </c>
      <c r="E19" s="626" t="s">
        <v>2911</v>
      </c>
      <c r="F19" s="629">
        <v>3</v>
      </c>
      <c r="G19" s="629">
        <v>999.93000000000006</v>
      </c>
      <c r="H19" s="642">
        <v>1</v>
      </c>
      <c r="I19" s="629"/>
      <c r="J19" s="629"/>
      <c r="K19" s="642">
        <v>0</v>
      </c>
      <c r="L19" s="629">
        <v>3</v>
      </c>
      <c r="M19" s="630">
        <v>999.93000000000006</v>
      </c>
    </row>
    <row r="20" spans="1:13" ht="14.4" customHeight="1" x14ac:dyDescent="0.3">
      <c r="A20" s="625" t="s">
        <v>2719</v>
      </c>
      <c r="B20" s="626" t="s">
        <v>2599</v>
      </c>
      <c r="C20" s="626" t="s">
        <v>3098</v>
      </c>
      <c r="D20" s="626" t="s">
        <v>2910</v>
      </c>
      <c r="E20" s="626" t="s">
        <v>2605</v>
      </c>
      <c r="F20" s="629">
        <v>1</v>
      </c>
      <c r="G20" s="629">
        <v>333.31</v>
      </c>
      <c r="H20" s="642">
        <v>1</v>
      </c>
      <c r="I20" s="629"/>
      <c r="J20" s="629"/>
      <c r="K20" s="642">
        <v>0</v>
      </c>
      <c r="L20" s="629">
        <v>1</v>
      </c>
      <c r="M20" s="630">
        <v>333.31</v>
      </c>
    </row>
    <row r="21" spans="1:13" ht="14.4" customHeight="1" x14ac:dyDescent="0.3">
      <c r="A21" s="625" t="s">
        <v>2719</v>
      </c>
      <c r="B21" s="626" t="s">
        <v>2613</v>
      </c>
      <c r="C21" s="626" t="s">
        <v>3099</v>
      </c>
      <c r="D21" s="626" t="s">
        <v>3100</v>
      </c>
      <c r="E21" s="626" t="s">
        <v>3101</v>
      </c>
      <c r="F21" s="629">
        <v>1</v>
      </c>
      <c r="G21" s="629">
        <v>0</v>
      </c>
      <c r="H21" s="642"/>
      <c r="I21" s="629"/>
      <c r="J21" s="629"/>
      <c r="K21" s="642"/>
      <c r="L21" s="629">
        <v>1</v>
      </c>
      <c r="M21" s="630">
        <v>0</v>
      </c>
    </row>
    <row r="22" spans="1:13" ht="14.4" customHeight="1" x14ac:dyDescent="0.3">
      <c r="A22" s="625" t="s">
        <v>2719</v>
      </c>
      <c r="B22" s="626" t="s">
        <v>2624</v>
      </c>
      <c r="C22" s="626" t="s">
        <v>1831</v>
      </c>
      <c r="D22" s="626" t="s">
        <v>1832</v>
      </c>
      <c r="E22" s="626" t="s">
        <v>1833</v>
      </c>
      <c r="F22" s="629"/>
      <c r="G22" s="629"/>
      <c r="H22" s="642">
        <v>0</v>
      </c>
      <c r="I22" s="629">
        <v>1</v>
      </c>
      <c r="J22" s="629">
        <v>154.01</v>
      </c>
      <c r="K22" s="642">
        <v>1</v>
      </c>
      <c r="L22" s="629">
        <v>1</v>
      </c>
      <c r="M22" s="630">
        <v>154.01</v>
      </c>
    </row>
    <row r="23" spans="1:13" ht="14.4" customHeight="1" x14ac:dyDescent="0.3">
      <c r="A23" s="625" t="s">
        <v>2719</v>
      </c>
      <c r="B23" s="626" t="s">
        <v>2624</v>
      </c>
      <c r="C23" s="626" t="s">
        <v>3115</v>
      </c>
      <c r="D23" s="626" t="s">
        <v>1832</v>
      </c>
      <c r="E23" s="626" t="s">
        <v>1559</v>
      </c>
      <c r="F23" s="629">
        <v>1</v>
      </c>
      <c r="G23" s="629">
        <v>0</v>
      </c>
      <c r="H23" s="642"/>
      <c r="I23" s="629"/>
      <c r="J23" s="629"/>
      <c r="K23" s="642"/>
      <c r="L23" s="629">
        <v>1</v>
      </c>
      <c r="M23" s="630">
        <v>0</v>
      </c>
    </row>
    <row r="24" spans="1:13" ht="14.4" customHeight="1" x14ac:dyDescent="0.3">
      <c r="A24" s="625" t="s">
        <v>2719</v>
      </c>
      <c r="B24" s="626" t="s">
        <v>2628</v>
      </c>
      <c r="C24" s="626" t="s">
        <v>2812</v>
      </c>
      <c r="D24" s="626" t="s">
        <v>2813</v>
      </c>
      <c r="E24" s="626" t="s">
        <v>2814</v>
      </c>
      <c r="F24" s="629">
        <v>1</v>
      </c>
      <c r="G24" s="629">
        <v>349.29</v>
      </c>
      <c r="H24" s="642">
        <v>1</v>
      </c>
      <c r="I24" s="629"/>
      <c r="J24" s="629"/>
      <c r="K24" s="642">
        <v>0</v>
      </c>
      <c r="L24" s="629">
        <v>1</v>
      </c>
      <c r="M24" s="630">
        <v>349.29</v>
      </c>
    </row>
    <row r="25" spans="1:13" ht="14.4" customHeight="1" x14ac:dyDescent="0.3">
      <c r="A25" s="625" t="s">
        <v>2719</v>
      </c>
      <c r="B25" s="626" t="s">
        <v>2628</v>
      </c>
      <c r="C25" s="626" t="s">
        <v>1809</v>
      </c>
      <c r="D25" s="626" t="s">
        <v>1810</v>
      </c>
      <c r="E25" s="626" t="s">
        <v>2614</v>
      </c>
      <c r="F25" s="629"/>
      <c r="G25" s="629"/>
      <c r="H25" s="642">
        <v>0</v>
      </c>
      <c r="I25" s="629">
        <v>1</v>
      </c>
      <c r="J25" s="629">
        <v>69.86</v>
      </c>
      <c r="K25" s="642">
        <v>1</v>
      </c>
      <c r="L25" s="629">
        <v>1</v>
      </c>
      <c r="M25" s="630">
        <v>69.86</v>
      </c>
    </row>
    <row r="26" spans="1:13" ht="14.4" customHeight="1" x14ac:dyDescent="0.3">
      <c r="A26" s="625" t="s">
        <v>2719</v>
      </c>
      <c r="B26" s="626" t="s">
        <v>2637</v>
      </c>
      <c r="C26" s="626" t="s">
        <v>1479</v>
      </c>
      <c r="D26" s="626" t="s">
        <v>1480</v>
      </c>
      <c r="E26" s="626" t="s">
        <v>2639</v>
      </c>
      <c r="F26" s="629"/>
      <c r="G26" s="629"/>
      <c r="H26" s="642">
        <v>0</v>
      </c>
      <c r="I26" s="629">
        <v>4</v>
      </c>
      <c r="J26" s="629">
        <v>386.52</v>
      </c>
      <c r="K26" s="642">
        <v>1</v>
      </c>
      <c r="L26" s="629">
        <v>4</v>
      </c>
      <c r="M26" s="630">
        <v>386.52</v>
      </c>
    </row>
    <row r="27" spans="1:13" ht="14.4" customHeight="1" x14ac:dyDescent="0.3">
      <c r="A27" s="625" t="s">
        <v>2719</v>
      </c>
      <c r="B27" s="626" t="s">
        <v>2637</v>
      </c>
      <c r="C27" s="626" t="s">
        <v>2945</v>
      </c>
      <c r="D27" s="626" t="s">
        <v>1480</v>
      </c>
      <c r="E27" s="626" t="s">
        <v>2946</v>
      </c>
      <c r="F27" s="629">
        <v>2</v>
      </c>
      <c r="G27" s="629">
        <v>0</v>
      </c>
      <c r="H27" s="642"/>
      <c r="I27" s="629"/>
      <c r="J27" s="629"/>
      <c r="K27" s="642"/>
      <c r="L27" s="629">
        <v>2</v>
      </c>
      <c r="M27" s="630">
        <v>0</v>
      </c>
    </row>
    <row r="28" spans="1:13" ht="14.4" customHeight="1" x14ac:dyDescent="0.3">
      <c r="A28" s="625" t="s">
        <v>2719</v>
      </c>
      <c r="B28" s="626" t="s">
        <v>2637</v>
      </c>
      <c r="C28" s="626" t="s">
        <v>576</v>
      </c>
      <c r="D28" s="626" t="s">
        <v>577</v>
      </c>
      <c r="E28" s="626" t="s">
        <v>2640</v>
      </c>
      <c r="F28" s="629">
        <v>34</v>
      </c>
      <c r="G28" s="629">
        <v>3285.420000000001</v>
      </c>
      <c r="H28" s="642">
        <v>1</v>
      </c>
      <c r="I28" s="629"/>
      <c r="J28" s="629"/>
      <c r="K28" s="642">
        <v>0</v>
      </c>
      <c r="L28" s="629">
        <v>34</v>
      </c>
      <c r="M28" s="630">
        <v>3285.420000000001</v>
      </c>
    </row>
    <row r="29" spans="1:13" ht="14.4" customHeight="1" x14ac:dyDescent="0.3">
      <c r="A29" s="625" t="s">
        <v>2719</v>
      </c>
      <c r="B29" s="626" t="s">
        <v>2637</v>
      </c>
      <c r="C29" s="626" t="s">
        <v>2748</v>
      </c>
      <c r="D29" s="626" t="s">
        <v>1480</v>
      </c>
      <c r="E29" s="626" t="s">
        <v>2749</v>
      </c>
      <c r="F29" s="629">
        <v>3</v>
      </c>
      <c r="G29" s="629">
        <v>0</v>
      </c>
      <c r="H29" s="642"/>
      <c r="I29" s="629"/>
      <c r="J29" s="629"/>
      <c r="K29" s="642"/>
      <c r="L29" s="629">
        <v>3</v>
      </c>
      <c r="M29" s="630">
        <v>0</v>
      </c>
    </row>
    <row r="30" spans="1:13" ht="14.4" customHeight="1" x14ac:dyDescent="0.3">
      <c r="A30" s="625" t="s">
        <v>2719</v>
      </c>
      <c r="B30" s="626" t="s">
        <v>2646</v>
      </c>
      <c r="C30" s="626" t="s">
        <v>3121</v>
      </c>
      <c r="D30" s="626" t="s">
        <v>3122</v>
      </c>
      <c r="E30" s="626" t="s">
        <v>2900</v>
      </c>
      <c r="F30" s="629">
        <v>1</v>
      </c>
      <c r="G30" s="629">
        <v>0</v>
      </c>
      <c r="H30" s="642"/>
      <c r="I30" s="629"/>
      <c r="J30" s="629"/>
      <c r="K30" s="642"/>
      <c r="L30" s="629">
        <v>1</v>
      </c>
      <c r="M30" s="630">
        <v>0</v>
      </c>
    </row>
    <row r="31" spans="1:13" ht="14.4" customHeight="1" x14ac:dyDescent="0.3">
      <c r="A31" s="625" t="s">
        <v>2719</v>
      </c>
      <c r="B31" s="626" t="s">
        <v>2646</v>
      </c>
      <c r="C31" s="626" t="s">
        <v>3123</v>
      </c>
      <c r="D31" s="626" t="s">
        <v>2848</v>
      </c>
      <c r="E31" s="626" t="s">
        <v>2694</v>
      </c>
      <c r="F31" s="629">
        <v>1</v>
      </c>
      <c r="G31" s="629">
        <v>0</v>
      </c>
      <c r="H31" s="642"/>
      <c r="I31" s="629"/>
      <c r="J31" s="629"/>
      <c r="K31" s="642"/>
      <c r="L31" s="629">
        <v>1</v>
      </c>
      <c r="M31" s="630">
        <v>0</v>
      </c>
    </row>
    <row r="32" spans="1:13" ht="14.4" customHeight="1" x14ac:dyDescent="0.3">
      <c r="A32" s="625" t="s">
        <v>2719</v>
      </c>
      <c r="B32" s="626" t="s">
        <v>2646</v>
      </c>
      <c r="C32" s="626" t="s">
        <v>2310</v>
      </c>
      <c r="D32" s="626" t="s">
        <v>1537</v>
      </c>
      <c r="E32" s="626" t="s">
        <v>2693</v>
      </c>
      <c r="F32" s="629"/>
      <c r="G32" s="629"/>
      <c r="H32" s="642">
        <v>0</v>
      </c>
      <c r="I32" s="629">
        <v>1</v>
      </c>
      <c r="J32" s="629">
        <v>98.23</v>
      </c>
      <c r="K32" s="642">
        <v>1</v>
      </c>
      <c r="L32" s="629">
        <v>1</v>
      </c>
      <c r="M32" s="630">
        <v>98.23</v>
      </c>
    </row>
    <row r="33" spans="1:13" ht="14.4" customHeight="1" x14ac:dyDescent="0.3">
      <c r="A33" s="625" t="s">
        <v>2720</v>
      </c>
      <c r="B33" s="626" t="s">
        <v>2532</v>
      </c>
      <c r="C33" s="626" t="s">
        <v>2817</v>
      </c>
      <c r="D33" s="626" t="s">
        <v>2533</v>
      </c>
      <c r="E33" s="626" t="s">
        <v>2818</v>
      </c>
      <c r="F33" s="629">
        <v>1</v>
      </c>
      <c r="G33" s="629">
        <v>81.77</v>
      </c>
      <c r="H33" s="642">
        <v>1</v>
      </c>
      <c r="I33" s="629"/>
      <c r="J33" s="629"/>
      <c r="K33" s="642">
        <v>0</v>
      </c>
      <c r="L33" s="629">
        <v>1</v>
      </c>
      <c r="M33" s="630">
        <v>81.77</v>
      </c>
    </row>
    <row r="34" spans="1:13" ht="14.4" customHeight="1" x14ac:dyDescent="0.3">
      <c r="A34" s="625" t="s">
        <v>2720</v>
      </c>
      <c r="B34" s="626" t="s">
        <v>2535</v>
      </c>
      <c r="C34" s="626" t="s">
        <v>2242</v>
      </c>
      <c r="D34" s="626" t="s">
        <v>754</v>
      </c>
      <c r="E34" s="626" t="s">
        <v>2243</v>
      </c>
      <c r="F34" s="629"/>
      <c r="G34" s="629"/>
      <c r="H34" s="642">
        <v>0</v>
      </c>
      <c r="I34" s="629">
        <v>1</v>
      </c>
      <c r="J34" s="629">
        <v>95.24</v>
      </c>
      <c r="K34" s="642">
        <v>1</v>
      </c>
      <c r="L34" s="629">
        <v>1</v>
      </c>
      <c r="M34" s="630">
        <v>95.24</v>
      </c>
    </row>
    <row r="35" spans="1:13" ht="14.4" customHeight="1" x14ac:dyDescent="0.3">
      <c r="A35" s="625" t="s">
        <v>2720</v>
      </c>
      <c r="B35" s="626" t="s">
        <v>2535</v>
      </c>
      <c r="C35" s="626" t="s">
        <v>753</v>
      </c>
      <c r="D35" s="626" t="s">
        <v>754</v>
      </c>
      <c r="E35" s="626" t="s">
        <v>755</v>
      </c>
      <c r="F35" s="629"/>
      <c r="G35" s="629"/>
      <c r="H35" s="642">
        <v>0</v>
      </c>
      <c r="I35" s="629">
        <v>1</v>
      </c>
      <c r="J35" s="629">
        <v>190.48</v>
      </c>
      <c r="K35" s="642">
        <v>1</v>
      </c>
      <c r="L35" s="629">
        <v>1</v>
      </c>
      <c r="M35" s="630">
        <v>190.48</v>
      </c>
    </row>
    <row r="36" spans="1:13" ht="14.4" customHeight="1" x14ac:dyDescent="0.3">
      <c r="A36" s="625" t="s">
        <v>2720</v>
      </c>
      <c r="B36" s="626" t="s">
        <v>2538</v>
      </c>
      <c r="C36" s="626" t="s">
        <v>1516</v>
      </c>
      <c r="D36" s="626" t="s">
        <v>1517</v>
      </c>
      <c r="E36" s="626" t="s">
        <v>2539</v>
      </c>
      <c r="F36" s="629">
        <v>2</v>
      </c>
      <c r="G36" s="629">
        <v>380.96</v>
      </c>
      <c r="H36" s="642">
        <v>1</v>
      </c>
      <c r="I36" s="629"/>
      <c r="J36" s="629"/>
      <c r="K36" s="642">
        <v>0</v>
      </c>
      <c r="L36" s="629">
        <v>2</v>
      </c>
      <c r="M36" s="630">
        <v>380.96</v>
      </c>
    </row>
    <row r="37" spans="1:13" ht="14.4" customHeight="1" x14ac:dyDescent="0.3">
      <c r="A37" s="625" t="s">
        <v>2720</v>
      </c>
      <c r="B37" s="626" t="s">
        <v>2560</v>
      </c>
      <c r="C37" s="626" t="s">
        <v>1643</v>
      </c>
      <c r="D37" s="626" t="s">
        <v>1491</v>
      </c>
      <c r="E37" s="626" t="s">
        <v>1644</v>
      </c>
      <c r="F37" s="629"/>
      <c r="G37" s="629"/>
      <c r="H37" s="642">
        <v>0</v>
      </c>
      <c r="I37" s="629">
        <v>129</v>
      </c>
      <c r="J37" s="629">
        <v>80662.41</v>
      </c>
      <c r="K37" s="642">
        <v>1</v>
      </c>
      <c r="L37" s="629">
        <v>129</v>
      </c>
      <c r="M37" s="630">
        <v>80662.41</v>
      </c>
    </row>
    <row r="38" spans="1:13" ht="14.4" customHeight="1" x14ac:dyDescent="0.3">
      <c r="A38" s="625" t="s">
        <v>2720</v>
      </c>
      <c r="B38" s="626" t="s">
        <v>2560</v>
      </c>
      <c r="C38" s="626" t="s">
        <v>1490</v>
      </c>
      <c r="D38" s="626" t="s">
        <v>1491</v>
      </c>
      <c r="E38" s="626" t="s">
        <v>1492</v>
      </c>
      <c r="F38" s="629"/>
      <c r="G38" s="629"/>
      <c r="H38" s="642">
        <v>0</v>
      </c>
      <c r="I38" s="629">
        <v>10</v>
      </c>
      <c r="J38" s="629">
        <v>9379.2999999999993</v>
      </c>
      <c r="K38" s="642">
        <v>1</v>
      </c>
      <c r="L38" s="629">
        <v>10</v>
      </c>
      <c r="M38" s="630">
        <v>9379.2999999999993</v>
      </c>
    </row>
    <row r="39" spans="1:13" ht="14.4" customHeight="1" x14ac:dyDescent="0.3">
      <c r="A39" s="625" t="s">
        <v>2720</v>
      </c>
      <c r="B39" s="626" t="s">
        <v>2560</v>
      </c>
      <c r="C39" s="626" t="s">
        <v>2830</v>
      </c>
      <c r="D39" s="626" t="s">
        <v>1491</v>
      </c>
      <c r="E39" s="626" t="s">
        <v>2831</v>
      </c>
      <c r="F39" s="629"/>
      <c r="G39" s="629"/>
      <c r="H39" s="642">
        <v>0</v>
      </c>
      <c r="I39" s="629">
        <v>2</v>
      </c>
      <c r="J39" s="629">
        <v>2332.94</v>
      </c>
      <c r="K39" s="642">
        <v>1</v>
      </c>
      <c r="L39" s="629">
        <v>2</v>
      </c>
      <c r="M39" s="630">
        <v>2332.94</v>
      </c>
    </row>
    <row r="40" spans="1:13" ht="14.4" customHeight="1" x14ac:dyDescent="0.3">
      <c r="A40" s="625" t="s">
        <v>2720</v>
      </c>
      <c r="B40" s="626" t="s">
        <v>3977</v>
      </c>
      <c r="C40" s="626" t="s">
        <v>2754</v>
      </c>
      <c r="D40" s="626" t="s">
        <v>2755</v>
      </c>
      <c r="E40" s="626" t="s">
        <v>2756</v>
      </c>
      <c r="F40" s="629">
        <v>2</v>
      </c>
      <c r="G40" s="629">
        <v>945.42</v>
      </c>
      <c r="H40" s="642">
        <v>1</v>
      </c>
      <c r="I40" s="629"/>
      <c r="J40" s="629"/>
      <c r="K40" s="642">
        <v>0</v>
      </c>
      <c r="L40" s="629">
        <v>2</v>
      </c>
      <c r="M40" s="630">
        <v>945.42</v>
      </c>
    </row>
    <row r="41" spans="1:13" ht="14.4" customHeight="1" x14ac:dyDescent="0.3">
      <c r="A41" s="625" t="s">
        <v>2720</v>
      </c>
      <c r="B41" s="626" t="s">
        <v>2571</v>
      </c>
      <c r="C41" s="626" t="s">
        <v>1520</v>
      </c>
      <c r="D41" s="626" t="s">
        <v>1521</v>
      </c>
      <c r="E41" s="626" t="s">
        <v>1522</v>
      </c>
      <c r="F41" s="629"/>
      <c r="G41" s="629"/>
      <c r="H41" s="642">
        <v>0</v>
      </c>
      <c r="I41" s="629">
        <v>1</v>
      </c>
      <c r="J41" s="629">
        <v>41.89</v>
      </c>
      <c r="K41" s="642">
        <v>1</v>
      </c>
      <c r="L41" s="629">
        <v>1</v>
      </c>
      <c r="M41" s="630">
        <v>41.89</v>
      </c>
    </row>
    <row r="42" spans="1:13" ht="14.4" customHeight="1" x14ac:dyDescent="0.3">
      <c r="A42" s="625" t="s">
        <v>2720</v>
      </c>
      <c r="B42" s="626" t="s">
        <v>2593</v>
      </c>
      <c r="C42" s="626" t="s">
        <v>1697</v>
      </c>
      <c r="D42" s="626" t="s">
        <v>2595</v>
      </c>
      <c r="E42" s="626" t="s">
        <v>2596</v>
      </c>
      <c r="F42" s="629">
        <v>2</v>
      </c>
      <c r="G42" s="629">
        <v>83.1</v>
      </c>
      <c r="H42" s="642">
        <v>1</v>
      </c>
      <c r="I42" s="629"/>
      <c r="J42" s="629"/>
      <c r="K42" s="642">
        <v>0</v>
      </c>
      <c r="L42" s="629">
        <v>2</v>
      </c>
      <c r="M42" s="630">
        <v>83.1</v>
      </c>
    </row>
    <row r="43" spans="1:13" ht="14.4" customHeight="1" x14ac:dyDescent="0.3">
      <c r="A43" s="625" t="s">
        <v>2720</v>
      </c>
      <c r="B43" s="626" t="s">
        <v>2599</v>
      </c>
      <c r="C43" s="626" t="s">
        <v>1790</v>
      </c>
      <c r="D43" s="626" t="s">
        <v>2600</v>
      </c>
      <c r="E43" s="626" t="s">
        <v>2601</v>
      </c>
      <c r="F43" s="629"/>
      <c r="G43" s="629"/>
      <c r="H43" s="642">
        <v>0</v>
      </c>
      <c r="I43" s="629">
        <v>10</v>
      </c>
      <c r="J43" s="629">
        <v>3333.1</v>
      </c>
      <c r="K43" s="642">
        <v>1</v>
      </c>
      <c r="L43" s="629">
        <v>10</v>
      </c>
      <c r="M43" s="630">
        <v>3333.1</v>
      </c>
    </row>
    <row r="44" spans="1:13" ht="14.4" customHeight="1" x14ac:dyDescent="0.3">
      <c r="A44" s="625" t="s">
        <v>2720</v>
      </c>
      <c r="B44" s="626" t="s">
        <v>2613</v>
      </c>
      <c r="C44" s="626" t="s">
        <v>2428</v>
      </c>
      <c r="D44" s="626" t="s">
        <v>2429</v>
      </c>
      <c r="E44" s="626" t="s">
        <v>2631</v>
      </c>
      <c r="F44" s="629"/>
      <c r="G44" s="629"/>
      <c r="H44" s="642">
        <v>0</v>
      </c>
      <c r="I44" s="629">
        <v>1</v>
      </c>
      <c r="J44" s="629">
        <v>138.16</v>
      </c>
      <c r="K44" s="642">
        <v>1</v>
      </c>
      <c r="L44" s="629">
        <v>1</v>
      </c>
      <c r="M44" s="630">
        <v>138.16</v>
      </c>
    </row>
    <row r="45" spans="1:13" ht="14.4" customHeight="1" x14ac:dyDescent="0.3">
      <c r="A45" s="625" t="s">
        <v>2720</v>
      </c>
      <c r="B45" s="626" t="s">
        <v>2613</v>
      </c>
      <c r="C45" s="626" t="s">
        <v>1805</v>
      </c>
      <c r="D45" s="626" t="s">
        <v>1806</v>
      </c>
      <c r="E45" s="626" t="s">
        <v>2614</v>
      </c>
      <c r="F45" s="629"/>
      <c r="G45" s="629"/>
      <c r="H45" s="642">
        <v>0</v>
      </c>
      <c r="I45" s="629">
        <v>1</v>
      </c>
      <c r="J45" s="629">
        <v>184.22</v>
      </c>
      <c r="K45" s="642">
        <v>1</v>
      </c>
      <c r="L45" s="629">
        <v>1</v>
      </c>
      <c r="M45" s="630">
        <v>184.22</v>
      </c>
    </row>
    <row r="46" spans="1:13" ht="14.4" customHeight="1" x14ac:dyDescent="0.3">
      <c r="A46" s="625" t="s">
        <v>2720</v>
      </c>
      <c r="B46" s="626" t="s">
        <v>2613</v>
      </c>
      <c r="C46" s="626" t="s">
        <v>2811</v>
      </c>
      <c r="D46" s="626" t="s">
        <v>1806</v>
      </c>
      <c r="E46" s="626" t="s">
        <v>2684</v>
      </c>
      <c r="F46" s="629">
        <v>1</v>
      </c>
      <c r="G46" s="629">
        <v>0</v>
      </c>
      <c r="H46" s="642"/>
      <c r="I46" s="629"/>
      <c r="J46" s="629"/>
      <c r="K46" s="642"/>
      <c r="L46" s="629">
        <v>1</v>
      </c>
      <c r="M46" s="630">
        <v>0</v>
      </c>
    </row>
    <row r="47" spans="1:13" ht="14.4" customHeight="1" x14ac:dyDescent="0.3">
      <c r="A47" s="625" t="s">
        <v>2720</v>
      </c>
      <c r="B47" s="626" t="s">
        <v>2623</v>
      </c>
      <c r="C47" s="626" t="s">
        <v>1835</v>
      </c>
      <c r="D47" s="626" t="s">
        <v>1836</v>
      </c>
      <c r="E47" s="626" t="s">
        <v>1837</v>
      </c>
      <c r="F47" s="629"/>
      <c r="G47" s="629"/>
      <c r="H47" s="642">
        <v>0</v>
      </c>
      <c r="I47" s="629">
        <v>3</v>
      </c>
      <c r="J47" s="629">
        <v>666.75</v>
      </c>
      <c r="K47" s="642">
        <v>1</v>
      </c>
      <c r="L47" s="629">
        <v>3</v>
      </c>
      <c r="M47" s="630">
        <v>666.75</v>
      </c>
    </row>
    <row r="48" spans="1:13" ht="14.4" customHeight="1" x14ac:dyDescent="0.3">
      <c r="A48" s="625" t="s">
        <v>2720</v>
      </c>
      <c r="B48" s="626" t="s">
        <v>2624</v>
      </c>
      <c r="C48" s="626" t="s">
        <v>1831</v>
      </c>
      <c r="D48" s="626" t="s">
        <v>1832</v>
      </c>
      <c r="E48" s="626" t="s">
        <v>1833</v>
      </c>
      <c r="F48" s="629"/>
      <c r="G48" s="629"/>
      <c r="H48" s="642">
        <v>0</v>
      </c>
      <c r="I48" s="629">
        <v>14</v>
      </c>
      <c r="J48" s="629">
        <v>2156.14</v>
      </c>
      <c r="K48" s="642">
        <v>1</v>
      </c>
      <c r="L48" s="629">
        <v>14</v>
      </c>
      <c r="M48" s="630">
        <v>2156.14</v>
      </c>
    </row>
    <row r="49" spans="1:13" ht="14.4" customHeight="1" x14ac:dyDescent="0.3">
      <c r="A49" s="625" t="s">
        <v>2720</v>
      </c>
      <c r="B49" s="626" t="s">
        <v>2624</v>
      </c>
      <c r="C49" s="626" t="s">
        <v>2875</v>
      </c>
      <c r="D49" s="626" t="s">
        <v>1832</v>
      </c>
      <c r="E49" s="626" t="s">
        <v>1833</v>
      </c>
      <c r="F49" s="629"/>
      <c r="G49" s="629"/>
      <c r="H49" s="642">
        <v>0</v>
      </c>
      <c r="I49" s="629">
        <v>5</v>
      </c>
      <c r="J49" s="629">
        <v>715.90000000000009</v>
      </c>
      <c r="K49" s="642">
        <v>1</v>
      </c>
      <c r="L49" s="629">
        <v>5</v>
      </c>
      <c r="M49" s="630">
        <v>715.90000000000009</v>
      </c>
    </row>
    <row r="50" spans="1:13" ht="14.4" customHeight="1" x14ac:dyDescent="0.3">
      <c r="A50" s="625" t="s">
        <v>2720</v>
      </c>
      <c r="B50" s="626" t="s">
        <v>2624</v>
      </c>
      <c r="C50" s="626" t="s">
        <v>3180</v>
      </c>
      <c r="D50" s="626" t="s">
        <v>3181</v>
      </c>
      <c r="E50" s="626" t="s">
        <v>3182</v>
      </c>
      <c r="F50" s="629"/>
      <c r="G50" s="629"/>
      <c r="H50" s="642">
        <v>0</v>
      </c>
      <c r="I50" s="629">
        <v>1</v>
      </c>
      <c r="J50" s="629">
        <v>481.27</v>
      </c>
      <c r="K50" s="642">
        <v>1</v>
      </c>
      <c r="L50" s="629">
        <v>1</v>
      </c>
      <c r="M50" s="630">
        <v>481.27</v>
      </c>
    </row>
    <row r="51" spans="1:13" ht="14.4" customHeight="1" x14ac:dyDescent="0.3">
      <c r="A51" s="625" t="s">
        <v>2720</v>
      </c>
      <c r="B51" s="626" t="s">
        <v>2628</v>
      </c>
      <c r="C51" s="626" t="s">
        <v>2915</v>
      </c>
      <c r="D51" s="626" t="s">
        <v>2813</v>
      </c>
      <c r="E51" s="626" t="s">
        <v>2614</v>
      </c>
      <c r="F51" s="629">
        <v>1</v>
      </c>
      <c r="G51" s="629">
        <v>69.86</v>
      </c>
      <c r="H51" s="642">
        <v>1</v>
      </c>
      <c r="I51" s="629"/>
      <c r="J51" s="629"/>
      <c r="K51" s="642">
        <v>0</v>
      </c>
      <c r="L51" s="629">
        <v>1</v>
      </c>
      <c r="M51" s="630">
        <v>69.86</v>
      </c>
    </row>
    <row r="52" spans="1:13" ht="14.4" customHeight="1" x14ac:dyDescent="0.3">
      <c r="A52" s="625" t="s">
        <v>2720</v>
      </c>
      <c r="B52" s="626" t="s">
        <v>2628</v>
      </c>
      <c r="C52" s="626" t="s">
        <v>2812</v>
      </c>
      <c r="D52" s="626" t="s">
        <v>2813</v>
      </c>
      <c r="E52" s="626" t="s">
        <v>2814</v>
      </c>
      <c r="F52" s="629">
        <v>2</v>
      </c>
      <c r="G52" s="629">
        <v>698.58</v>
      </c>
      <c r="H52" s="642">
        <v>1</v>
      </c>
      <c r="I52" s="629"/>
      <c r="J52" s="629"/>
      <c r="K52" s="642">
        <v>0</v>
      </c>
      <c r="L52" s="629">
        <v>2</v>
      </c>
      <c r="M52" s="630">
        <v>698.58</v>
      </c>
    </row>
    <row r="53" spans="1:13" ht="14.4" customHeight="1" x14ac:dyDescent="0.3">
      <c r="A53" s="625" t="s">
        <v>2720</v>
      </c>
      <c r="B53" s="626" t="s">
        <v>2636</v>
      </c>
      <c r="C53" s="626" t="s">
        <v>1673</v>
      </c>
      <c r="D53" s="626" t="s">
        <v>1674</v>
      </c>
      <c r="E53" s="626" t="s">
        <v>1675</v>
      </c>
      <c r="F53" s="629"/>
      <c r="G53" s="629"/>
      <c r="H53" s="642">
        <v>0</v>
      </c>
      <c r="I53" s="629">
        <v>10</v>
      </c>
      <c r="J53" s="629">
        <v>1932.6</v>
      </c>
      <c r="K53" s="642">
        <v>1</v>
      </c>
      <c r="L53" s="629">
        <v>10</v>
      </c>
      <c r="M53" s="630">
        <v>1932.6</v>
      </c>
    </row>
    <row r="54" spans="1:13" ht="14.4" customHeight="1" x14ac:dyDescent="0.3">
      <c r="A54" s="625" t="s">
        <v>2720</v>
      </c>
      <c r="B54" s="626" t="s">
        <v>2636</v>
      </c>
      <c r="C54" s="626" t="s">
        <v>3191</v>
      </c>
      <c r="D54" s="626" t="s">
        <v>1674</v>
      </c>
      <c r="E54" s="626" t="s">
        <v>3119</v>
      </c>
      <c r="F54" s="629"/>
      <c r="G54" s="629"/>
      <c r="H54" s="642">
        <v>0</v>
      </c>
      <c r="I54" s="629">
        <v>1</v>
      </c>
      <c r="J54" s="629">
        <v>64.42</v>
      </c>
      <c r="K54" s="642">
        <v>1</v>
      </c>
      <c r="L54" s="629">
        <v>1</v>
      </c>
      <c r="M54" s="630">
        <v>64.42</v>
      </c>
    </row>
    <row r="55" spans="1:13" ht="14.4" customHeight="1" x14ac:dyDescent="0.3">
      <c r="A55" s="625" t="s">
        <v>2720</v>
      </c>
      <c r="B55" s="626" t="s">
        <v>2636</v>
      </c>
      <c r="C55" s="626" t="s">
        <v>2828</v>
      </c>
      <c r="D55" s="626" t="s">
        <v>1674</v>
      </c>
      <c r="E55" s="626" t="s">
        <v>2829</v>
      </c>
      <c r="F55" s="629"/>
      <c r="G55" s="629"/>
      <c r="H55" s="642">
        <v>0</v>
      </c>
      <c r="I55" s="629">
        <v>16</v>
      </c>
      <c r="J55" s="629">
        <v>2061.44</v>
      </c>
      <c r="K55" s="642">
        <v>1</v>
      </c>
      <c r="L55" s="629">
        <v>16</v>
      </c>
      <c r="M55" s="630">
        <v>2061.44</v>
      </c>
    </row>
    <row r="56" spans="1:13" ht="14.4" customHeight="1" x14ac:dyDescent="0.3">
      <c r="A56" s="625" t="s">
        <v>2720</v>
      </c>
      <c r="B56" s="626" t="s">
        <v>2637</v>
      </c>
      <c r="C56" s="626" t="s">
        <v>3194</v>
      </c>
      <c r="D56" s="626" t="s">
        <v>3195</v>
      </c>
      <c r="E56" s="626" t="s">
        <v>2639</v>
      </c>
      <c r="F56" s="629">
        <v>1</v>
      </c>
      <c r="G56" s="629">
        <v>95.79</v>
      </c>
      <c r="H56" s="642">
        <v>1</v>
      </c>
      <c r="I56" s="629"/>
      <c r="J56" s="629"/>
      <c r="K56" s="642">
        <v>0</v>
      </c>
      <c r="L56" s="629">
        <v>1</v>
      </c>
      <c r="M56" s="630">
        <v>95.79</v>
      </c>
    </row>
    <row r="57" spans="1:13" ht="14.4" customHeight="1" x14ac:dyDescent="0.3">
      <c r="A57" s="625" t="s">
        <v>2720</v>
      </c>
      <c r="B57" s="626" t="s">
        <v>2637</v>
      </c>
      <c r="C57" s="626" t="s">
        <v>1596</v>
      </c>
      <c r="D57" s="626" t="s">
        <v>1480</v>
      </c>
      <c r="E57" s="626" t="s">
        <v>2638</v>
      </c>
      <c r="F57" s="629"/>
      <c r="G57" s="629"/>
      <c r="H57" s="642">
        <v>0</v>
      </c>
      <c r="I57" s="629">
        <v>1</v>
      </c>
      <c r="J57" s="629">
        <v>48.31</v>
      </c>
      <c r="K57" s="642">
        <v>1</v>
      </c>
      <c r="L57" s="629">
        <v>1</v>
      </c>
      <c r="M57" s="630">
        <v>48.31</v>
      </c>
    </row>
    <row r="58" spans="1:13" ht="14.4" customHeight="1" x14ac:dyDescent="0.3">
      <c r="A58" s="625" t="s">
        <v>2720</v>
      </c>
      <c r="B58" s="626" t="s">
        <v>2637</v>
      </c>
      <c r="C58" s="626" t="s">
        <v>1479</v>
      </c>
      <c r="D58" s="626" t="s">
        <v>1480</v>
      </c>
      <c r="E58" s="626" t="s">
        <v>2639</v>
      </c>
      <c r="F58" s="629"/>
      <c r="G58" s="629"/>
      <c r="H58" s="642">
        <v>0</v>
      </c>
      <c r="I58" s="629">
        <v>9</v>
      </c>
      <c r="J58" s="629">
        <v>869.67</v>
      </c>
      <c r="K58" s="642">
        <v>1</v>
      </c>
      <c r="L58" s="629">
        <v>9</v>
      </c>
      <c r="M58" s="630">
        <v>869.67</v>
      </c>
    </row>
    <row r="59" spans="1:13" ht="14.4" customHeight="1" x14ac:dyDescent="0.3">
      <c r="A59" s="625" t="s">
        <v>2720</v>
      </c>
      <c r="B59" s="626" t="s">
        <v>2637</v>
      </c>
      <c r="C59" s="626" t="s">
        <v>2832</v>
      </c>
      <c r="D59" s="626" t="s">
        <v>577</v>
      </c>
      <c r="E59" s="626" t="s">
        <v>2833</v>
      </c>
      <c r="F59" s="629">
        <v>1</v>
      </c>
      <c r="G59" s="629">
        <v>0</v>
      </c>
      <c r="H59" s="642"/>
      <c r="I59" s="629"/>
      <c r="J59" s="629"/>
      <c r="K59" s="642"/>
      <c r="L59" s="629">
        <v>1</v>
      </c>
      <c r="M59" s="630">
        <v>0</v>
      </c>
    </row>
    <row r="60" spans="1:13" ht="14.4" customHeight="1" x14ac:dyDescent="0.3">
      <c r="A60" s="625" t="s">
        <v>2720</v>
      </c>
      <c r="B60" s="626" t="s">
        <v>2637</v>
      </c>
      <c r="C60" s="626" t="s">
        <v>2834</v>
      </c>
      <c r="D60" s="626" t="s">
        <v>577</v>
      </c>
      <c r="E60" s="626" t="s">
        <v>2835</v>
      </c>
      <c r="F60" s="629">
        <v>4</v>
      </c>
      <c r="G60" s="629">
        <v>0</v>
      </c>
      <c r="H60" s="642"/>
      <c r="I60" s="629"/>
      <c r="J60" s="629"/>
      <c r="K60" s="642"/>
      <c r="L60" s="629">
        <v>4</v>
      </c>
      <c r="M60" s="630">
        <v>0</v>
      </c>
    </row>
    <row r="61" spans="1:13" ht="14.4" customHeight="1" x14ac:dyDescent="0.3">
      <c r="A61" s="625" t="s">
        <v>2720</v>
      </c>
      <c r="B61" s="626" t="s">
        <v>2637</v>
      </c>
      <c r="C61" s="626" t="s">
        <v>576</v>
      </c>
      <c r="D61" s="626" t="s">
        <v>577</v>
      </c>
      <c r="E61" s="626" t="s">
        <v>2640</v>
      </c>
      <c r="F61" s="629">
        <v>80</v>
      </c>
      <c r="G61" s="629">
        <v>7730.4000000000051</v>
      </c>
      <c r="H61" s="642">
        <v>1</v>
      </c>
      <c r="I61" s="629"/>
      <c r="J61" s="629"/>
      <c r="K61" s="642">
        <v>0</v>
      </c>
      <c r="L61" s="629">
        <v>80</v>
      </c>
      <c r="M61" s="630">
        <v>7730.4000000000051</v>
      </c>
    </row>
    <row r="62" spans="1:13" ht="14.4" customHeight="1" x14ac:dyDescent="0.3">
      <c r="A62" s="625" t="s">
        <v>2720</v>
      </c>
      <c r="B62" s="626" t="s">
        <v>2646</v>
      </c>
      <c r="C62" s="626" t="s">
        <v>2847</v>
      </c>
      <c r="D62" s="626" t="s">
        <v>2848</v>
      </c>
      <c r="E62" s="626" t="s">
        <v>2647</v>
      </c>
      <c r="F62" s="629">
        <v>1</v>
      </c>
      <c r="G62" s="629">
        <v>41.5</v>
      </c>
      <c r="H62" s="642">
        <v>1</v>
      </c>
      <c r="I62" s="629"/>
      <c r="J62" s="629"/>
      <c r="K62" s="642">
        <v>0</v>
      </c>
      <c r="L62" s="629">
        <v>1</v>
      </c>
      <c r="M62" s="630">
        <v>41.5</v>
      </c>
    </row>
    <row r="63" spans="1:13" ht="14.4" customHeight="1" x14ac:dyDescent="0.3">
      <c r="A63" s="625" t="s">
        <v>2720</v>
      </c>
      <c r="B63" s="626" t="s">
        <v>2646</v>
      </c>
      <c r="C63" s="626" t="s">
        <v>1494</v>
      </c>
      <c r="D63" s="626" t="s">
        <v>1495</v>
      </c>
      <c r="E63" s="626" t="s">
        <v>1496</v>
      </c>
      <c r="F63" s="629"/>
      <c r="G63" s="629"/>
      <c r="H63" s="642">
        <v>0</v>
      </c>
      <c r="I63" s="629">
        <v>1</v>
      </c>
      <c r="J63" s="629">
        <v>49.12</v>
      </c>
      <c r="K63" s="642">
        <v>1</v>
      </c>
      <c r="L63" s="629">
        <v>1</v>
      </c>
      <c r="M63" s="630">
        <v>49.12</v>
      </c>
    </row>
    <row r="64" spans="1:13" ht="14.4" customHeight="1" x14ac:dyDescent="0.3">
      <c r="A64" s="625" t="s">
        <v>2720</v>
      </c>
      <c r="B64" s="626" t="s">
        <v>2646</v>
      </c>
      <c r="C64" s="626" t="s">
        <v>2310</v>
      </c>
      <c r="D64" s="626" t="s">
        <v>1537</v>
      </c>
      <c r="E64" s="626" t="s">
        <v>2693</v>
      </c>
      <c r="F64" s="629"/>
      <c r="G64" s="629"/>
      <c r="H64" s="642">
        <v>0</v>
      </c>
      <c r="I64" s="629">
        <v>2</v>
      </c>
      <c r="J64" s="629">
        <v>249.02</v>
      </c>
      <c r="K64" s="642">
        <v>1</v>
      </c>
      <c r="L64" s="629">
        <v>2</v>
      </c>
      <c r="M64" s="630">
        <v>249.02</v>
      </c>
    </row>
    <row r="65" spans="1:13" ht="14.4" customHeight="1" x14ac:dyDescent="0.3">
      <c r="A65" s="625" t="s">
        <v>2720</v>
      </c>
      <c r="B65" s="626" t="s">
        <v>3978</v>
      </c>
      <c r="C65" s="626" t="s">
        <v>3200</v>
      </c>
      <c r="D65" s="626" t="s">
        <v>3201</v>
      </c>
      <c r="E65" s="626" t="s">
        <v>3202</v>
      </c>
      <c r="F65" s="629">
        <v>3</v>
      </c>
      <c r="G65" s="629">
        <v>284.15999999999997</v>
      </c>
      <c r="H65" s="642">
        <v>1</v>
      </c>
      <c r="I65" s="629"/>
      <c r="J65" s="629"/>
      <c r="K65" s="642">
        <v>0</v>
      </c>
      <c r="L65" s="629">
        <v>3</v>
      </c>
      <c r="M65" s="630">
        <v>284.15999999999997</v>
      </c>
    </row>
    <row r="66" spans="1:13" ht="14.4" customHeight="1" x14ac:dyDescent="0.3">
      <c r="A66" s="625" t="s">
        <v>2720</v>
      </c>
      <c r="B66" s="626" t="s">
        <v>3978</v>
      </c>
      <c r="C66" s="626" t="s">
        <v>3203</v>
      </c>
      <c r="D66" s="626" t="s">
        <v>3204</v>
      </c>
      <c r="E66" s="626" t="s">
        <v>3202</v>
      </c>
      <c r="F66" s="629">
        <v>1</v>
      </c>
      <c r="G66" s="629">
        <v>94.72</v>
      </c>
      <c r="H66" s="642">
        <v>1</v>
      </c>
      <c r="I66" s="629"/>
      <c r="J66" s="629"/>
      <c r="K66" s="642">
        <v>0</v>
      </c>
      <c r="L66" s="629">
        <v>1</v>
      </c>
      <c r="M66" s="630">
        <v>94.72</v>
      </c>
    </row>
    <row r="67" spans="1:13" ht="14.4" customHeight="1" x14ac:dyDescent="0.3">
      <c r="A67" s="625" t="s">
        <v>2720</v>
      </c>
      <c r="B67" s="626" t="s">
        <v>2648</v>
      </c>
      <c r="C67" s="626" t="s">
        <v>1658</v>
      </c>
      <c r="D67" s="626" t="s">
        <v>2649</v>
      </c>
      <c r="E67" s="626" t="s">
        <v>2650</v>
      </c>
      <c r="F67" s="629"/>
      <c r="G67" s="629"/>
      <c r="H67" s="642">
        <v>0</v>
      </c>
      <c r="I67" s="629">
        <v>1</v>
      </c>
      <c r="J67" s="629">
        <v>465.7</v>
      </c>
      <c r="K67" s="642">
        <v>1</v>
      </c>
      <c r="L67" s="629">
        <v>1</v>
      </c>
      <c r="M67" s="630">
        <v>465.7</v>
      </c>
    </row>
    <row r="68" spans="1:13" ht="14.4" customHeight="1" x14ac:dyDescent="0.3">
      <c r="A68" s="625" t="s">
        <v>2720</v>
      </c>
      <c r="B68" s="626" t="s">
        <v>2658</v>
      </c>
      <c r="C68" s="626" t="s">
        <v>3136</v>
      </c>
      <c r="D68" s="626" t="s">
        <v>3137</v>
      </c>
      <c r="E68" s="626" t="s">
        <v>3138</v>
      </c>
      <c r="F68" s="629">
        <v>1</v>
      </c>
      <c r="G68" s="629">
        <v>10.73</v>
      </c>
      <c r="H68" s="642">
        <v>1</v>
      </c>
      <c r="I68" s="629"/>
      <c r="J68" s="629"/>
      <c r="K68" s="642">
        <v>0</v>
      </c>
      <c r="L68" s="629">
        <v>1</v>
      </c>
      <c r="M68" s="630">
        <v>10.73</v>
      </c>
    </row>
    <row r="69" spans="1:13" ht="14.4" customHeight="1" x14ac:dyDescent="0.3">
      <c r="A69" s="625" t="s">
        <v>2720</v>
      </c>
      <c r="B69" s="626" t="s">
        <v>3979</v>
      </c>
      <c r="C69" s="626" t="s">
        <v>3161</v>
      </c>
      <c r="D69" s="626" t="s">
        <v>3162</v>
      </c>
      <c r="E69" s="626" t="s">
        <v>3163</v>
      </c>
      <c r="F69" s="629"/>
      <c r="G69" s="629"/>
      <c r="H69" s="642">
        <v>0</v>
      </c>
      <c r="I69" s="629">
        <v>3</v>
      </c>
      <c r="J69" s="629">
        <v>642.09</v>
      </c>
      <c r="K69" s="642">
        <v>1</v>
      </c>
      <c r="L69" s="629">
        <v>3</v>
      </c>
      <c r="M69" s="630">
        <v>642.09</v>
      </c>
    </row>
    <row r="70" spans="1:13" ht="14.4" customHeight="1" x14ac:dyDescent="0.3">
      <c r="A70" s="625" t="s">
        <v>2720</v>
      </c>
      <c r="B70" s="626" t="s">
        <v>2667</v>
      </c>
      <c r="C70" s="626" t="s">
        <v>1579</v>
      </c>
      <c r="D70" s="626" t="s">
        <v>1580</v>
      </c>
      <c r="E70" s="626" t="s">
        <v>970</v>
      </c>
      <c r="F70" s="629"/>
      <c r="G70" s="629"/>
      <c r="H70" s="642">
        <v>0</v>
      </c>
      <c r="I70" s="629">
        <v>1</v>
      </c>
      <c r="J70" s="629">
        <v>137.74</v>
      </c>
      <c r="K70" s="642">
        <v>1</v>
      </c>
      <c r="L70" s="629">
        <v>1</v>
      </c>
      <c r="M70" s="630">
        <v>137.74</v>
      </c>
    </row>
    <row r="71" spans="1:13" ht="14.4" customHeight="1" x14ac:dyDescent="0.3">
      <c r="A71" s="625" t="s">
        <v>2721</v>
      </c>
      <c r="B71" s="626" t="s">
        <v>2560</v>
      </c>
      <c r="C71" s="626" t="s">
        <v>1643</v>
      </c>
      <c r="D71" s="626" t="s">
        <v>1491</v>
      </c>
      <c r="E71" s="626" t="s">
        <v>1644</v>
      </c>
      <c r="F71" s="629"/>
      <c r="G71" s="629"/>
      <c r="H71" s="642">
        <v>0</v>
      </c>
      <c r="I71" s="629">
        <v>115</v>
      </c>
      <c r="J71" s="629">
        <v>71908.35000000002</v>
      </c>
      <c r="K71" s="642">
        <v>1</v>
      </c>
      <c r="L71" s="629">
        <v>115</v>
      </c>
      <c r="M71" s="630">
        <v>71908.35000000002</v>
      </c>
    </row>
    <row r="72" spans="1:13" ht="14.4" customHeight="1" x14ac:dyDescent="0.3">
      <c r="A72" s="625" t="s">
        <v>2721</v>
      </c>
      <c r="B72" s="626" t="s">
        <v>2560</v>
      </c>
      <c r="C72" s="626" t="s">
        <v>1490</v>
      </c>
      <c r="D72" s="626" t="s">
        <v>1491</v>
      </c>
      <c r="E72" s="626" t="s">
        <v>1492</v>
      </c>
      <c r="F72" s="629"/>
      <c r="G72" s="629"/>
      <c r="H72" s="642">
        <v>0</v>
      </c>
      <c r="I72" s="629">
        <v>30</v>
      </c>
      <c r="J72" s="629">
        <v>28137.900000000005</v>
      </c>
      <c r="K72" s="642">
        <v>1</v>
      </c>
      <c r="L72" s="629">
        <v>30</v>
      </c>
      <c r="M72" s="630">
        <v>28137.900000000005</v>
      </c>
    </row>
    <row r="73" spans="1:13" ht="14.4" customHeight="1" x14ac:dyDescent="0.3">
      <c r="A73" s="625" t="s">
        <v>2721</v>
      </c>
      <c r="B73" s="626" t="s">
        <v>2599</v>
      </c>
      <c r="C73" s="626" t="s">
        <v>3255</v>
      </c>
      <c r="D73" s="626" t="s">
        <v>3256</v>
      </c>
      <c r="E73" s="626" t="s">
        <v>2601</v>
      </c>
      <c r="F73" s="629">
        <v>1</v>
      </c>
      <c r="G73" s="629">
        <v>333.31</v>
      </c>
      <c r="H73" s="642">
        <v>1</v>
      </c>
      <c r="I73" s="629"/>
      <c r="J73" s="629"/>
      <c r="K73" s="642">
        <v>0</v>
      </c>
      <c r="L73" s="629">
        <v>1</v>
      </c>
      <c r="M73" s="630">
        <v>333.31</v>
      </c>
    </row>
    <row r="74" spans="1:13" ht="14.4" customHeight="1" x14ac:dyDescent="0.3">
      <c r="A74" s="625" t="s">
        <v>2721</v>
      </c>
      <c r="B74" s="626" t="s">
        <v>2599</v>
      </c>
      <c r="C74" s="626" t="s">
        <v>1790</v>
      </c>
      <c r="D74" s="626" t="s">
        <v>2600</v>
      </c>
      <c r="E74" s="626" t="s">
        <v>2601</v>
      </c>
      <c r="F74" s="629"/>
      <c r="G74" s="629"/>
      <c r="H74" s="642">
        <v>0</v>
      </c>
      <c r="I74" s="629">
        <v>1</v>
      </c>
      <c r="J74" s="629">
        <v>333.31</v>
      </c>
      <c r="K74" s="642">
        <v>1</v>
      </c>
      <c r="L74" s="629">
        <v>1</v>
      </c>
      <c r="M74" s="630">
        <v>333.31</v>
      </c>
    </row>
    <row r="75" spans="1:13" ht="14.4" customHeight="1" x14ac:dyDescent="0.3">
      <c r="A75" s="625" t="s">
        <v>2721</v>
      </c>
      <c r="B75" s="626" t="s">
        <v>2624</v>
      </c>
      <c r="C75" s="626" t="s">
        <v>1831</v>
      </c>
      <c r="D75" s="626" t="s">
        <v>1832</v>
      </c>
      <c r="E75" s="626" t="s">
        <v>1833</v>
      </c>
      <c r="F75" s="629"/>
      <c r="G75" s="629"/>
      <c r="H75" s="642">
        <v>0</v>
      </c>
      <c r="I75" s="629">
        <v>2</v>
      </c>
      <c r="J75" s="629">
        <v>308.02</v>
      </c>
      <c r="K75" s="642">
        <v>1</v>
      </c>
      <c r="L75" s="629">
        <v>2</v>
      </c>
      <c r="M75" s="630">
        <v>308.02</v>
      </c>
    </row>
    <row r="76" spans="1:13" ht="14.4" customHeight="1" x14ac:dyDescent="0.3">
      <c r="A76" s="625" t="s">
        <v>2721</v>
      </c>
      <c r="B76" s="626" t="s">
        <v>2624</v>
      </c>
      <c r="C76" s="626" t="s">
        <v>2875</v>
      </c>
      <c r="D76" s="626" t="s">
        <v>1832</v>
      </c>
      <c r="E76" s="626" t="s">
        <v>1833</v>
      </c>
      <c r="F76" s="629"/>
      <c r="G76" s="629"/>
      <c r="H76" s="642">
        <v>0</v>
      </c>
      <c r="I76" s="629">
        <v>8</v>
      </c>
      <c r="J76" s="629">
        <v>1145.44</v>
      </c>
      <c r="K76" s="642">
        <v>1</v>
      </c>
      <c r="L76" s="629">
        <v>8</v>
      </c>
      <c r="M76" s="630">
        <v>1145.44</v>
      </c>
    </row>
    <row r="77" spans="1:13" ht="14.4" customHeight="1" x14ac:dyDescent="0.3">
      <c r="A77" s="625" t="s">
        <v>2721</v>
      </c>
      <c r="B77" s="626" t="s">
        <v>2637</v>
      </c>
      <c r="C77" s="626" t="s">
        <v>1479</v>
      </c>
      <c r="D77" s="626" t="s">
        <v>1480</v>
      </c>
      <c r="E77" s="626" t="s">
        <v>2639</v>
      </c>
      <c r="F77" s="629"/>
      <c r="G77" s="629"/>
      <c r="H77" s="642">
        <v>0</v>
      </c>
      <c r="I77" s="629">
        <v>3</v>
      </c>
      <c r="J77" s="629">
        <v>289.89</v>
      </c>
      <c r="K77" s="642">
        <v>1</v>
      </c>
      <c r="L77" s="629">
        <v>3</v>
      </c>
      <c r="M77" s="630">
        <v>289.89</v>
      </c>
    </row>
    <row r="78" spans="1:13" ht="14.4" customHeight="1" x14ac:dyDescent="0.3">
      <c r="A78" s="625" t="s">
        <v>2721</v>
      </c>
      <c r="B78" s="626" t="s">
        <v>2637</v>
      </c>
      <c r="C78" s="626" t="s">
        <v>2876</v>
      </c>
      <c r="D78" s="626" t="s">
        <v>1480</v>
      </c>
      <c r="E78" s="626" t="s">
        <v>2877</v>
      </c>
      <c r="F78" s="629"/>
      <c r="G78" s="629"/>
      <c r="H78" s="642">
        <v>0</v>
      </c>
      <c r="I78" s="629">
        <v>1</v>
      </c>
      <c r="J78" s="629">
        <v>193.26</v>
      </c>
      <c r="K78" s="642">
        <v>1</v>
      </c>
      <c r="L78" s="629">
        <v>1</v>
      </c>
      <c r="M78" s="630">
        <v>193.26</v>
      </c>
    </row>
    <row r="79" spans="1:13" ht="14.4" customHeight="1" x14ac:dyDescent="0.3">
      <c r="A79" s="625" t="s">
        <v>2721</v>
      </c>
      <c r="B79" s="626" t="s">
        <v>2637</v>
      </c>
      <c r="C79" s="626" t="s">
        <v>576</v>
      </c>
      <c r="D79" s="626" t="s">
        <v>577</v>
      </c>
      <c r="E79" s="626" t="s">
        <v>2640</v>
      </c>
      <c r="F79" s="629">
        <v>120</v>
      </c>
      <c r="G79" s="629">
        <v>11595.599999999995</v>
      </c>
      <c r="H79" s="642">
        <v>1</v>
      </c>
      <c r="I79" s="629"/>
      <c r="J79" s="629"/>
      <c r="K79" s="642">
        <v>0</v>
      </c>
      <c r="L79" s="629">
        <v>120</v>
      </c>
      <c r="M79" s="630">
        <v>11595.599999999995</v>
      </c>
    </row>
    <row r="80" spans="1:13" ht="14.4" customHeight="1" x14ac:dyDescent="0.3">
      <c r="A80" s="625" t="s">
        <v>2721</v>
      </c>
      <c r="B80" s="626" t="s">
        <v>2646</v>
      </c>
      <c r="C80" s="626" t="s">
        <v>2881</v>
      </c>
      <c r="D80" s="626" t="s">
        <v>2848</v>
      </c>
      <c r="E80" s="626" t="s">
        <v>2693</v>
      </c>
      <c r="F80" s="629">
        <v>1</v>
      </c>
      <c r="G80" s="629">
        <v>124.51</v>
      </c>
      <c r="H80" s="642">
        <v>1</v>
      </c>
      <c r="I80" s="629"/>
      <c r="J80" s="629"/>
      <c r="K80" s="642">
        <v>0</v>
      </c>
      <c r="L80" s="629">
        <v>1</v>
      </c>
      <c r="M80" s="630">
        <v>124.51</v>
      </c>
    </row>
    <row r="81" spans="1:13" ht="14.4" customHeight="1" x14ac:dyDescent="0.3">
      <c r="A81" s="625" t="s">
        <v>2721</v>
      </c>
      <c r="B81" s="626" t="s">
        <v>2646</v>
      </c>
      <c r="C81" s="626" t="s">
        <v>2882</v>
      </c>
      <c r="D81" s="626" t="s">
        <v>2883</v>
      </c>
      <c r="E81" s="626" t="s">
        <v>2884</v>
      </c>
      <c r="F81" s="629">
        <v>1</v>
      </c>
      <c r="G81" s="629">
        <v>0</v>
      </c>
      <c r="H81" s="642"/>
      <c r="I81" s="629"/>
      <c r="J81" s="629"/>
      <c r="K81" s="642"/>
      <c r="L81" s="629">
        <v>1</v>
      </c>
      <c r="M81" s="630">
        <v>0</v>
      </c>
    </row>
    <row r="82" spans="1:13" ht="14.4" customHeight="1" x14ac:dyDescent="0.3">
      <c r="A82" s="625" t="s">
        <v>2721</v>
      </c>
      <c r="B82" s="626" t="s">
        <v>2646</v>
      </c>
      <c r="C82" s="626" t="s">
        <v>3288</v>
      </c>
      <c r="D82" s="626" t="s">
        <v>3289</v>
      </c>
      <c r="E82" s="626" t="s">
        <v>617</v>
      </c>
      <c r="F82" s="629"/>
      <c r="G82" s="629"/>
      <c r="H82" s="642">
        <v>0</v>
      </c>
      <c r="I82" s="629">
        <v>1</v>
      </c>
      <c r="J82" s="629">
        <v>196.46</v>
      </c>
      <c r="K82" s="642">
        <v>1</v>
      </c>
      <c r="L82" s="629">
        <v>1</v>
      </c>
      <c r="M82" s="630">
        <v>196.46</v>
      </c>
    </row>
    <row r="83" spans="1:13" ht="14.4" customHeight="1" x14ac:dyDescent="0.3">
      <c r="A83" s="625" t="s">
        <v>2721</v>
      </c>
      <c r="B83" s="626" t="s">
        <v>2646</v>
      </c>
      <c r="C83" s="626" t="s">
        <v>2885</v>
      </c>
      <c r="D83" s="626" t="s">
        <v>2883</v>
      </c>
      <c r="E83" s="626" t="s">
        <v>2886</v>
      </c>
      <c r="F83" s="629">
        <v>1</v>
      </c>
      <c r="G83" s="629">
        <v>49.12</v>
      </c>
      <c r="H83" s="642">
        <v>1</v>
      </c>
      <c r="I83" s="629"/>
      <c r="J83" s="629"/>
      <c r="K83" s="642">
        <v>0</v>
      </c>
      <c r="L83" s="629">
        <v>1</v>
      </c>
      <c r="M83" s="630">
        <v>49.12</v>
      </c>
    </row>
    <row r="84" spans="1:13" ht="14.4" customHeight="1" x14ac:dyDescent="0.3">
      <c r="A84" s="625" t="s">
        <v>2721</v>
      </c>
      <c r="B84" s="626" t="s">
        <v>2646</v>
      </c>
      <c r="C84" s="626" t="s">
        <v>3290</v>
      </c>
      <c r="D84" s="626" t="s">
        <v>3291</v>
      </c>
      <c r="E84" s="626" t="s">
        <v>3292</v>
      </c>
      <c r="F84" s="629">
        <v>1</v>
      </c>
      <c r="G84" s="629">
        <v>163.72999999999999</v>
      </c>
      <c r="H84" s="642">
        <v>1</v>
      </c>
      <c r="I84" s="629"/>
      <c r="J84" s="629"/>
      <c r="K84" s="642">
        <v>0</v>
      </c>
      <c r="L84" s="629">
        <v>1</v>
      </c>
      <c r="M84" s="630">
        <v>163.72999999999999</v>
      </c>
    </row>
    <row r="85" spans="1:13" ht="14.4" customHeight="1" x14ac:dyDescent="0.3">
      <c r="A85" s="625" t="s">
        <v>2721</v>
      </c>
      <c r="B85" s="626" t="s">
        <v>2668</v>
      </c>
      <c r="C85" s="626" t="s">
        <v>3278</v>
      </c>
      <c r="D85" s="626" t="s">
        <v>3279</v>
      </c>
      <c r="E85" s="626" t="s">
        <v>3280</v>
      </c>
      <c r="F85" s="629">
        <v>1</v>
      </c>
      <c r="G85" s="629">
        <v>275.48</v>
      </c>
      <c r="H85" s="642">
        <v>1</v>
      </c>
      <c r="I85" s="629"/>
      <c r="J85" s="629"/>
      <c r="K85" s="642">
        <v>0</v>
      </c>
      <c r="L85" s="629">
        <v>1</v>
      </c>
      <c r="M85" s="630">
        <v>275.48</v>
      </c>
    </row>
    <row r="86" spans="1:13" ht="14.4" customHeight="1" x14ac:dyDescent="0.3">
      <c r="A86" s="625" t="s">
        <v>2722</v>
      </c>
      <c r="B86" s="626" t="s">
        <v>2535</v>
      </c>
      <c r="C86" s="626" t="s">
        <v>2947</v>
      </c>
      <c r="D86" s="626" t="s">
        <v>2948</v>
      </c>
      <c r="E86" s="626" t="s">
        <v>755</v>
      </c>
      <c r="F86" s="629"/>
      <c r="G86" s="629"/>
      <c r="H86" s="642">
        <v>0</v>
      </c>
      <c r="I86" s="629">
        <v>3</v>
      </c>
      <c r="J86" s="629">
        <v>571.43999999999994</v>
      </c>
      <c r="K86" s="642">
        <v>1</v>
      </c>
      <c r="L86" s="629">
        <v>3</v>
      </c>
      <c r="M86" s="630">
        <v>571.43999999999994</v>
      </c>
    </row>
    <row r="87" spans="1:13" ht="14.4" customHeight="1" x14ac:dyDescent="0.3">
      <c r="A87" s="625" t="s">
        <v>2722</v>
      </c>
      <c r="B87" s="626" t="s">
        <v>2535</v>
      </c>
      <c r="C87" s="626" t="s">
        <v>753</v>
      </c>
      <c r="D87" s="626" t="s">
        <v>754</v>
      </c>
      <c r="E87" s="626" t="s">
        <v>755</v>
      </c>
      <c r="F87" s="629"/>
      <c r="G87" s="629"/>
      <c r="H87" s="642">
        <v>0</v>
      </c>
      <c r="I87" s="629">
        <v>2</v>
      </c>
      <c r="J87" s="629">
        <v>380.96</v>
      </c>
      <c r="K87" s="642">
        <v>1</v>
      </c>
      <c r="L87" s="629">
        <v>2</v>
      </c>
      <c r="M87" s="630">
        <v>380.96</v>
      </c>
    </row>
    <row r="88" spans="1:13" ht="14.4" customHeight="1" x14ac:dyDescent="0.3">
      <c r="A88" s="625" t="s">
        <v>2722</v>
      </c>
      <c r="B88" s="626" t="s">
        <v>2538</v>
      </c>
      <c r="C88" s="626" t="s">
        <v>1516</v>
      </c>
      <c r="D88" s="626" t="s">
        <v>1517</v>
      </c>
      <c r="E88" s="626" t="s">
        <v>2539</v>
      </c>
      <c r="F88" s="629"/>
      <c r="G88" s="629"/>
      <c r="H88" s="642">
        <v>0</v>
      </c>
      <c r="I88" s="629">
        <v>2</v>
      </c>
      <c r="J88" s="629">
        <v>247.44</v>
      </c>
      <c r="K88" s="642">
        <v>1</v>
      </c>
      <c r="L88" s="629">
        <v>2</v>
      </c>
      <c r="M88" s="630">
        <v>247.44</v>
      </c>
    </row>
    <row r="89" spans="1:13" ht="14.4" customHeight="1" x14ac:dyDescent="0.3">
      <c r="A89" s="625" t="s">
        <v>2722</v>
      </c>
      <c r="B89" s="626" t="s">
        <v>2549</v>
      </c>
      <c r="C89" s="626" t="s">
        <v>3387</v>
      </c>
      <c r="D89" s="626" t="s">
        <v>2937</v>
      </c>
      <c r="E89" s="626" t="s">
        <v>3388</v>
      </c>
      <c r="F89" s="629">
        <v>2</v>
      </c>
      <c r="G89" s="629">
        <v>0</v>
      </c>
      <c r="H89" s="642"/>
      <c r="I89" s="629"/>
      <c r="J89" s="629"/>
      <c r="K89" s="642"/>
      <c r="L89" s="629">
        <v>2</v>
      </c>
      <c r="M89" s="630">
        <v>0</v>
      </c>
    </row>
    <row r="90" spans="1:13" ht="14.4" customHeight="1" x14ac:dyDescent="0.3">
      <c r="A90" s="625" t="s">
        <v>2722</v>
      </c>
      <c r="B90" s="626" t="s">
        <v>2556</v>
      </c>
      <c r="C90" s="626" t="s">
        <v>3442</v>
      </c>
      <c r="D90" s="626" t="s">
        <v>3443</v>
      </c>
      <c r="E90" s="626" t="s">
        <v>2664</v>
      </c>
      <c r="F90" s="629"/>
      <c r="G90" s="629"/>
      <c r="H90" s="642">
        <v>0</v>
      </c>
      <c r="I90" s="629">
        <v>1</v>
      </c>
      <c r="J90" s="629">
        <v>96.57</v>
      </c>
      <c r="K90" s="642">
        <v>1</v>
      </c>
      <c r="L90" s="629">
        <v>1</v>
      </c>
      <c r="M90" s="630">
        <v>96.57</v>
      </c>
    </row>
    <row r="91" spans="1:13" ht="14.4" customHeight="1" x14ac:dyDescent="0.3">
      <c r="A91" s="625" t="s">
        <v>2722</v>
      </c>
      <c r="B91" s="626" t="s">
        <v>2560</v>
      </c>
      <c r="C91" s="626" t="s">
        <v>1643</v>
      </c>
      <c r="D91" s="626" t="s">
        <v>1491</v>
      </c>
      <c r="E91" s="626" t="s">
        <v>1644</v>
      </c>
      <c r="F91" s="629"/>
      <c r="G91" s="629"/>
      <c r="H91" s="642">
        <v>0</v>
      </c>
      <c r="I91" s="629">
        <v>93</v>
      </c>
      <c r="J91" s="629">
        <v>58151.969999999994</v>
      </c>
      <c r="K91" s="642">
        <v>1</v>
      </c>
      <c r="L91" s="629">
        <v>93</v>
      </c>
      <c r="M91" s="630">
        <v>58151.969999999994</v>
      </c>
    </row>
    <row r="92" spans="1:13" ht="14.4" customHeight="1" x14ac:dyDescent="0.3">
      <c r="A92" s="625" t="s">
        <v>2722</v>
      </c>
      <c r="B92" s="626" t="s">
        <v>2560</v>
      </c>
      <c r="C92" s="626" t="s">
        <v>1490</v>
      </c>
      <c r="D92" s="626" t="s">
        <v>1491</v>
      </c>
      <c r="E92" s="626" t="s">
        <v>1492</v>
      </c>
      <c r="F92" s="629"/>
      <c r="G92" s="629"/>
      <c r="H92" s="642">
        <v>0</v>
      </c>
      <c r="I92" s="629">
        <v>5</v>
      </c>
      <c r="J92" s="629">
        <v>4689.6499999999996</v>
      </c>
      <c r="K92" s="642">
        <v>1</v>
      </c>
      <c r="L92" s="629">
        <v>5</v>
      </c>
      <c r="M92" s="630">
        <v>4689.6499999999996</v>
      </c>
    </row>
    <row r="93" spans="1:13" ht="14.4" customHeight="1" x14ac:dyDescent="0.3">
      <c r="A93" s="625" t="s">
        <v>2722</v>
      </c>
      <c r="B93" s="626" t="s">
        <v>2560</v>
      </c>
      <c r="C93" s="626" t="s">
        <v>3397</v>
      </c>
      <c r="D93" s="626" t="s">
        <v>3398</v>
      </c>
      <c r="E93" s="626" t="s">
        <v>2831</v>
      </c>
      <c r="F93" s="629"/>
      <c r="G93" s="629"/>
      <c r="H93" s="642">
        <v>0</v>
      </c>
      <c r="I93" s="629">
        <v>2</v>
      </c>
      <c r="J93" s="629">
        <v>4665.84</v>
      </c>
      <c r="K93" s="642">
        <v>1</v>
      </c>
      <c r="L93" s="629">
        <v>2</v>
      </c>
      <c r="M93" s="630">
        <v>4665.84</v>
      </c>
    </row>
    <row r="94" spans="1:13" ht="14.4" customHeight="1" x14ac:dyDescent="0.3">
      <c r="A94" s="625" t="s">
        <v>2722</v>
      </c>
      <c r="B94" s="626" t="s">
        <v>3977</v>
      </c>
      <c r="C94" s="626" t="s">
        <v>2754</v>
      </c>
      <c r="D94" s="626" t="s">
        <v>2755</v>
      </c>
      <c r="E94" s="626" t="s">
        <v>2756</v>
      </c>
      <c r="F94" s="629">
        <v>5</v>
      </c>
      <c r="G94" s="629">
        <v>2363.5499999999997</v>
      </c>
      <c r="H94" s="642">
        <v>1</v>
      </c>
      <c r="I94" s="629"/>
      <c r="J94" s="629"/>
      <c r="K94" s="642">
        <v>0</v>
      </c>
      <c r="L94" s="629">
        <v>5</v>
      </c>
      <c r="M94" s="630">
        <v>2363.5499999999997</v>
      </c>
    </row>
    <row r="95" spans="1:13" ht="14.4" customHeight="1" x14ac:dyDescent="0.3">
      <c r="A95" s="625" t="s">
        <v>2722</v>
      </c>
      <c r="B95" s="626" t="s">
        <v>2567</v>
      </c>
      <c r="C95" s="626" t="s">
        <v>1614</v>
      </c>
      <c r="D95" s="626" t="s">
        <v>1615</v>
      </c>
      <c r="E95" s="626" t="s">
        <v>1591</v>
      </c>
      <c r="F95" s="629"/>
      <c r="G95" s="629"/>
      <c r="H95" s="642">
        <v>0</v>
      </c>
      <c r="I95" s="629">
        <v>1</v>
      </c>
      <c r="J95" s="629">
        <v>254.43</v>
      </c>
      <c r="K95" s="642">
        <v>1</v>
      </c>
      <c r="L95" s="629">
        <v>1</v>
      </c>
      <c r="M95" s="630">
        <v>254.43</v>
      </c>
    </row>
    <row r="96" spans="1:13" ht="14.4" customHeight="1" x14ac:dyDescent="0.3">
      <c r="A96" s="625" t="s">
        <v>2722</v>
      </c>
      <c r="B96" s="626" t="s">
        <v>2568</v>
      </c>
      <c r="C96" s="626" t="s">
        <v>3341</v>
      </c>
      <c r="D96" s="626" t="s">
        <v>3342</v>
      </c>
      <c r="E96" s="626" t="s">
        <v>601</v>
      </c>
      <c r="F96" s="629">
        <v>4</v>
      </c>
      <c r="G96" s="629">
        <v>134.91999999999999</v>
      </c>
      <c r="H96" s="642">
        <v>1</v>
      </c>
      <c r="I96" s="629"/>
      <c r="J96" s="629"/>
      <c r="K96" s="642">
        <v>0</v>
      </c>
      <c r="L96" s="629">
        <v>4</v>
      </c>
      <c r="M96" s="630">
        <v>134.91999999999999</v>
      </c>
    </row>
    <row r="97" spans="1:13" ht="14.4" customHeight="1" x14ac:dyDescent="0.3">
      <c r="A97" s="625" t="s">
        <v>2722</v>
      </c>
      <c r="B97" s="626" t="s">
        <v>2572</v>
      </c>
      <c r="C97" s="626" t="s">
        <v>2913</v>
      </c>
      <c r="D97" s="626" t="s">
        <v>2914</v>
      </c>
      <c r="E97" s="626" t="s">
        <v>1627</v>
      </c>
      <c r="F97" s="629">
        <v>1</v>
      </c>
      <c r="G97" s="629">
        <v>60.02</v>
      </c>
      <c r="H97" s="642">
        <v>1</v>
      </c>
      <c r="I97" s="629"/>
      <c r="J97" s="629"/>
      <c r="K97" s="642">
        <v>0</v>
      </c>
      <c r="L97" s="629">
        <v>1</v>
      </c>
      <c r="M97" s="630">
        <v>60.02</v>
      </c>
    </row>
    <row r="98" spans="1:13" ht="14.4" customHeight="1" x14ac:dyDescent="0.3">
      <c r="A98" s="625" t="s">
        <v>2722</v>
      </c>
      <c r="B98" s="626" t="s">
        <v>2572</v>
      </c>
      <c r="C98" s="626" t="s">
        <v>595</v>
      </c>
      <c r="D98" s="626" t="s">
        <v>2573</v>
      </c>
      <c r="E98" s="626" t="s">
        <v>970</v>
      </c>
      <c r="F98" s="629">
        <v>1</v>
      </c>
      <c r="G98" s="629">
        <v>44.89</v>
      </c>
      <c r="H98" s="642">
        <v>1</v>
      </c>
      <c r="I98" s="629"/>
      <c r="J98" s="629"/>
      <c r="K98" s="642">
        <v>0</v>
      </c>
      <c r="L98" s="629">
        <v>1</v>
      </c>
      <c r="M98" s="630">
        <v>44.89</v>
      </c>
    </row>
    <row r="99" spans="1:13" ht="14.4" customHeight="1" x14ac:dyDescent="0.3">
      <c r="A99" s="625" t="s">
        <v>2722</v>
      </c>
      <c r="B99" s="626" t="s">
        <v>2576</v>
      </c>
      <c r="C99" s="626" t="s">
        <v>3400</v>
      </c>
      <c r="D99" s="626" t="s">
        <v>3401</v>
      </c>
      <c r="E99" s="626" t="s">
        <v>3402</v>
      </c>
      <c r="F99" s="629">
        <v>6</v>
      </c>
      <c r="G99" s="629">
        <v>809.09999999999991</v>
      </c>
      <c r="H99" s="642">
        <v>1</v>
      </c>
      <c r="I99" s="629"/>
      <c r="J99" s="629"/>
      <c r="K99" s="642">
        <v>0</v>
      </c>
      <c r="L99" s="629">
        <v>6</v>
      </c>
      <c r="M99" s="630">
        <v>809.09999999999991</v>
      </c>
    </row>
    <row r="100" spans="1:13" ht="14.4" customHeight="1" x14ac:dyDescent="0.3">
      <c r="A100" s="625" t="s">
        <v>2722</v>
      </c>
      <c r="B100" s="626" t="s">
        <v>2677</v>
      </c>
      <c r="C100" s="626" t="s">
        <v>3404</v>
      </c>
      <c r="D100" s="626" t="s">
        <v>1112</v>
      </c>
      <c r="E100" s="626" t="s">
        <v>763</v>
      </c>
      <c r="F100" s="629">
        <v>1</v>
      </c>
      <c r="G100" s="629">
        <v>0</v>
      </c>
      <c r="H100" s="642"/>
      <c r="I100" s="629"/>
      <c r="J100" s="629"/>
      <c r="K100" s="642"/>
      <c r="L100" s="629">
        <v>1</v>
      </c>
      <c r="M100" s="630">
        <v>0</v>
      </c>
    </row>
    <row r="101" spans="1:13" ht="14.4" customHeight="1" x14ac:dyDescent="0.3">
      <c r="A101" s="625" t="s">
        <v>2722</v>
      </c>
      <c r="B101" s="626" t="s">
        <v>2582</v>
      </c>
      <c r="C101" s="626" t="s">
        <v>1483</v>
      </c>
      <c r="D101" s="626" t="s">
        <v>1484</v>
      </c>
      <c r="E101" s="626" t="s">
        <v>1007</v>
      </c>
      <c r="F101" s="629"/>
      <c r="G101" s="629"/>
      <c r="H101" s="642">
        <v>0</v>
      </c>
      <c r="I101" s="629">
        <v>1</v>
      </c>
      <c r="J101" s="629">
        <v>83.54</v>
      </c>
      <c r="K101" s="642">
        <v>1</v>
      </c>
      <c r="L101" s="629">
        <v>1</v>
      </c>
      <c r="M101" s="630">
        <v>83.54</v>
      </c>
    </row>
    <row r="102" spans="1:13" ht="14.4" customHeight="1" x14ac:dyDescent="0.3">
      <c r="A102" s="625" t="s">
        <v>2722</v>
      </c>
      <c r="B102" s="626" t="s">
        <v>2584</v>
      </c>
      <c r="C102" s="626" t="s">
        <v>1564</v>
      </c>
      <c r="D102" s="626" t="s">
        <v>2585</v>
      </c>
      <c r="E102" s="626" t="s">
        <v>1627</v>
      </c>
      <c r="F102" s="629"/>
      <c r="G102" s="629"/>
      <c r="H102" s="642">
        <v>0</v>
      </c>
      <c r="I102" s="629">
        <v>2</v>
      </c>
      <c r="J102" s="629">
        <v>238.82</v>
      </c>
      <c r="K102" s="642">
        <v>1</v>
      </c>
      <c r="L102" s="629">
        <v>2</v>
      </c>
      <c r="M102" s="630">
        <v>238.82</v>
      </c>
    </row>
    <row r="103" spans="1:13" ht="14.4" customHeight="1" x14ac:dyDescent="0.3">
      <c r="A103" s="625" t="s">
        <v>2722</v>
      </c>
      <c r="B103" s="626" t="s">
        <v>2599</v>
      </c>
      <c r="C103" s="626" t="s">
        <v>1790</v>
      </c>
      <c r="D103" s="626" t="s">
        <v>2600</v>
      </c>
      <c r="E103" s="626" t="s">
        <v>2601</v>
      </c>
      <c r="F103" s="629"/>
      <c r="G103" s="629"/>
      <c r="H103" s="642">
        <v>0</v>
      </c>
      <c r="I103" s="629">
        <v>5</v>
      </c>
      <c r="J103" s="629">
        <v>1666.5500000000002</v>
      </c>
      <c r="K103" s="642">
        <v>1</v>
      </c>
      <c r="L103" s="629">
        <v>5</v>
      </c>
      <c r="M103" s="630">
        <v>1666.5500000000002</v>
      </c>
    </row>
    <row r="104" spans="1:13" ht="14.4" customHeight="1" x14ac:dyDescent="0.3">
      <c r="A104" s="625" t="s">
        <v>2722</v>
      </c>
      <c r="B104" s="626" t="s">
        <v>2599</v>
      </c>
      <c r="C104" s="626" t="s">
        <v>1827</v>
      </c>
      <c r="D104" s="626" t="s">
        <v>2604</v>
      </c>
      <c r="E104" s="626" t="s">
        <v>2605</v>
      </c>
      <c r="F104" s="629"/>
      <c r="G104" s="629"/>
      <c r="H104" s="642">
        <v>0</v>
      </c>
      <c r="I104" s="629">
        <v>3</v>
      </c>
      <c r="J104" s="629">
        <v>999.93000000000006</v>
      </c>
      <c r="K104" s="642">
        <v>1</v>
      </c>
      <c r="L104" s="629">
        <v>3</v>
      </c>
      <c r="M104" s="630">
        <v>999.93000000000006</v>
      </c>
    </row>
    <row r="105" spans="1:13" ht="14.4" customHeight="1" x14ac:dyDescent="0.3">
      <c r="A105" s="625" t="s">
        <v>2722</v>
      </c>
      <c r="B105" s="626" t="s">
        <v>2599</v>
      </c>
      <c r="C105" s="626" t="s">
        <v>3310</v>
      </c>
      <c r="D105" s="626" t="s">
        <v>3311</v>
      </c>
      <c r="E105" s="626" t="s">
        <v>3312</v>
      </c>
      <c r="F105" s="629"/>
      <c r="G105" s="629"/>
      <c r="H105" s="642">
        <v>0</v>
      </c>
      <c r="I105" s="629">
        <v>1</v>
      </c>
      <c r="J105" s="629">
        <v>152.36000000000001</v>
      </c>
      <c r="K105" s="642">
        <v>1</v>
      </c>
      <c r="L105" s="629">
        <v>1</v>
      </c>
      <c r="M105" s="630">
        <v>152.36000000000001</v>
      </c>
    </row>
    <row r="106" spans="1:13" ht="14.4" customHeight="1" x14ac:dyDescent="0.3">
      <c r="A106" s="625" t="s">
        <v>2722</v>
      </c>
      <c r="B106" s="626" t="s">
        <v>2609</v>
      </c>
      <c r="C106" s="626" t="s">
        <v>1816</v>
      </c>
      <c r="D106" s="626" t="s">
        <v>1817</v>
      </c>
      <c r="E106" s="626" t="s">
        <v>2611</v>
      </c>
      <c r="F106" s="629"/>
      <c r="G106" s="629"/>
      <c r="H106" s="642">
        <v>0</v>
      </c>
      <c r="I106" s="629">
        <v>1</v>
      </c>
      <c r="J106" s="629">
        <v>404.22</v>
      </c>
      <c r="K106" s="642">
        <v>1</v>
      </c>
      <c r="L106" s="629">
        <v>1</v>
      </c>
      <c r="M106" s="630">
        <v>404.22</v>
      </c>
    </row>
    <row r="107" spans="1:13" ht="14.4" customHeight="1" x14ac:dyDescent="0.3">
      <c r="A107" s="625" t="s">
        <v>2722</v>
      </c>
      <c r="B107" s="626" t="s">
        <v>2623</v>
      </c>
      <c r="C107" s="626" t="s">
        <v>1835</v>
      </c>
      <c r="D107" s="626" t="s">
        <v>1836</v>
      </c>
      <c r="E107" s="626" t="s">
        <v>1837</v>
      </c>
      <c r="F107" s="629"/>
      <c r="G107" s="629"/>
      <c r="H107" s="642">
        <v>0</v>
      </c>
      <c r="I107" s="629">
        <v>3</v>
      </c>
      <c r="J107" s="629">
        <v>666.75</v>
      </c>
      <c r="K107" s="642">
        <v>1</v>
      </c>
      <c r="L107" s="629">
        <v>3</v>
      </c>
      <c r="M107" s="630">
        <v>666.75</v>
      </c>
    </row>
    <row r="108" spans="1:13" ht="14.4" customHeight="1" x14ac:dyDescent="0.3">
      <c r="A108" s="625" t="s">
        <v>2722</v>
      </c>
      <c r="B108" s="626" t="s">
        <v>2624</v>
      </c>
      <c r="C108" s="626" t="s">
        <v>1831</v>
      </c>
      <c r="D108" s="626" t="s">
        <v>1832</v>
      </c>
      <c r="E108" s="626" t="s">
        <v>1833</v>
      </c>
      <c r="F108" s="629"/>
      <c r="G108" s="629"/>
      <c r="H108" s="642">
        <v>0</v>
      </c>
      <c r="I108" s="629">
        <v>1</v>
      </c>
      <c r="J108" s="629">
        <v>154.01</v>
      </c>
      <c r="K108" s="642">
        <v>1</v>
      </c>
      <c r="L108" s="629">
        <v>1</v>
      </c>
      <c r="M108" s="630">
        <v>154.01</v>
      </c>
    </row>
    <row r="109" spans="1:13" ht="14.4" customHeight="1" x14ac:dyDescent="0.3">
      <c r="A109" s="625" t="s">
        <v>2722</v>
      </c>
      <c r="B109" s="626" t="s">
        <v>2636</v>
      </c>
      <c r="C109" s="626" t="s">
        <v>1673</v>
      </c>
      <c r="D109" s="626" t="s">
        <v>1674</v>
      </c>
      <c r="E109" s="626" t="s">
        <v>1675</v>
      </c>
      <c r="F109" s="629"/>
      <c r="G109" s="629"/>
      <c r="H109" s="642">
        <v>0</v>
      </c>
      <c r="I109" s="629">
        <v>2</v>
      </c>
      <c r="J109" s="629">
        <v>386.52</v>
      </c>
      <c r="K109" s="642">
        <v>1</v>
      </c>
      <c r="L109" s="629">
        <v>2</v>
      </c>
      <c r="M109" s="630">
        <v>386.52</v>
      </c>
    </row>
    <row r="110" spans="1:13" ht="14.4" customHeight="1" x14ac:dyDescent="0.3">
      <c r="A110" s="625" t="s">
        <v>2722</v>
      </c>
      <c r="B110" s="626" t="s">
        <v>2636</v>
      </c>
      <c r="C110" s="626" t="s">
        <v>3385</v>
      </c>
      <c r="D110" s="626" t="s">
        <v>3386</v>
      </c>
      <c r="E110" s="626" t="s">
        <v>1675</v>
      </c>
      <c r="F110" s="629">
        <v>1</v>
      </c>
      <c r="G110" s="629">
        <v>0</v>
      </c>
      <c r="H110" s="642"/>
      <c r="I110" s="629"/>
      <c r="J110" s="629"/>
      <c r="K110" s="642"/>
      <c r="L110" s="629">
        <v>1</v>
      </c>
      <c r="M110" s="630">
        <v>0</v>
      </c>
    </row>
    <row r="111" spans="1:13" ht="14.4" customHeight="1" x14ac:dyDescent="0.3">
      <c r="A111" s="625" t="s">
        <v>2722</v>
      </c>
      <c r="B111" s="626" t="s">
        <v>2637</v>
      </c>
      <c r="C111" s="626" t="s">
        <v>1479</v>
      </c>
      <c r="D111" s="626" t="s">
        <v>1480</v>
      </c>
      <c r="E111" s="626" t="s">
        <v>2639</v>
      </c>
      <c r="F111" s="629"/>
      <c r="G111" s="629"/>
      <c r="H111" s="642">
        <v>0</v>
      </c>
      <c r="I111" s="629">
        <v>9</v>
      </c>
      <c r="J111" s="629">
        <v>869.67</v>
      </c>
      <c r="K111" s="642">
        <v>1</v>
      </c>
      <c r="L111" s="629">
        <v>9</v>
      </c>
      <c r="M111" s="630">
        <v>869.67</v>
      </c>
    </row>
    <row r="112" spans="1:13" ht="14.4" customHeight="1" x14ac:dyDescent="0.3">
      <c r="A112" s="625" t="s">
        <v>2722</v>
      </c>
      <c r="B112" s="626" t="s">
        <v>2637</v>
      </c>
      <c r="C112" s="626" t="s">
        <v>576</v>
      </c>
      <c r="D112" s="626" t="s">
        <v>577</v>
      </c>
      <c r="E112" s="626" t="s">
        <v>2640</v>
      </c>
      <c r="F112" s="629">
        <v>57</v>
      </c>
      <c r="G112" s="629">
        <v>5507.91</v>
      </c>
      <c r="H112" s="642">
        <v>1</v>
      </c>
      <c r="I112" s="629"/>
      <c r="J112" s="629"/>
      <c r="K112" s="642">
        <v>0</v>
      </c>
      <c r="L112" s="629">
        <v>57</v>
      </c>
      <c r="M112" s="630">
        <v>5507.91</v>
      </c>
    </row>
    <row r="113" spans="1:13" ht="14.4" customHeight="1" x14ac:dyDescent="0.3">
      <c r="A113" s="625" t="s">
        <v>2722</v>
      </c>
      <c r="B113" s="626" t="s">
        <v>3980</v>
      </c>
      <c r="C113" s="626" t="s">
        <v>3363</v>
      </c>
      <c r="D113" s="626" t="s">
        <v>3364</v>
      </c>
      <c r="E113" s="626" t="s">
        <v>3365</v>
      </c>
      <c r="F113" s="629">
        <v>1</v>
      </c>
      <c r="G113" s="629">
        <v>1278.54</v>
      </c>
      <c r="H113" s="642">
        <v>1</v>
      </c>
      <c r="I113" s="629"/>
      <c r="J113" s="629"/>
      <c r="K113" s="642">
        <v>0</v>
      </c>
      <c r="L113" s="629">
        <v>1</v>
      </c>
      <c r="M113" s="630">
        <v>1278.54</v>
      </c>
    </row>
    <row r="114" spans="1:13" ht="14.4" customHeight="1" x14ac:dyDescent="0.3">
      <c r="A114" s="625" t="s">
        <v>2722</v>
      </c>
      <c r="B114" s="626" t="s">
        <v>2646</v>
      </c>
      <c r="C114" s="626" t="s">
        <v>2881</v>
      </c>
      <c r="D114" s="626" t="s">
        <v>2848</v>
      </c>
      <c r="E114" s="626" t="s">
        <v>2693</v>
      </c>
      <c r="F114" s="629">
        <v>3</v>
      </c>
      <c r="G114" s="629">
        <v>347.25</v>
      </c>
      <c r="H114" s="642">
        <v>1</v>
      </c>
      <c r="I114" s="629"/>
      <c r="J114" s="629"/>
      <c r="K114" s="642">
        <v>0</v>
      </c>
      <c r="L114" s="629">
        <v>3</v>
      </c>
      <c r="M114" s="630">
        <v>347.25</v>
      </c>
    </row>
    <row r="115" spans="1:13" ht="14.4" customHeight="1" x14ac:dyDescent="0.3">
      <c r="A115" s="625" t="s">
        <v>2722</v>
      </c>
      <c r="B115" s="626" t="s">
        <v>2646</v>
      </c>
      <c r="C115" s="626" t="s">
        <v>3123</v>
      </c>
      <c r="D115" s="626" t="s">
        <v>2848</v>
      </c>
      <c r="E115" s="626" t="s">
        <v>2694</v>
      </c>
      <c r="F115" s="629">
        <v>1</v>
      </c>
      <c r="G115" s="629">
        <v>0</v>
      </c>
      <c r="H115" s="642"/>
      <c r="I115" s="629"/>
      <c r="J115" s="629"/>
      <c r="K115" s="642"/>
      <c r="L115" s="629">
        <v>1</v>
      </c>
      <c r="M115" s="630">
        <v>0</v>
      </c>
    </row>
    <row r="116" spans="1:13" ht="14.4" customHeight="1" x14ac:dyDescent="0.3">
      <c r="A116" s="625" t="s">
        <v>2722</v>
      </c>
      <c r="B116" s="626" t="s">
        <v>2646</v>
      </c>
      <c r="C116" s="626" t="s">
        <v>1494</v>
      </c>
      <c r="D116" s="626" t="s">
        <v>1495</v>
      </c>
      <c r="E116" s="626" t="s">
        <v>1496</v>
      </c>
      <c r="F116" s="629"/>
      <c r="G116" s="629"/>
      <c r="H116" s="642">
        <v>0</v>
      </c>
      <c r="I116" s="629">
        <v>10</v>
      </c>
      <c r="J116" s="629">
        <v>425.68</v>
      </c>
      <c r="K116" s="642">
        <v>1</v>
      </c>
      <c r="L116" s="629">
        <v>10</v>
      </c>
      <c r="M116" s="630">
        <v>425.68</v>
      </c>
    </row>
    <row r="117" spans="1:13" ht="14.4" customHeight="1" x14ac:dyDescent="0.3">
      <c r="A117" s="625" t="s">
        <v>2722</v>
      </c>
      <c r="B117" s="626" t="s">
        <v>2646</v>
      </c>
      <c r="C117" s="626" t="s">
        <v>2885</v>
      </c>
      <c r="D117" s="626" t="s">
        <v>2883</v>
      </c>
      <c r="E117" s="626" t="s">
        <v>2886</v>
      </c>
      <c r="F117" s="629">
        <v>3</v>
      </c>
      <c r="G117" s="629">
        <v>114.6</v>
      </c>
      <c r="H117" s="642">
        <v>1</v>
      </c>
      <c r="I117" s="629"/>
      <c r="J117" s="629"/>
      <c r="K117" s="642">
        <v>0</v>
      </c>
      <c r="L117" s="629">
        <v>3</v>
      </c>
      <c r="M117" s="630">
        <v>114.6</v>
      </c>
    </row>
    <row r="118" spans="1:13" ht="14.4" customHeight="1" x14ac:dyDescent="0.3">
      <c r="A118" s="625" t="s">
        <v>2722</v>
      </c>
      <c r="B118" s="626" t="s">
        <v>2646</v>
      </c>
      <c r="C118" s="626" t="s">
        <v>3429</v>
      </c>
      <c r="D118" s="626" t="s">
        <v>3430</v>
      </c>
      <c r="E118" s="626" t="s">
        <v>3032</v>
      </c>
      <c r="F118" s="629">
        <v>1</v>
      </c>
      <c r="G118" s="629">
        <v>32.74</v>
      </c>
      <c r="H118" s="642">
        <v>1</v>
      </c>
      <c r="I118" s="629"/>
      <c r="J118" s="629"/>
      <c r="K118" s="642">
        <v>0</v>
      </c>
      <c r="L118" s="629">
        <v>1</v>
      </c>
      <c r="M118" s="630">
        <v>32.74</v>
      </c>
    </row>
    <row r="119" spans="1:13" ht="14.4" customHeight="1" x14ac:dyDescent="0.3">
      <c r="A119" s="625" t="s">
        <v>2722</v>
      </c>
      <c r="B119" s="626" t="s">
        <v>2665</v>
      </c>
      <c r="C119" s="626" t="s">
        <v>1883</v>
      </c>
      <c r="D119" s="626" t="s">
        <v>3315</v>
      </c>
      <c r="E119" s="626" t="s">
        <v>3316</v>
      </c>
      <c r="F119" s="629"/>
      <c r="G119" s="629"/>
      <c r="H119" s="642">
        <v>0</v>
      </c>
      <c r="I119" s="629">
        <v>2</v>
      </c>
      <c r="J119" s="629">
        <v>275.2</v>
      </c>
      <c r="K119" s="642">
        <v>1</v>
      </c>
      <c r="L119" s="629">
        <v>2</v>
      </c>
      <c r="M119" s="630">
        <v>275.2</v>
      </c>
    </row>
    <row r="120" spans="1:13" ht="14.4" customHeight="1" x14ac:dyDescent="0.3">
      <c r="A120" s="625" t="s">
        <v>2722</v>
      </c>
      <c r="B120" s="626" t="s">
        <v>2666</v>
      </c>
      <c r="C120" s="626" t="s">
        <v>1547</v>
      </c>
      <c r="D120" s="626" t="s">
        <v>1544</v>
      </c>
      <c r="E120" s="626" t="s">
        <v>1627</v>
      </c>
      <c r="F120" s="629"/>
      <c r="G120" s="629"/>
      <c r="H120" s="642">
        <v>0</v>
      </c>
      <c r="I120" s="629">
        <v>1</v>
      </c>
      <c r="J120" s="629">
        <v>137.74</v>
      </c>
      <c r="K120" s="642">
        <v>1</v>
      </c>
      <c r="L120" s="629">
        <v>1</v>
      </c>
      <c r="M120" s="630">
        <v>137.74</v>
      </c>
    </row>
    <row r="121" spans="1:13" ht="14.4" customHeight="1" x14ac:dyDescent="0.3">
      <c r="A121" s="625" t="s">
        <v>2723</v>
      </c>
      <c r="B121" s="626" t="s">
        <v>2535</v>
      </c>
      <c r="C121" s="626" t="s">
        <v>1988</v>
      </c>
      <c r="D121" s="626" t="s">
        <v>754</v>
      </c>
      <c r="E121" s="626" t="s">
        <v>1989</v>
      </c>
      <c r="F121" s="629"/>
      <c r="G121" s="629"/>
      <c r="H121" s="642">
        <v>0</v>
      </c>
      <c r="I121" s="629">
        <v>1</v>
      </c>
      <c r="J121" s="629">
        <v>612.26</v>
      </c>
      <c r="K121" s="642">
        <v>1</v>
      </c>
      <c r="L121" s="629">
        <v>1</v>
      </c>
      <c r="M121" s="630">
        <v>612.26</v>
      </c>
    </row>
    <row r="122" spans="1:13" ht="14.4" customHeight="1" x14ac:dyDescent="0.3">
      <c r="A122" s="625" t="s">
        <v>2723</v>
      </c>
      <c r="B122" s="626" t="s">
        <v>2560</v>
      </c>
      <c r="C122" s="626" t="s">
        <v>1643</v>
      </c>
      <c r="D122" s="626" t="s">
        <v>1491</v>
      </c>
      <c r="E122" s="626" t="s">
        <v>1644</v>
      </c>
      <c r="F122" s="629"/>
      <c r="G122" s="629"/>
      <c r="H122" s="642">
        <v>0</v>
      </c>
      <c r="I122" s="629">
        <v>199</v>
      </c>
      <c r="J122" s="629">
        <v>124432.70999999999</v>
      </c>
      <c r="K122" s="642">
        <v>1</v>
      </c>
      <c r="L122" s="629">
        <v>199</v>
      </c>
      <c r="M122" s="630">
        <v>124432.70999999999</v>
      </c>
    </row>
    <row r="123" spans="1:13" ht="14.4" customHeight="1" x14ac:dyDescent="0.3">
      <c r="A123" s="625" t="s">
        <v>2723</v>
      </c>
      <c r="B123" s="626" t="s">
        <v>2560</v>
      </c>
      <c r="C123" s="626" t="s">
        <v>1490</v>
      </c>
      <c r="D123" s="626" t="s">
        <v>1491</v>
      </c>
      <c r="E123" s="626" t="s">
        <v>1492</v>
      </c>
      <c r="F123" s="629"/>
      <c r="G123" s="629"/>
      <c r="H123" s="642">
        <v>0</v>
      </c>
      <c r="I123" s="629">
        <v>10</v>
      </c>
      <c r="J123" s="629">
        <v>9379.2999999999993</v>
      </c>
      <c r="K123" s="642">
        <v>1</v>
      </c>
      <c r="L123" s="629">
        <v>10</v>
      </c>
      <c r="M123" s="630">
        <v>9379.2999999999993</v>
      </c>
    </row>
    <row r="124" spans="1:13" ht="14.4" customHeight="1" x14ac:dyDescent="0.3">
      <c r="A124" s="625" t="s">
        <v>2723</v>
      </c>
      <c r="B124" s="626" t="s">
        <v>2560</v>
      </c>
      <c r="C124" s="626" t="s">
        <v>2830</v>
      </c>
      <c r="D124" s="626" t="s">
        <v>1491</v>
      </c>
      <c r="E124" s="626" t="s">
        <v>2831</v>
      </c>
      <c r="F124" s="629"/>
      <c r="G124" s="629"/>
      <c r="H124" s="642">
        <v>0</v>
      </c>
      <c r="I124" s="629">
        <v>3</v>
      </c>
      <c r="J124" s="629">
        <v>3499.41</v>
      </c>
      <c r="K124" s="642">
        <v>1</v>
      </c>
      <c r="L124" s="629">
        <v>3</v>
      </c>
      <c r="M124" s="630">
        <v>3499.41</v>
      </c>
    </row>
    <row r="125" spans="1:13" ht="14.4" customHeight="1" x14ac:dyDescent="0.3">
      <c r="A125" s="625" t="s">
        <v>2723</v>
      </c>
      <c r="B125" s="626" t="s">
        <v>2560</v>
      </c>
      <c r="C125" s="626" t="s">
        <v>3485</v>
      </c>
      <c r="D125" s="626" t="s">
        <v>1491</v>
      </c>
      <c r="E125" s="626" t="s">
        <v>3486</v>
      </c>
      <c r="F125" s="629"/>
      <c r="G125" s="629"/>
      <c r="H125" s="642">
        <v>0</v>
      </c>
      <c r="I125" s="629">
        <v>6</v>
      </c>
      <c r="J125" s="629">
        <v>8748.42</v>
      </c>
      <c r="K125" s="642">
        <v>1</v>
      </c>
      <c r="L125" s="629">
        <v>6</v>
      </c>
      <c r="M125" s="630">
        <v>8748.42</v>
      </c>
    </row>
    <row r="126" spans="1:13" ht="14.4" customHeight="1" x14ac:dyDescent="0.3">
      <c r="A126" s="625" t="s">
        <v>2723</v>
      </c>
      <c r="B126" s="626" t="s">
        <v>2560</v>
      </c>
      <c r="C126" s="626" t="s">
        <v>3487</v>
      </c>
      <c r="D126" s="626" t="s">
        <v>3398</v>
      </c>
      <c r="E126" s="626" t="s">
        <v>1492</v>
      </c>
      <c r="F126" s="629"/>
      <c r="G126" s="629"/>
      <c r="H126" s="642">
        <v>0</v>
      </c>
      <c r="I126" s="629">
        <v>2</v>
      </c>
      <c r="J126" s="629">
        <v>3499.38</v>
      </c>
      <c r="K126" s="642">
        <v>1</v>
      </c>
      <c r="L126" s="629">
        <v>2</v>
      </c>
      <c r="M126" s="630">
        <v>3499.38</v>
      </c>
    </row>
    <row r="127" spans="1:13" ht="14.4" customHeight="1" x14ac:dyDescent="0.3">
      <c r="A127" s="625" t="s">
        <v>2723</v>
      </c>
      <c r="B127" s="626" t="s">
        <v>3977</v>
      </c>
      <c r="C127" s="626" t="s">
        <v>2754</v>
      </c>
      <c r="D127" s="626" t="s">
        <v>2755</v>
      </c>
      <c r="E127" s="626" t="s">
        <v>2756</v>
      </c>
      <c r="F127" s="629">
        <v>15</v>
      </c>
      <c r="G127" s="629">
        <v>7090.65</v>
      </c>
      <c r="H127" s="642">
        <v>1</v>
      </c>
      <c r="I127" s="629"/>
      <c r="J127" s="629"/>
      <c r="K127" s="642">
        <v>0</v>
      </c>
      <c r="L127" s="629">
        <v>15</v>
      </c>
      <c r="M127" s="630">
        <v>7090.65</v>
      </c>
    </row>
    <row r="128" spans="1:13" ht="14.4" customHeight="1" x14ac:dyDescent="0.3">
      <c r="A128" s="625" t="s">
        <v>2723</v>
      </c>
      <c r="B128" s="626" t="s">
        <v>2569</v>
      </c>
      <c r="C128" s="626" t="s">
        <v>3478</v>
      </c>
      <c r="D128" s="626" t="s">
        <v>3479</v>
      </c>
      <c r="E128" s="626" t="s">
        <v>3480</v>
      </c>
      <c r="F128" s="629">
        <v>1</v>
      </c>
      <c r="G128" s="629">
        <v>200.07</v>
      </c>
      <c r="H128" s="642">
        <v>1</v>
      </c>
      <c r="I128" s="629"/>
      <c r="J128" s="629"/>
      <c r="K128" s="642">
        <v>0</v>
      </c>
      <c r="L128" s="629">
        <v>1</v>
      </c>
      <c r="M128" s="630">
        <v>200.07</v>
      </c>
    </row>
    <row r="129" spans="1:13" ht="14.4" customHeight="1" x14ac:dyDescent="0.3">
      <c r="A129" s="625" t="s">
        <v>2723</v>
      </c>
      <c r="B129" s="626" t="s">
        <v>2599</v>
      </c>
      <c r="C129" s="626" t="s">
        <v>1790</v>
      </c>
      <c r="D129" s="626" t="s">
        <v>2600</v>
      </c>
      <c r="E129" s="626" t="s">
        <v>2601</v>
      </c>
      <c r="F129" s="629"/>
      <c r="G129" s="629"/>
      <c r="H129" s="642">
        <v>0</v>
      </c>
      <c r="I129" s="629">
        <v>1</v>
      </c>
      <c r="J129" s="629">
        <v>333.31</v>
      </c>
      <c r="K129" s="642">
        <v>1</v>
      </c>
      <c r="L129" s="629">
        <v>1</v>
      </c>
      <c r="M129" s="630">
        <v>333.31</v>
      </c>
    </row>
    <row r="130" spans="1:13" ht="14.4" customHeight="1" x14ac:dyDescent="0.3">
      <c r="A130" s="625" t="s">
        <v>2723</v>
      </c>
      <c r="B130" s="626" t="s">
        <v>2599</v>
      </c>
      <c r="C130" s="626" t="s">
        <v>1827</v>
      </c>
      <c r="D130" s="626" t="s">
        <v>2604</v>
      </c>
      <c r="E130" s="626" t="s">
        <v>2605</v>
      </c>
      <c r="F130" s="629"/>
      <c r="G130" s="629"/>
      <c r="H130" s="642">
        <v>0</v>
      </c>
      <c r="I130" s="629">
        <v>4</v>
      </c>
      <c r="J130" s="629">
        <v>1333.24</v>
      </c>
      <c r="K130" s="642">
        <v>1</v>
      </c>
      <c r="L130" s="629">
        <v>4</v>
      </c>
      <c r="M130" s="630">
        <v>1333.24</v>
      </c>
    </row>
    <row r="131" spans="1:13" ht="14.4" customHeight="1" x14ac:dyDescent="0.3">
      <c r="A131" s="625" t="s">
        <v>2723</v>
      </c>
      <c r="B131" s="626" t="s">
        <v>2624</v>
      </c>
      <c r="C131" s="626" t="s">
        <v>1831</v>
      </c>
      <c r="D131" s="626" t="s">
        <v>1832</v>
      </c>
      <c r="E131" s="626" t="s">
        <v>1833</v>
      </c>
      <c r="F131" s="629"/>
      <c r="G131" s="629"/>
      <c r="H131" s="642">
        <v>0</v>
      </c>
      <c r="I131" s="629">
        <v>9</v>
      </c>
      <c r="J131" s="629">
        <v>1386.09</v>
      </c>
      <c r="K131" s="642">
        <v>1</v>
      </c>
      <c r="L131" s="629">
        <v>9</v>
      </c>
      <c r="M131" s="630">
        <v>1386.09</v>
      </c>
    </row>
    <row r="132" spans="1:13" ht="14.4" customHeight="1" x14ac:dyDescent="0.3">
      <c r="A132" s="625" t="s">
        <v>2723</v>
      </c>
      <c r="B132" s="626" t="s">
        <v>2624</v>
      </c>
      <c r="C132" s="626" t="s">
        <v>2875</v>
      </c>
      <c r="D132" s="626" t="s">
        <v>1832</v>
      </c>
      <c r="E132" s="626" t="s">
        <v>1833</v>
      </c>
      <c r="F132" s="629"/>
      <c r="G132" s="629"/>
      <c r="H132" s="642">
        <v>0</v>
      </c>
      <c r="I132" s="629">
        <v>5</v>
      </c>
      <c r="J132" s="629">
        <v>715.90000000000009</v>
      </c>
      <c r="K132" s="642">
        <v>1</v>
      </c>
      <c r="L132" s="629">
        <v>5</v>
      </c>
      <c r="M132" s="630">
        <v>715.90000000000009</v>
      </c>
    </row>
    <row r="133" spans="1:13" ht="14.4" customHeight="1" x14ac:dyDescent="0.3">
      <c r="A133" s="625" t="s">
        <v>2723</v>
      </c>
      <c r="B133" s="626" t="s">
        <v>2685</v>
      </c>
      <c r="C133" s="626" t="s">
        <v>3489</v>
      </c>
      <c r="D133" s="626" t="s">
        <v>3490</v>
      </c>
      <c r="E133" s="626" t="s">
        <v>3491</v>
      </c>
      <c r="F133" s="629">
        <v>2</v>
      </c>
      <c r="G133" s="629">
        <v>0</v>
      </c>
      <c r="H133" s="642"/>
      <c r="I133" s="629"/>
      <c r="J133" s="629"/>
      <c r="K133" s="642"/>
      <c r="L133" s="629">
        <v>2</v>
      </c>
      <c r="M133" s="630">
        <v>0</v>
      </c>
    </row>
    <row r="134" spans="1:13" ht="14.4" customHeight="1" x14ac:dyDescent="0.3">
      <c r="A134" s="625" t="s">
        <v>2723</v>
      </c>
      <c r="B134" s="626" t="s">
        <v>2628</v>
      </c>
      <c r="C134" s="626" t="s">
        <v>1809</v>
      </c>
      <c r="D134" s="626" t="s">
        <v>1810</v>
      </c>
      <c r="E134" s="626" t="s">
        <v>2614</v>
      </c>
      <c r="F134" s="629"/>
      <c r="G134" s="629"/>
      <c r="H134" s="642">
        <v>0</v>
      </c>
      <c r="I134" s="629">
        <v>15</v>
      </c>
      <c r="J134" s="629">
        <v>1047.9000000000001</v>
      </c>
      <c r="K134" s="642">
        <v>1</v>
      </c>
      <c r="L134" s="629">
        <v>15</v>
      </c>
      <c r="M134" s="630">
        <v>1047.9000000000001</v>
      </c>
    </row>
    <row r="135" spans="1:13" ht="14.4" customHeight="1" x14ac:dyDescent="0.3">
      <c r="A135" s="625" t="s">
        <v>2723</v>
      </c>
      <c r="B135" s="626" t="s">
        <v>2637</v>
      </c>
      <c r="C135" s="626" t="s">
        <v>1596</v>
      </c>
      <c r="D135" s="626" t="s">
        <v>1480</v>
      </c>
      <c r="E135" s="626" t="s">
        <v>2638</v>
      </c>
      <c r="F135" s="629"/>
      <c r="G135" s="629"/>
      <c r="H135" s="642">
        <v>0</v>
      </c>
      <c r="I135" s="629">
        <v>13</v>
      </c>
      <c r="J135" s="629">
        <v>628.03</v>
      </c>
      <c r="K135" s="642">
        <v>1</v>
      </c>
      <c r="L135" s="629">
        <v>13</v>
      </c>
      <c r="M135" s="630">
        <v>628.03</v>
      </c>
    </row>
    <row r="136" spans="1:13" ht="14.4" customHeight="1" x14ac:dyDescent="0.3">
      <c r="A136" s="625" t="s">
        <v>2723</v>
      </c>
      <c r="B136" s="626" t="s">
        <v>2637</v>
      </c>
      <c r="C136" s="626" t="s">
        <v>1479</v>
      </c>
      <c r="D136" s="626" t="s">
        <v>1480</v>
      </c>
      <c r="E136" s="626" t="s">
        <v>2639</v>
      </c>
      <c r="F136" s="629"/>
      <c r="G136" s="629"/>
      <c r="H136" s="642">
        <v>0</v>
      </c>
      <c r="I136" s="629">
        <v>54</v>
      </c>
      <c r="J136" s="629">
        <v>5218.0200000000041</v>
      </c>
      <c r="K136" s="642">
        <v>1</v>
      </c>
      <c r="L136" s="629">
        <v>54</v>
      </c>
      <c r="M136" s="630">
        <v>5218.0200000000041</v>
      </c>
    </row>
    <row r="137" spans="1:13" ht="14.4" customHeight="1" x14ac:dyDescent="0.3">
      <c r="A137" s="625" t="s">
        <v>2723</v>
      </c>
      <c r="B137" s="626" t="s">
        <v>2637</v>
      </c>
      <c r="C137" s="626" t="s">
        <v>2832</v>
      </c>
      <c r="D137" s="626" t="s">
        <v>577</v>
      </c>
      <c r="E137" s="626" t="s">
        <v>2833</v>
      </c>
      <c r="F137" s="629">
        <v>1</v>
      </c>
      <c r="G137" s="629">
        <v>0</v>
      </c>
      <c r="H137" s="642"/>
      <c r="I137" s="629"/>
      <c r="J137" s="629"/>
      <c r="K137" s="642"/>
      <c r="L137" s="629">
        <v>1</v>
      </c>
      <c r="M137" s="630">
        <v>0</v>
      </c>
    </row>
    <row r="138" spans="1:13" ht="14.4" customHeight="1" x14ac:dyDescent="0.3">
      <c r="A138" s="625" t="s">
        <v>2723</v>
      </c>
      <c r="B138" s="626" t="s">
        <v>2637</v>
      </c>
      <c r="C138" s="626" t="s">
        <v>2834</v>
      </c>
      <c r="D138" s="626" t="s">
        <v>577</v>
      </c>
      <c r="E138" s="626" t="s">
        <v>2835</v>
      </c>
      <c r="F138" s="629">
        <v>10</v>
      </c>
      <c r="G138" s="629">
        <v>0</v>
      </c>
      <c r="H138" s="642"/>
      <c r="I138" s="629"/>
      <c r="J138" s="629"/>
      <c r="K138" s="642"/>
      <c r="L138" s="629">
        <v>10</v>
      </c>
      <c r="M138" s="630">
        <v>0</v>
      </c>
    </row>
    <row r="139" spans="1:13" ht="14.4" customHeight="1" x14ac:dyDescent="0.3">
      <c r="A139" s="625" t="s">
        <v>2723</v>
      </c>
      <c r="B139" s="626" t="s">
        <v>2637</v>
      </c>
      <c r="C139" s="626" t="s">
        <v>576</v>
      </c>
      <c r="D139" s="626" t="s">
        <v>577</v>
      </c>
      <c r="E139" s="626" t="s">
        <v>2640</v>
      </c>
      <c r="F139" s="629">
        <v>8</v>
      </c>
      <c r="G139" s="629">
        <v>773.04</v>
      </c>
      <c r="H139" s="642">
        <v>1</v>
      </c>
      <c r="I139" s="629"/>
      <c r="J139" s="629"/>
      <c r="K139" s="642">
        <v>0</v>
      </c>
      <c r="L139" s="629">
        <v>8</v>
      </c>
      <c r="M139" s="630">
        <v>773.04</v>
      </c>
    </row>
    <row r="140" spans="1:13" ht="14.4" customHeight="1" x14ac:dyDescent="0.3">
      <c r="A140" s="625" t="s">
        <v>2723</v>
      </c>
      <c r="B140" s="626" t="s">
        <v>2646</v>
      </c>
      <c r="C140" s="626" t="s">
        <v>1536</v>
      </c>
      <c r="D140" s="626" t="s">
        <v>1537</v>
      </c>
      <c r="E140" s="626" t="s">
        <v>2647</v>
      </c>
      <c r="F140" s="629"/>
      <c r="G140" s="629"/>
      <c r="H140" s="642">
        <v>0</v>
      </c>
      <c r="I140" s="629">
        <v>2</v>
      </c>
      <c r="J140" s="629">
        <v>83</v>
      </c>
      <c r="K140" s="642">
        <v>1</v>
      </c>
      <c r="L140" s="629">
        <v>2</v>
      </c>
      <c r="M140" s="630">
        <v>83</v>
      </c>
    </row>
    <row r="141" spans="1:13" ht="14.4" customHeight="1" x14ac:dyDescent="0.3">
      <c r="A141" s="625" t="s">
        <v>2723</v>
      </c>
      <c r="B141" s="626" t="s">
        <v>2697</v>
      </c>
      <c r="C141" s="626" t="s">
        <v>3482</v>
      </c>
      <c r="D141" s="626" t="s">
        <v>3483</v>
      </c>
      <c r="E141" s="626" t="s">
        <v>3484</v>
      </c>
      <c r="F141" s="629"/>
      <c r="G141" s="629"/>
      <c r="H141" s="642"/>
      <c r="I141" s="629">
        <v>1</v>
      </c>
      <c r="J141" s="629">
        <v>0</v>
      </c>
      <c r="K141" s="642"/>
      <c r="L141" s="629">
        <v>1</v>
      </c>
      <c r="M141" s="630">
        <v>0</v>
      </c>
    </row>
    <row r="142" spans="1:13" ht="14.4" customHeight="1" x14ac:dyDescent="0.3">
      <c r="A142" s="625" t="s">
        <v>2724</v>
      </c>
      <c r="B142" s="626" t="s">
        <v>2599</v>
      </c>
      <c r="C142" s="626" t="s">
        <v>1790</v>
      </c>
      <c r="D142" s="626" t="s">
        <v>2600</v>
      </c>
      <c r="E142" s="626" t="s">
        <v>2601</v>
      </c>
      <c r="F142" s="629"/>
      <c r="G142" s="629"/>
      <c r="H142" s="642">
        <v>0</v>
      </c>
      <c r="I142" s="629">
        <v>1</v>
      </c>
      <c r="J142" s="629">
        <v>333.31</v>
      </c>
      <c r="K142" s="642">
        <v>1</v>
      </c>
      <c r="L142" s="629">
        <v>1</v>
      </c>
      <c r="M142" s="630">
        <v>333.31</v>
      </c>
    </row>
    <row r="143" spans="1:13" ht="14.4" customHeight="1" x14ac:dyDescent="0.3">
      <c r="A143" s="625" t="s">
        <v>2725</v>
      </c>
      <c r="B143" s="626" t="s">
        <v>2560</v>
      </c>
      <c r="C143" s="626" t="s">
        <v>1643</v>
      </c>
      <c r="D143" s="626" t="s">
        <v>1491</v>
      </c>
      <c r="E143" s="626" t="s">
        <v>1644</v>
      </c>
      <c r="F143" s="629"/>
      <c r="G143" s="629"/>
      <c r="H143" s="642">
        <v>0</v>
      </c>
      <c r="I143" s="629">
        <v>2</v>
      </c>
      <c r="J143" s="629">
        <v>1250.58</v>
      </c>
      <c r="K143" s="642">
        <v>1</v>
      </c>
      <c r="L143" s="629">
        <v>2</v>
      </c>
      <c r="M143" s="630">
        <v>1250.58</v>
      </c>
    </row>
    <row r="144" spans="1:13" ht="14.4" customHeight="1" x14ac:dyDescent="0.3">
      <c r="A144" s="625" t="s">
        <v>2725</v>
      </c>
      <c r="B144" s="626" t="s">
        <v>2574</v>
      </c>
      <c r="C144" s="626" t="s">
        <v>1582</v>
      </c>
      <c r="D144" s="626" t="s">
        <v>1583</v>
      </c>
      <c r="E144" s="626" t="s">
        <v>589</v>
      </c>
      <c r="F144" s="629"/>
      <c r="G144" s="629"/>
      <c r="H144" s="642">
        <v>0</v>
      </c>
      <c r="I144" s="629">
        <v>1</v>
      </c>
      <c r="J144" s="629">
        <v>60.92</v>
      </c>
      <c r="K144" s="642">
        <v>1</v>
      </c>
      <c r="L144" s="629">
        <v>1</v>
      </c>
      <c r="M144" s="630">
        <v>60.92</v>
      </c>
    </row>
    <row r="145" spans="1:13" ht="14.4" customHeight="1" x14ac:dyDescent="0.3">
      <c r="A145" s="625" t="s">
        <v>2725</v>
      </c>
      <c r="B145" s="626" t="s">
        <v>2628</v>
      </c>
      <c r="C145" s="626" t="s">
        <v>1809</v>
      </c>
      <c r="D145" s="626" t="s">
        <v>1810</v>
      </c>
      <c r="E145" s="626" t="s">
        <v>2614</v>
      </c>
      <c r="F145" s="629"/>
      <c r="G145" s="629"/>
      <c r="H145" s="642">
        <v>0</v>
      </c>
      <c r="I145" s="629">
        <v>1</v>
      </c>
      <c r="J145" s="629">
        <v>69.86</v>
      </c>
      <c r="K145" s="642">
        <v>1</v>
      </c>
      <c r="L145" s="629">
        <v>1</v>
      </c>
      <c r="M145" s="630">
        <v>69.86</v>
      </c>
    </row>
    <row r="146" spans="1:13" ht="14.4" customHeight="1" x14ac:dyDescent="0.3">
      <c r="A146" s="625" t="s">
        <v>2725</v>
      </c>
      <c r="B146" s="626" t="s">
        <v>2646</v>
      </c>
      <c r="C146" s="626" t="s">
        <v>2881</v>
      </c>
      <c r="D146" s="626" t="s">
        <v>2848</v>
      </c>
      <c r="E146" s="626" t="s">
        <v>2693</v>
      </c>
      <c r="F146" s="629">
        <v>1</v>
      </c>
      <c r="G146" s="629">
        <v>98.23</v>
      </c>
      <c r="H146" s="642">
        <v>1</v>
      </c>
      <c r="I146" s="629"/>
      <c r="J146" s="629"/>
      <c r="K146" s="642">
        <v>0</v>
      </c>
      <c r="L146" s="629">
        <v>1</v>
      </c>
      <c r="M146" s="630">
        <v>98.23</v>
      </c>
    </row>
    <row r="147" spans="1:13" ht="14.4" customHeight="1" x14ac:dyDescent="0.3">
      <c r="A147" s="625" t="s">
        <v>2726</v>
      </c>
      <c r="B147" s="626" t="s">
        <v>2535</v>
      </c>
      <c r="C147" s="626" t="s">
        <v>2947</v>
      </c>
      <c r="D147" s="626" t="s">
        <v>2948</v>
      </c>
      <c r="E147" s="626" t="s">
        <v>755</v>
      </c>
      <c r="F147" s="629"/>
      <c r="G147" s="629"/>
      <c r="H147" s="642">
        <v>0</v>
      </c>
      <c r="I147" s="629">
        <v>1</v>
      </c>
      <c r="J147" s="629">
        <v>190.48</v>
      </c>
      <c r="K147" s="642">
        <v>1</v>
      </c>
      <c r="L147" s="629">
        <v>1</v>
      </c>
      <c r="M147" s="630">
        <v>190.48</v>
      </c>
    </row>
    <row r="148" spans="1:13" ht="14.4" customHeight="1" x14ac:dyDescent="0.3">
      <c r="A148" s="625" t="s">
        <v>2726</v>
      </c>
      <c r="B148" s="626" t="s">
        <v>2535</v>
      </c>
      <c r="C148" s="626" t="s">
        <v>753</v>
      </c>
      <c r="D148" s="626" t="s">
        <v>754</v>
      </c>
      <c r="E148" s="626" t="s">
        <v>755</v>
      </c>
      <c r="F148" s="629"/>
      <c r="G148" s="629"/>
      <c r="H148" s="642">
        <v>0</v>
      </c>
      <c r="I148" s="629">
        <v>1</v>
      </c>
      <c r="J148" s="629">
        <v>190.48</v>
      </c>
      <c r="K148" s="642">
        <v>1</v>
      </c>
      <c r="L148" s="629">
        <v>1</v>
      </c>
      <c r="M148" s="630">
        <v>190.48</v>
      </c>
    </row>
    <row r="149" spans="1:13" ht="14.4" customHeight="1" x14ac:dyDescent="0.3">
      <c r="A149" s="625" t="s">
        <v>2726</v>
      </c>
      <c r="B149" s="626" t="s">
        <v>3981</v>
      </c>
      <c r="C149" s="626" t="s">
        <v>3531</v>
      </c>
      <c r="D149" s="626" t="s">
        <v>3532</v>
      </c>
      <c r="E149" s="626" t="s">
        <v>3533</v>
      </c>
      <c r="F149" s="629"/>
      <c r="G149" s="629"/>
      <c r="H149" s="642"/>
      <c r="I149" s="629">
        <v>1</v>
      </c>
      <c r="J149" s="629">
        <v>0</v>
      </c>
      <c r="K149" s="642"/>
      <c r="L149" s="629">
        <v>1</v>
      </c>
      <c r="M149" s="630">
        <v>0</v>
      </c>
    </row>
    <row r="150" spans="1:13" ht="14.4" customHeight="1" x14ac:dyDescent="0.3">
      <c r="A150" s="625" t="s">
        <v>2726</v>
      </c>
      <c r="B150" s="626" t="s">
        <v>2544</v>
      </c>
      <c r="C150" s="626" t="s">
        <v>2925</v>
      </c>
      <c r="D150" s="626" t="s">
        <v>2926</v>
      </c>
      <c r="E150" s="626" t="s">
        <v>1605</v>
      </c>
      <c r="F150" s="629"/>
      <c r="G150" s="629"/>
      <c r="H150" s="642">
        <v>0</v>
      </c>
      <c r="I150" s="629">
        <v>1</v>
      </c>
      <c r="J150" s="629">
        <v>886.91</v>
      </c>
      <c r="K150" s="642">
        <v>1</v>
      </c>
      <c r="L150" s="629">
        <v>1</v>
      </c>
      <c r="M150" s="630">
        <v>886.91</v>
      </c>
    </row>
    <row r="151" spans="1:13" ht="14.4" customHeight="1" x14ac:dyDescent="0.3">
      <c r="A151" s="625" t="s">
        <v>2726</v>
      </c>
      <c r="B151" s="626" t="s">
        <v>3982</v>
      </c>
      <c r="C151" s="626" t="s">
        <v>2921</v>
      </c>
      <c r="D151" s="626" t="s">
        <v>2922</v>
      </c>
      <c r="E151" s="626" t="s">
        <v>2923</v>
      </c>
      <c r="F151" s="629">
        <v>1</v>
      </c>
      <c r="G151" s="629">
        <v>1741.11</v>
      </c>
      <c r="H151" s="642">
        <v>1</v>
      </c>
      <c r="I151" s="629"/>
      <c r="J151" s="629"/>
      <c r="K151" s="642">
        <v>0</v>
      </c>
      <c r="L151" s="629">
        <v>1</v>
      </c>
      <c r="M151" s="630">
        <v>1741.11</v>
      </c>
    </row>
    <row r="152" spans="1:13" ht="14.4" customHeight="1" x14ac:dyDescent="0.3">
      <c r="A152" s="625" t="s">
        <v>2726</v>
      </c>
      <c r="B152" s="626" t="s">
        <v>2549</v>
      </c>
      <c r="C152" s="626" t="s">
        <v>2936</v>
      </c>
      <c r="D152" s="626" t="s">
        <v>2937</v>
      </c>
      <c r="E152" s="626" t="s">
        <v>2938</v>
      </c>
      <c r="F152" s="629">
        <v>1</v>
      </c>
      <c r="G152" s="629">
        <v>0</v>
      </c>
      <c r="H152" s="642"/>
      <c r="I152" s="629"/>
      <c r="J152" s="629"/>
      <c r="K152" s="642"/>
      <c r="L152" s="629">
        <v>1</v>
      </c>
      <c r="M152" s="630">
        <v>0</v>
      </c>
    </row>
    <row r="153" spans="1:13" ht="14.4" customHeight="1" x14ac:dyDescent="0.3">
      <c r="A153" s="625" t="s">
        <v>2726</v>
      </c>
      <c r="B153" s="626" t="s">
        <v>2560</v>
      </c>
      <c r="C153" s="626" t="s">
        <v>1643</v>
      </c>
      <c r="D153" s="626" t="s">
        <v>1491</v>
      </c>
      <c r="E153" s="626" t="s">
        <v>1644</v>
      </c>
      <c r="F153" s="629"/>
      <c r="G153" s="629"/>
      <c r="H153" s="642">
        <v>0</v>
      </c>
      <c r="I153" s="629">
        <v>196</v>
      </c>
      <c r="J153" s="629">
        <v>122556.84000000001</v>
      </c>
      <c r="K153" s="642">
        <v>1</v>
      </c>
      <c r="L153" s="629">
        <v>196</v>
      </c>
      <c r="M153" s="630">
        <v>122556.84000000001</v>
      </c>
    </row>
    <row r="154" spans="1:13" ht="14.4" customHeight="1" x14ac:dyDescent="0.3">
      <c r="A154" s="625" t="s">
        <v>2726</v>
      </c>
      <c r="B154" s="626" t="s">
        <v>2560</v>
      </c>
      <c r="C154" s="626" t="s">
        <v>1490</v>
      </c>
      <c r="D154" s="626" t="s">
        <v>1491</v>
      </c>
      <c r="E154" s="626" t="s">
        <v>1492</v>
      </c>
      <c r="F154" s="629"/>
      <c r="G154" s="629"/>
      <c r="H154" s="642">
        <v>0</v>
      </c>
      <c r="I154" s="629">
        <v>47</v>
      </c>
      <c r="J154" s="629">
        <v>44082.710000000006</v>
      </c>
      <c r="K154" s="642">
        <v>1</v>
      </c>
      <c r="L154" s="629">
        <v>47</v>
      </c>
      <c r="M154" s="630">
        <v>44082.710000000006</v>
      </c>
    </row>
    <row r="155" spans="1:13" ht="14.4" customHeight="1" x14ac:dyDescent="0.3">
      <c r="A155" s="625" t="s">
        <v>2726</v>
      </c>
      <c r="B155" s="626" t="s">
        <v>2560</v>
      </c>
      <c r="C155" s="626" t="s">
        <v>2830</v>
      </c>
      <c r="D155" s="626" t="s">
        <v>1491</v>
      </c>
      <c r="E155" s="626" t="s">
        <v>2831</v>
      </c>
      <c r="F155" s="629"/>
      <c r="G155" s="629"/>
      <c r="H155" s="642">
        <v>0</v>
      </c>
      <c r="I155" s="629">
        <v>3</v>
      </c>
      <c r="J155" s="629">
        <v>3499.41</v>
      </c>
      <c r="K155" s="642">
        <v>1</v>
      </c>
      <c r="L155" s="629">
        <v>3</v>
      </c>
      <c r="M155" s="630">
        <v>3499.41</v>
      </c>
    </row>
    <row r="156" spans="1:13" ht="14.4" customHeight="1" x14ac:dyDescent="0.3">
      <c r="A156" s="625" t="s">
        <v>2726</v>
      </c>
      <c r="B156" s="626" t="s">
        <v>3977</v>
      </c>
      <c r="C156" s="626" t="s">
        <v>2754</v>
      </c>
      <c r="D156" s="626" t="s">
        <v>2755</v>
      </c>
      <c r="E156" s="626" t="s">
        <v>2756</v>
      </c>
      <c r="F156" s="629">
        <v>2</v>
      </c>
      <c r="G156" s="629">
        <v>945.42</v>
      </c>
      <c r="H156" s="642">
        <v>1</v>
      </c>
      <c r="I156" s="629"/>
      <c r="J156" s="629"/>
      <c r="K156" s="642">
        <v>0</v>
      </c>
      <c r="L156" s="629">
        <v>2</v>
      </c>
      <c r="M156" s="630">
        <v>945.42</v>
      </c>
    </row>
    <row r="157" spans="1:13" ht="14.4" customHeight="1" x14ac:dyDescent="0.3">
      <c r="A157" s="625" t="s">
        <v>2726</v>
      </c>
      <c r="B157" s="626" t="s">
        <v>2571</v>
      </c>
      <c r="C157" s="626" t="s">
        <v>3534</v>
      </c>
      <c r="D157" s="626" t="s">
        <v>1521</v>
      </c>
      <c r="E157" s="626" t="s">
        <v>3535</v>
      </c>
      <c r="F157" s="629"/>
      <c r="G157" s="629"/>
      <c r="H157" s="642">
        <v>0</v>
      </c>
      <c r="I157" s="629">
        <v>1</v>
      </c>
      <c r="J157" s="629">
        <v>146.63</v>
      </c>
      <c r="K157" s="642">
        <v>1</v>
      </c>
      <c r="L157" s="629">
        <v>1</v>
      </c>
      <c r="M157" s="630">
        <v>146.63</v>
      </c>
    </row>
    <row r="158" spans="1:13" ht="14.4" customHeight="1" x14ac:dyDescent="0.3">
      <c r="A158" s="625" t="s">
        <v>2726</v>
      </c>
      <c r="B158" s="626" t="s">
        <v>2571</v>
      </c>
      <c r="C158" s="626" t="s">
        <v>3536</v>
      </c>
      <c r="D158" s="626" t="s">
        <v>1521</v>
      </c>
      <c r="E158" s="626" t="s">
        <v>3535</v>
      </c>
      <c r="F158" s="629"/>
      <c r="G158" s="629"/>
      <c r="H158" s="642">
        <v>0</v>
      </c>
      <c r="I158" s="629">
        <v>1</v>
      </c>
      <c r="J158" s="629">
        <v>145.36000000000001</v>
      </c>
      <c r="K158" s="642">
        <v>1</v>
      </c>
      <c r="L158" s="629">
        <v>1</v>
      </c>
      <c r="M158" s="630">
        <v>145.36000000000001</v>
      </c>
    </row>
    <row r="159" spans="1:13" ht="14.4" customHeight="1" x14ac:dyDescent="0.3">
      <c r="A159" s="625" t="s">
        <v>2726</v>
      </c>
      <c r="B159" s="626" t="s">
        <v>2572</v>
      </c>
      <c r="C159" s="626" t="s">
        <v>1513</v>
      </c>
      <c r="D159" s="626" t="s">
        <v>1514</v>
      </c>
      <c r="E159" s="626" t="s">
        <v>970</v>
      </c>
      <c r="F159" s="629"/>
      <c r="G159" s="629"/>
      <c r="H159" s="642">
        <v>0</v>
      </c>
      <c r="I159" s="629">
        <v>1</v>
      </c>
      <c r="J159" s="629">
        <v>44.89</v>
      </c>
      <c r="K159" s="642">
        <v>1</v>
      </c>
      <c r="L159" s="629">
        <v>1</v>
      </c>
      <c r="M159" s="630">
        <v>44.89</v>
      </c>
    </row>
    <row r="160" spans="1:13" ht="14.4" customHeight="1" x14ac:dyDescent="0.3">
      <c r="A160" s="625" t="s">
        <v>2726</v>
      </c>
      <c r="B160" s="626" t="s">
        <v>2572</v>
      </c>
      <c r="C160" s="626" t="s">
        <v>2913</v>
      </c>
      <c r="D160" s="626" t="s">
        <v>2914</v>
      </c>
      <c r="E160" s="626" t="s">
        <v>1627</v>
      </c>
      <c r="F160" s="629">
        <v>1</v>
      </c>
      <c r="G160" s="629">
        <v>60.02</v>
      </c>
      <c r="H160" s="642">
        <v>1</v>
      </c>
      <c r="I160" s="629"/>
      <c r="J160" s="629"/>
      <c r="K160" s="642">
        <v>0</v>
      </c>
      <c r="L160" s="629">
        <v>1</v>
      </c>
      <c r="M160" s="630">
        <v>60.02</v>
      </c>
    </row>
    <row r="161" spans="1:13" ht="14.4" customHeight="1" x14ac:dyDescent="0.3">
      <c r="A161" s="625" t="s">
        <v>2726</v>
      </c>
      <c r="B161" s="626" t="s">
        <v>2599</v>
      </c>
      <c r="C161" s="626" t="s">
        <v>2907</v>
      </c>
      <c r="D161" s="626" t="s">
        <v>2600</v>
      </c>
      <c r="E161" s="626" t="s">
        <v>2908</v>
      </c>
      <c r="F161" s="629">
        <v>1</v>
      </c>
      <c r="G161" s="629">
        <v>0</v>
      </c>
      <c r="H161" s="642"/>
      <c r="I161" s="629"/>
      <c r="J161" s="629"/>
      <c r="K161" s="642"/>
      <c r="L161" s="629">
        <v>1</v>
      </c>
      <c r="M161" s="630">
        <v>0</v>
      </c>
    </row>
    <row r="162" spans="1:13" ht="14.4" customHeight="1" x14ac:dyDescent="0.3">
      <c r="A162" s="625" t="s">
        <v>2726</v>
      </c>
      <c r="B162" s="626" t="s">
        <v>2599</v>
      </c>
      <c r="C162" s="626" t="s">
        <v>1790</v>
      </c>
      <c r="D162" s="626" t="s">
        <v>2600</v>
      </c>
      <c r="E162" s="626" t="s">
        <v>2601</v>
      </c>
      <c r="F162" s="629"/>
      <c r="G162" s="629"/>
      <c r="H162" s="642">
        <v>0</v>
      </c>
      <c r="I162" s="629">
        <v>3</v>
      </c>
      <c r="J162" s="629">
        <v>999.93000000000006</v>
      </c>
      <c r="K162" s="642">
        <v>1</v>
      </c>
      <c r="L162" s="629">
        <v>3</v>
      </c>
      <c r="M162" s="630">
        <v>999.93000000000006</v>
      </c>
    </row>
    <row r="163" spans="1:13" ht="14.4" customHeight="1" x14ac:dyDescent="0.3">
      <c r="A163" s="625" t="s">
        <v>2726</v>
      </c>
      <c r="B163" s="626" t="s">
        <v>2599</v>
      </c>
      <c r="C163" s="626" t="s">
        <v>1827</v>
      </c>
      <c r="D163" s="626" t="s">
        <v>2604</v>
      </c>
      <c r="E163" s="626" t="s">
        <v>2605</v>
      </c>
      <c r="F163" s="629"/>
      <c r="G163" s="629"/>
      <c r="H163" s="642">
        <v>0</v>
      </c>
      <c r="I163" s="629">
        <v>5</v>
      </c>
      <c r="J163" s="629">
        <v>1666.55</v>
      </c>
      <c r="K163" s="642">
        <v>1</v>
      </c>
      <c r="L163" s="629">
        <v>5</v>
      </c>
      <c r="M163" s="630">
        <v>1666.55</v>
      </c>
    </row>
    <row r="164" spans="1:13" ht="14.4" customHeight="1" x14ac:dyDescent="0.3">
      <c r="A164" s="625" t="s">
        <v>2726</v>
      </c>
      <c r="B164" s="626" t="s">
        <v>2599</v>
      </c>
      <c r="C164" s="626" t="s">
        <v>2909</v>
      </c>
      <c r="D164" s="626" t="s">
        <v>2910</v>
      </c>
      <c r="E164" s="626" t="s">
        <v>2911</v>
      </c>
      <c r="F164" s="629">
        <v>2</v>
      </c>
      <c r="G164" s="629">
        <v>666.62</v>
      </c>
      <c r="H164" s="642">
        <v>1</v>
      </c>
      <c r="I164" s="629"/>
      <c r="J164" s="629"/>
      <c r="K164" s="642">
        <v>0</v>
      </c>
      <c r="L164" s="629">
        <v>2</v>
      </c>
      <c r="M164" s="630">
        <v>666.62</v>
      </c>
    </row>
    <row r="165" spans="1:13" ht="14.4" customHeight="1" x14ac:dyDescent="0.3">
      <c r="A165" s="625" t="s">
        <v>2726</v>
      </c>
      <c r="B165" s="626" t="s">
        <v>2613</v>
      </c>
      <c r="C165" s="626" t="s">
        <v>1805</v>
      </c>
      <c r="D165" s="626" t="s">
        <v>1806</v>
      </c>
      <c r="E165" s="626" t="s">
        <v>2614</v>
      </c>
      <c r="F165" s="629"/>
      <c r="G165" s="629"/>
      <c r="H165" s="642">
        <v>0</v>
      </c>
      <c r="I165" s="629">
        <v>3</v>
      </c>
      <c r="J165" s="629">
        <v>552.66</v>
      </c>
      <c r="K165" s="642">
        <v>1</v>
      </c>
      <c r="L165" s="629">
        <v>3</v>
      </c>
      <c r="M165" s="630">
        <v>552.66</v>
      </c>
    </row>
    <row r="166" spans="1:13" ht="14.4" customHeight="1" x14ac:dyDescent="0.3">
      <c r="A166" s="625" t="s">
        <v>2726</v>
      </c>
      <c r="B166" s="626" t="s">
        <v>2624</v>
      </c>
      <c r="C166" s="626" t="s">
        <v>1831</v>
      </c>
      <c r="D166" s="626" t="s">
        <v>1832</v>
      </c>
      <c r="E166" s="626" t="s">
        <v>1833</v>
      </c>
      <c r="F166" s="629"/>
      <c r="G166" s="629"/>
      <c r="H166" s="642">
        <v>0</v>
      </c>
      <c r="I166" s="629">
        <v>32</v>
      </c>
      <c r="J166" s="629">
        <v>4928.32</v>
      </c>
      <c r="K166" s="642">
        <v>1</v>
      </c>
      <c r="L166" s="629">
        <v>32</v>
      </c>
      <c r="M166" s="630">
        <v>4928.32</v>
      </c>
    </row>
    <row r="167" spans="1:13" ht="14.4" customHeight="1" x14ac:dyDescent="0.3">
      <c r="A167" s="625" t="s">
        <v>2726</v>
      </c>
      <c r="B167" s="626" t="s">
        <v>2624</v>
      </c>
      <c r="C167" s="626" t="s">
        <v>2875</v>
      </c>
      <c r="D167" s="626" t="s">
        <v>1832</v>
      </c>
      <c r="E167" s="626" t="s">
        <v>1833</v>
      </c>
      <c r="F167" s="629"/>
      <c r="G167" s="629"/>
      <c r="H167" s="642">
        <v>0</v>
      </c>
      <c r="I167" s="629">
        <v>11</v>
      </c>
      <c r="J167" s="629">
        <v>1574.9800000000002</v>
      </c>
      <c r="K167" s="642">
        <v>1</v>
      </c>
      <c r="L167" s="629">
        <v>11</v>
      </c>
      <c r="M167" s="630">
        <v>1574.9800000000002</v>
      </c>
    </row>
    <row r="168" spans="1:13" ht="14.4" customHeight="1" x14ac:dyDescent="0.3">
      <c r="A168" s="625" t="s">
        <v>2726</v>
      </c>
      <c r="B168" s="626" t="s">
        <v>2685</v>
      </c>
      <c r="C168" s="626" t="s">
        <v>3559</v>
      </c>
      <c r="D168" s="626" t="s">
        <v>3490</v>
      </c>
      <c r="E168" s="626" t="s">
        <v>2689</v>
      </c>
      <c r="F168" s="629">
        <v>1</v>
      </c>
      <c r="G168" s="629">
        <v>0</v>
      </c>
      <c r="H168" s="642"/>
      <c r="I168" s="629"/>
      <c r="J168" s="629"/>
      <c r="K168" s="642"/>
      <c r="L168" s="629">
        <v>1</v>
      </c>
      <c r="M168" s="630">
        <v>0</v>
      </c>
    </row>
    <row r="169" spans="1:13" ht="14.4" customHeight="1" x14ac:dyDescent="0.3">
      <c r="A169" s="625" t="s">
        <v>2726</v>
      </c>
      <c r="B169" s="626" t="s">
        <v>2628</v>
      </c>
      <c r="C169" s="626" t="s">
        <v>2915</v>
      </c>
      <c r="D169" s="626" t="s">
        <v>2813</v>
      </c>
      <c r="E169" s="626" t="s">
        <v>2614</v>
      </c>
      <c r="F169" s="629">
        <v>1</v>
      </c>
      <c r="G169" s="629">
        <v>69.86</v>
      </c>
      <c r="H169" s="642">
        <v>1</v>
      </c>
      <c r="I169" s="629"/>
      <c r="J169" s="629"/>
      <c r="K169" s="642">
        <v>0</v>
      </c>
      <c r="L169" s="629">
        <v>1</v>
      </c>
      <c r="M169" s="630">
        <v>69.86</v>
      </c>
    </row>
    <row r="170" spans="1:13" ht="14.4" customHeight="1" x14ac:dyDescent="0.3">
      <c r="A170" s="625" t="s">
        <v>2726</v>
      </c>
      <c r="B170" s="626" t="s">
        <v>2628</v>
      </c>
      <c r="C170" s="626" t="s">
        <v>1809</v>
      </c>
      <c r="D170" s="626" t="s">
        <v>1810</v>
      </c>
      <c r="E170" s="626" t="s">
        <v>2614</v>
      </c>
      <c r="F170" s="629"/>
      <c r="G170" s="629"/>
      <c r="H170" s="642">
        <v>0</v>
      </c>
      <c r="I170" s="629">
        <v>2</v>
      </c>
      <c r="J170" s="629">
        <v>139.72</v>
      </c>
      <c r="K170" s="642">
        <v>1</v>
      </c>
      <c r="L170" s="629">
        <v>2</v>
      </c>
      <c r="M170" s="630">
        <v>139.72</v>
      </c>
    </row>
    <row r="171" spans="1:13" ht="14.4" customHeight="1" x14ac:dyDescent="0.3">
      <c r="A171" s="625" t="s">
        <v>2726</v>
      </c>
      <c r="B171" s="626" t="s">
        <v>2637</v>
      </c>
      <c r="C171" s="626" t="s">
        <v>1596</v>
      </c>
      <c r="D171" s="626" t="s">
        <v>1480</v>
      </c>
      <c r="E171" s="626" t="s">
        <v>2638</v>
      </c>
      <c r="F171" s="629"/>
      <c r="G171" s="629"/>
      <c r="H171" s="642">
        <v>0</v>
      </c>
      <c r="I171" s="629">
        <v>6</v>
      </c>
      <c r="J171" s="629">
        <v>289.86</v>
      </c>
      <c r="K171" s="642">
        <v>1</v>
      </c>
      <c r="L171" s="629">
        <v>6</v>
      </c>
      <c r="M171" s="630">
        <v>289.86</v>
      </c>
    </row>
    <row r="172" spans="1:13" ht="14.4" customHeight="1" x14ac:dyDescent="0.3">
      <c r="A172" s="625" t="s">
        <v>2726</v>
      </c>
      <c r="B172" s="626" t="s">
        <v>2637</v>
      </c>
      <c r="C172" s="626" t="s">
        <v>1479</v>
      </c>
      <c r="D172" s="626" t="s">
        <v>1480</v>
      </c>
      <c r="E172" s="626" t="s">
        <v>2639</v>
      </c>
      <c r="F172" s="629"/>
      <c r="G172" s="629"/>
      <c r="H172" s="642">
        <v>0</v>
      </c>
      <c r="I172" s="629">
        <v>25</v>
      </c>
      <c r="J172" s="629">
        <v>2415.75</v>
      </c>
      <c r="K172" s="642">
        <v>1</v>
      </c>
      <c r="L172" s="629">
        <v>25</v>
      </c>
      <c r="M172" s="630">
        <v>2415.75</v>
      </c>
    </row>
    <row r="173" spans="1:13" ht="14.4" customHeight="1" x14ac:dyDescent="0.3">
      <c r="A173" s="625" t="s">
        <v>2726</v>
      </c>
      <c r="B173" s="626" t="s">
        <v>2637</v>
      </c>
      <c r="C173" s="626" t="s">
        <v>2945</v>
      </c>
      <c r="D173" s="626" t="s">
        <v>1480</v>
      </c>
      <c r="E173" s="626" t="s">
        <v>2946</v>
      </c>
      <c r="F173" s="629">
        <v>1</v>
      </c>
      <c r="G173" s="629">
        <v>0</v>
      </c>
      <c r="H173" s="642"/>
      <c r="I173" s="629"/>
      <c r="J173" s="629"/>
      <c r="K173" s="642"/>
      <c r="L173" s="629">
        <v>1</v>
      </c>
      <c r="M173" s="630">
        <v>0</v>
      </c>
    </row>
    <row r="174" spans="1:13" ht="14.4" customHeight="1" x14ac:dyDescent="0.3">
      <c r="A174" s="625" t="s">
        <v>2726</v>
      </c>
      <c r="B174" s="626" t="s">
        <v>2637</v>
      </c>
      <c r="C174" s="626" t="s">
        <v>576</v>
      </c>
      <c r="D174" s="626" t="s">
        <v>577</v>
      </c>
      <c r="E174" s="626" t="s">
        <v>2640</v>
      </c>
      <c r="F174" s="629">
        <v>48</v>
      </c>
      <c r="G174" s="629">
        <v>4638.2400000000016</v>
      </c>
      <c r="H174" s="642">
        <v>1</v>
      </c>
      <c r="I174" s="629"/>
      <c r="J174" s="629"/>
      <c r="K174" s="642">
        <v>0</v>
      </c>
      <c r="L174" s="629">
        <v>48</v>
      </c>
      <c r="M174" s="630">
        <v>4638.2400000000016</v>
      </c>
    </row>
    <row r="175" spans="1:13" ht="14.4" customHeight="1" x14ac:dyDescent="0.3">
      <c r="A175" s="625" t="s">
        <v>2726</v>
      </c>
      <c r="B175" s="626" t="s">
        <v>2646</v>
      </c>
      <c r="C175" s="626" t="s">
        <v>2847</v>
      </c>
      <c r="D175" s="626" t="s">
        <v>2848</v>
      </c>
      <c r="E175" s="626" t="s">
        <v>2647</v>
      </c>
      <c r="F175" s="629">
        <v>3</v>
      </c>
      <c r="G175" s="629">
        <v>106.98000000000002</v>
      </c>
      <c r="H175" s="642">
        <v>1</v>
      </c>
      <c r="I175" s="629"/>
      <c r="J175" s="629"/>
      <c r="K175" s="642">
        <v>0</v>
      </c>
      <c r="L175" s="629">
        <v>3</v>
      </c>
      <c r="M175" s="630">
        <v>106.98000000000002</v>
      </c>
    </row>
    <row r="176" spans="1:13" ht="14.4" customHeight="1" x14ac:dyDescent="0.3">
      <c r="A176" s="625" t="s">
        <v>2726</v>
      </c>
      <c r="B176" s="626" t="s">
        <v>2646</v>
      </c>
      <c r="C176" s="626" t="s">
        <v>3030</v>
      </c>
      <c r="D176" s="626" t="s">
        <v>3031</v>
      </c>
      <c r="E176" s="626" t="s">
        <v>3032</v>
      </c>
      <c r="F176" s="629"/>
      <c r="G176" s="629"/>
      <c r="H176" s="642">
        <v>0</v>
      </c>
      <c r="I176" s="629">
        <v>1</v>
      </c>
      <c r="J176" s="629">
        <v>32.74</v>
      </c>
      <c r="K176" s="642">
        <v>1</v>
      </c>
      <c r="L176" s="629">
        <v>1</v>
      </c>
      <c r="M176" s="630">
        <v>32.74</v>
      </c>
    </row>
    <row r="177" spans="1:13" ht="14.4" customHeight="1" x14ac:dyDescent="0.3">
      <c r="A177" s="625" t="s">
        <v>2726</v>
      </c>
      <c r="B177" s="626" t="s">
        <v>2646</v>
      </c>
      <c r="C177" s="626" t="s">
        <v>3585</v>
      </c>
      <c r="D177" s="626" t="s">
        <v>3289</v>
      </c>
      <c r="E177" s="626" t="s">
        <v>3586</v>
      </c>
      <c r="F177" s="629"/>
      <c r="G177" s="629"/>
      <c r="H177" s="642">
        <v>0</v>
      </c>
      <c r="I177" s="629">
        <v>1</v>
      </c>
      <c r="J177" s="629">
        <v>55.35</v>
      </c>
      <c r="K177" s="642">
        <v>1</v>
      </c>
      <c r="L177" s="629">
        <v>1</v>
      </c>
      <c r="M177" s="630">
        <v>55.35</v>
      </c>
    </row>
    <row r="178" spans="1:13" ht="14.4" customHeight="1" x14ac:dyDescent="0.3">
      <c r="A178" s="625" t="s">
        <v>2726</v>
      </c>
      <c r="B178" s="626" t="s">
        <v>2646</v>
      </c>
      <c r="C178" s="626" t="s">
        <v>2310</v>
      </c>
      <c r="D178" s="626" t="s">
        <v>1537</v>
      </c>
      <c r="E178" s="626" t="s">
        <v>2693</v>
      </c>
      <c r="F178" s="629"/>
      <c r="G178" s="629"/>
      <c r="H178" s="642">
        <v>0</v>
      </c>
      <c r="I178" s="629">
        <v>2</v>
      </c>
      <c r="J178" s="629">
        <v>249.02</v>
      </c>
      <c r="K178" s="642">
        <v>1</v>
      </c>
      <c r="L178" s="629">
        <v>2</v>
      </c>
      <c r="M178" s="630">
        <v>249.02</v>
      </c>
    </row>
    <row r="179" spans="1:13" ht="14.4" customHeight="1" x14ac:dyDescent="0.3">
      <c r="A179" s="625" t="s">
        <v>2726</v>
      </c>
      <c r="B179" s="626" t="s">
        <v>2646</v>
      </c>
      <c r="C179" s="626" t="s">
        <v>2955</v>
      </c>
      <c r="D179" s="626" t="s">
        <v>3983</v>
      </c>
      <c r="E179" s="626" t="s">
        <v>2919</v>
      </c>
      <c r="F179" s="629">
        <v>1</v>
      </c>
      <c r="G179" s="629">
        <v>0</v>
      </c>
      <c r="H179" s="642"/>
      <c r="I179" s="629"/>
      <c r="J179" s="629"/>
      <c r="K179" s="642"/>
      <c r="L179" s="629">
        <v>1</v>
      </c>
      <c r="M179" s="630">
        <v>0</v>
      </c>
    </row>
    <row r="180" spans="1:13" ht="14.4" customHeight="1" x14ac:dyDescent="0.3">
      <c r="A180" s="625" t="s">
        <v>2726</v>
      </c>
      <c r="B180" s="626" t="s">
        <v>3978</v>
      </c>
      <c r="C180" s="626" t="s">
        <v>3572</v>
      </c>
      <c r="D180" s="626" t="s">
        <v>3573</v>
      </c>
      <c r="E180" s="626" t="s">
        <v>3574</v>
      </c>
      <c r="F180" s="629">
        <v>3</v>
      </c>
      <c r="G180" s="629">
        <v>0</v>
      </c>
      <c r="H180" s="642"/>
      <c r="I180" s="629"/>
      <c r="J180" s="629"/>
      <c r="K180" s="642"/>
      <c r="L180" s="629">
        <v>3</v>
      </c>
      <c r="M180" s="630">
        <v>0</v>
      </c>
    </row>
    <row r="181" spans="1:13" ht="14.4" customHeight="1" x14ac:dyDescent="0.3">
      <c r="A181" s="625" t="s">
        <v>2726</v>
      </c>
      <c r="B181" s="626" t="s">
        <v>2658</v>
      </c>
      <c r="C181" s="626" t="s">
        <v>3525</v>
      </c>
      <c r="D181" s="626" t="s">
        <v>3526</v>
      </c>
      <c r="E181" s="626" t="s">
        <v>3527</v>
      </c>
      <c r="F181" s="629"/>
      <c r="G181" s="629"/>
      <c r="H181" s="642">
        <v>0</v>
      </c>
      <c r="I181" s="629">
        <v>1</v>
      </c>
      <c r="J181" s="629">
        <v>16.27</v>
      </c>
      <c r="K181" s="642">
        <v>1</v>
      </c>
      <c r="L181" s="629">
        <v>1</v>
      </c>
      <c r="M181" s="630">
        <v>16.27</v>
      </c>
    </row>
    <row r="182" spans="1:13" ht="14.4" customHeight="1" x14ac:dyDescent="0.3">
      <c r="A182" s="625" t="s">
        <v>2726</v>
      </c>
      <c r="B182" s="626" t="s">
        <v>2658</v>
      </c>
      <c r="C182" s="626" t="s">
        <v>3528</v>
      </c>
      <c r="D182" s="626" t="s">
        <v>3529</v>
      </c>
      <c r="E182" s="626" t="s">
        <v>3138</v>
      </c>
      <c r="F182" s="629"/>
      <c r="G182" s="629"/>
      <c r="H182" s="642">
        <v>0</v>
      </c>
      <c r="I182" s="629">
        <v>2</v>
      </c>
      <c r="J182" s="629">
        <v>21.46</v>
      </c>
      <c r="K182" s="642">
        <v>1</v>
      </c>
      <c r="L182" s="629">
        <v>2</v>
      </c>
      <c r="M182" s="630">
        <v>21.46</v>
      </c>
    </row>
    <row r="183" spans="1:13" ht="14.4" customHeight="1" x14ac:dyDescent="0.3">
      <c r="A183" s="625" t="s">
        <v>2726</v>
      </c>
      <c r="B183" s="626" t="s">
        <v>2666</v>
      </c>
      <c r="C183" s="626" t="s">
        <v>1547</v>
      </c>
      <c r="D183" s="626" t="s">
        <v>1544</v>
      </c>
      <c r="E183" s="626" t="s">
        <v>1627</v>
      </c>
      <c r="F183" s="629"/>
      <c r="G183" s="629"/>
      <c r="H183" s="642">
        <v>0</v>
      </c>
      <c r="I183" s="629">
        <v>1</v>
      </c>
      <c r="J183" s="629">
        <v>137.74</v>
      </c>
      <c r="K183" s="642">
        <v>1</v>
      </c>
      <c r="L183" s="629">
        <v>1</v>
      </c>
      <c r="M183" s="630">
        <v>137.74</v>
      </c>
    </row>
    <row r="184" spans="1:13" ht="14.4" customHeight="1" x14ac:dyDescent="0.3">
      <c r="A184" s="625" t="s">
        <v>2726</v>
      </c>
      <c r="B184" s="626" t="s">
        <v>2667</v>
      </c>
      <c r="C184" s="626" t="s">
        <v>3552</v>
      </c>
      <c r="D184" s="626" t="s">
        <v>3553</v>
      </c>
      <c r="E184" s="626" t="s">
        <v>3554</v>
      </c>
      <c r="F184" s="629">
        <v>1</v>
      </c>
      <c r="G184" s="629">
        <v>413.22</v>
      </c>
      <c r="H184" s="642">
        <v>1</v>
      </c>
      <c r="I184" s="629"/>
      <c r="J184" s="629"/>
      <c r="K184" s="642">
        <v>0</v>
      </c>
      <c r="L184" s="629">
        <v>1</v>
      </c>
      <c r="M184" s="630">
        <v>413.22</v>
      </c>
    </row>
    <row r="185" spans="1:13" ht="14.4" customHeight="1" x14ac:dyDescent="0.3">
      <c r="A185" s="625" t="s">
        <v>2726</v>
      </c>
      <c r="B185" s="626" t="s">
        <v>2668</v>
      </c>
      <c r="C185" s="626" t="s">
        <v>3557</v>
      </c>
      <c r="D185" s="626" t="s">
        <v>2669</v>
      </c>
      <c r="E185" s="626" t="s">
        <v>3558</v>
      </c>
      <c r="F185" s="629"/>
      <c r="G185" s="629"/>
      <c r="H185" s="642">
        <v>0</v>
      </c>
      <c r="I185" s="629">
        <v>1</v>
      </c>
      <c r="J185" s="629">
        <v>413.22</v>
      </c>
      <c r="K185" s="642">
        <v>1</v>
      </c>
      <c r="L185" s="629">
        <v>1</v>
      </c>
      <c r="M185" s="630">
        <v>413.22</v>
      </c>
    </row>
    <row r="186" spans="1:13" ht="14.4" customHeight="1" x14ac:dyDescent="0.3">
      <c r="A186" s="625" t="s">
        <v>2727</v>
      </c>
      <c r="B186" s="626" t="s">
        <v>2560</v>
      </c>
      <c r="C186" s="626" t="s">
        <v>1643</v>
      </c>
      <c r="D186" s="626" t="s">
        <v>1491</v>
      </c>
      <c r="E186" s="626" t="s">
        <v>1644</v>
      </c>
      <c r="F186" s="629"/>
      <c r="G186" s="629"/>
      <c r="H186" s="642">
        <v>0</v>
      </c>
      <c r="I186" s="629">
        <v>6</v>
      </c>
      <c r="J186" s="629">
        <v>3751.74</v>
      </c>
      <c r="K186" s="642">
        <v>1</v>
      </c>
      <c r="L186" s="629">
        <v>6</v>
      </c>
      <c r="M186" s="630">
        <v>3751.74</v>
      </c>
    </row>
    <row r="187" spans="1:13" ht="14.4" customHeight="1" x14ac:dyDescent="0.3">
      <c r="A187" s="625" t="s">
        <v>2727</v>
      </c>
      <c r="B187" s="626" t="s">
        <v>2560</v>
      </c>
      <c r="C187" s="626" t="s">
        <v>1490</v>
      </c>
      <c r="D187" s="626" t="s">
        <v>1491</v>
      </c>
      <c r="E187" s="626" t="s">
        <v>1492</v>
      </c>
      <c r="F187" s="629"/>
      <c r="G187" s="629"/>
      <c r="H187" s="642">
        <v>0</v>
      </c>
      <c r="I187" s="629">
        <v>3</v>
      </c>
      <c r="J187" s="629">
        <v>2813.79</v>
      </c>
      <c r="K187" s="642">
        <v>1</v>
      </c>
      <c r="L187" s="629">
        <v>3</v>
      </c>
      <c r="M187" s="630">
        <v>2813.79</v>
      </c>
    </row>
    <row r="188" spans="1:13" ht="14.4" customHeight="1" x14ac:dyDescent="0.3">
      <c r="A188" s="625" t="s">
        <v>2727</v>
      </c>
      <c r="B188" s="626" t="s">
        <v>2599</v>
      </c>
      <c r="C188" s="626" t="s">
        <v>1790</v>
      </c>
      <c r="D188" s="626" t="s">
        <v>2600</v>
      </c>
      <c r="E188" s="626" t="s">
        <v>2601</v>
      </c>
      <c r="F188" s="629"/>
      <c r="G188" s="629"/>
      <c r="H188" s="642">
        <v>0</v>
      </c>
      <c r="I188" s="629">
        <v>5</v>
      </c>
      <c r="J188" s="629">
        <v>1666.55</v>
      </c>
      <c r="K188" s="642">
        <v>1</v>
      </c>
      <c r="L188" s="629">
        <v>5</v>
      </c>
      <c r="M188" s="630">
        <v>1666.55</v>
      </c>
    </row>
    <row r="189" spans="1:13" ht="14.4" customHeight="1" x14ac:dyDescent="0.3">
      <c r="A189" s="625" t="s">
        <v>2727</v>
      </c>
      <c r="B189" s="626" t="s">
        <v>2599</v>
      </c>
      <c r="C189" s="626" t="s">
        <v>3098</v>
      </c>
      <c r="D189" s="626" t="s">
        <v>2910</v>
      </c>
      <c r="E189" s="626" t="s">
        <v>2605</v>
      </c>
      <c r="F189" s="629">
        <v>1</v>
      </c>
      <c r="G189" s="629">
        <v>333.31</v>
      </c>
      <c r="H189" s="642">
        <v>1</v>
      </c>
      <c r="I189" s="629"/>
      <c r="J189" s="629"/>
      <c r="K189" s="642">
        <v>0</v>
      </c>
      <c r="L189" s="629">
        <v>1</v>
      </c>
      <c r="M189" s="630">
        <v>333.31</v>
      </c>
    </row>
    <row r="190" spans="1:13" ht="14.4" customHeight="1" x14ac:dyDescent="0.3">
      <c r="A190" s="625" t="s">
        <v>2727</v>
      </c>
      <c r="B190" s="626" t="s">
        <v>2624</v>
      </c>
      <c r="C190" s="626" t="s">
        <v>1831</v>
      </c>
      <c r="D190" s="626" t="s">
        <v>1832</v>
      </c>
      <c r="E190" s="626" t="s">
        <v>1833</v>
      </c>
      <c r="F190" s="629"/>
      <c r="G190" s="629"/>
      <c r="H190" s="642">
        <v>0</v>
      </c>
      <c r="I190" s="629">
        <v>1</v>
      </c>
      <c r="J190" s="629">
        <v>154.01</v>
      </c>
      <c r="K190" s="642">
        <v>1</v>
      </c>
      <c r="L190" s="629">
        <v>1</v>
      </c>
      <c r="M190" s="630">
        <v>154.01</v>
      </c>
    </row>
    <row r="191" spans="1:13" ht="14.4" customHeight="1" x14ac:dyDescent="0.3">
      <c r="A191" s="625" t="s">
        <v>2727</v>
      </c>
      <c r="B191" s="626" t="s">
        <v>2637</v>
      </c>
      <c r="C191" s="626" t="s">
        <v>1479</v>
      </c>
      <c r="D191" s="626" t="s">
        <v>1480</v>
      </c>
      <c r="E191" s="626" t="s">
        <v>2639</v>
      </c>
      <c r="F191" s="629"/>
      <c r="G191" s="629"/>
      <c r="H191" s="642">
        <v>0</v>
      </c>
      <c r="I191" s="629">
        <v>1</v>
      </c>
      <c r="J191" s="629">
        <v>96.63</v>
      </c>
      <c r="K191" s="642">
        <v>1</v>
      </c>
      <c r="L191" s="629">
        <v>1</v>
      </c>
      <c r="M191" s="630">
        <v>96.63</v>
      </c>
    </row>
    <row r="192" spans="1:13" ht="14.4" customHeight="1" x14ac:dyDescent="0.3">
      <c r="A192" s="625" t="s">
        <v>2727</v>
      </c>
      <c r="B192" s="626" t="s">
        <v>2637</v>
      </c>
      <c r="C192" s="626" t="s">
        <v>2876</v>
      </c>
      <c r="D192" s="626" t="s">
        <v>1480</v>
      </c>
      <c r="E192" s="626" t="s">
        <v>2877</v>
      </c>
      <c r="F192" s="629"/>
      <c r="G192" s="629"/>
      <c r="H192" s="642">
        <v>0</v>
      </c>
      <c r="I192" s="629">
        <v>3</v>
      </c>
      <c r="J192" s="629">
        <v>579.78</v>
      </c>
      <c r="K192" s="642">
        <v>1</v>
      </c>
      <c r="L192" s="629">
        <v>3</v>
      </c>
      <c r="M192" s="630">
        <v>579.78</v>
      </c>
    </row>
    <row r="193" spans="1:13" ht="14.4" customHeight="1" x14ac:dyDescent="0.3">
      <c r="A193" s="625" t="s">
        <v>2727</v>
      </c>
      <c r="B193" s="626" t="s">
        <v>2637</v>
      </c>
      <c r="C193" s="626" t="s">
        <v>576</v>
      </c>
      <c r="D193" s="626" t="s">
        <v>577</v>
      </c>
      <c r="E193" s="626" t="s">
        <v>2640</v>
      </c>
      <c r="F193" s="629">
        <v>1</v>
      </c>
      <c r="G193" s="629">
        <v>96.63</v>
      </c>
      <c r="H193" s="642">
        <v>1</v>
      </c>
      <c r="I193" s="629"/>
      <c r="J193" s="629"/>
      <c r="K193" s="642">
        <v>0</v>
      </c>
      <c r="L193" s="629">
        <v>1</v>
      </c>
      <c r="M193" s="630">
        <v>96.63</v>
      </c>
    </row>
    <row r="194" spans="1:13" ht="14.4" customHeight="1" x14ac:dyDescent="0.3">
      <c r="A194" s="625" t="s">
        <v>2728</v>
      </c>
      <c r="B194" s="626" t="s">
        <v>2560</v>
      </c>
      <c r="C194" s="626" t="s">
        <v>2996</v>
      </c>
      <c r="D194" s="626" t="s">
        <v>1491</v>
      </c>
      <c r="E194" s="626" t="s">
        <v>2997</v>
      </c>
      <c r="F194" s="629"/>
      <c r="G194" s="629"/>
      <c r="H194" s="642">
        <v>0</v>
      </c>
      <c r="I194" s="629">
        <v>10</v>
      </c>
      <c r="J194" s="629">
        <v>4689.5999999999995</v>
      </c>
      <c r="K194" s="642">
        <v>1</v>
      </c>
      <c r="L194" s="629">
        <v>10</v>
      </c>
      <c r="M194" s="630">
        <v>4689.5999999999995</v>
      </c>
    </row>
    <row r="195" spans="1:13" ht="14.4" customHeight="1" x14ac:dyDescent="0.3">
      <c r="A195" s="625" t="s">
        <v>2728</v>
      </c>
      <c r="B195" s="626" t="s">
        <v>2560</v>
      </c>
      <c r="C195" s="626" t="s">
        <v>1643</v>
      </c>
      <c r="D195" s="626" t="s">
        <v>1491</v>
      </c>
      <c r="E195" s="626" t="s">
        <v>1644</v>
      </c>
      <c r="F195" s="629"/>
      <c r="G195" s="629"/>
      <c r="H195" s="642">
        <v>0</v>
      </c>
      <c r="I195" s="629">
        <v>124</v>
      </c>
      <c r="J195" s="629">
        <v>77535.960000000006</v>
      </c>
      <c r="K195" s="642">
        <v>1</v>
      </c>
      <c r="L195" s="629">
        <v>124</v>
      </c>
      <c r="M195" s="630">
        <v>77535.960000000006</v>
      </c>
    </row>
    <row r="196" spans="1:13" ht="14.4" customHeight="1" x14ac:dyDescent="0.3">
      <c r="A196" s="625" t="s">
        <v>2728</v>
      </c>
      <c r="B196" s="626" t="s">
        <v>2599</v>
      </c>
      <c r="C196" s="626" t="s">
        <v>2907</v>
      </c>
      <c r="D196" s="626" t="s">
        <v>2600</v>
      </c>
      <c r="E196" s="626" t="s">
        <v>2908</v>
      </c>
      <c r="F196" s="629">
        <v>2</v>
      </c>
      <c r="G196" s="629">
        <v>0</v>
      </c>
      <c r="H196" s="642"/>
      <c r="I196" s="629"/>
      <c r="J196" s="629"/>
      <c r="K196" s="642"/>
      <c r="L196" s="629">
        <v>2</v>
      </c>
      <c r="M196" s="630">
        <v>0</v>
      </c>
    </row>
    <row r="197" spans="1:13" ht="14.4" customHeight="1" x14ac:dyDescent="0.3">
      <c r="A197" s="625" t="s">
        <v>2728</v>
      </c>
      <c r="B197" s="626" t="s">
        <v>2599</v>
      </c>
      <c r="C197" s="626" t="s">
        <v>1790</v>
      </c>
      <c r="D197" s="626" t="s">
        <v>2600</v>
      </c>
      <c r="E197" s="626" t="s">
        <v>2601</v>
      </c>
      <c r="F197" s="629"/>
      <c r="G197" s="629"/>
      <c r="H197" s="642">
        <v>0</v>
      </c>
      <c r="I197" s="629">
        <v>5</v>
      </c>
      <c r="J197" s="629">
        <v>1666.5500000000002</v>
      </c>
      <c r="K197" s="642">
        <v>1</v>
      </c>
      <c r="L197" s="629">
        <v>5</v>
      </c>
      <c r="M197" s="630">
        <v>1666.5500000000002</v>
      </c>
    </row>
    <row r="198" spans="1:13" ht="14.4" customHeight="1" x14ac:dyDescent="0.3">
      <c r="A198" s="625" t="s">
        <v>2728</v>
      </c>
      <c r="B198" s="626" t="s">
        <v>2599</v>
      </c>
      <c r="C198" s="626" t="s">
        <v>2977</v>
      </c>
      <c r="D198" s="626" t="s">
        <v>2978</v>
      </c>
      <c r="E198" s="626" t="s">
        <v>2601</v>
      </c>
      <c r="F198" s="629">
        <v>1</v>
      </c>
      <c r="G198" s="629">
        <v>333.31</v>
      </c>
      <c r="H198" s="642">
        <v>1</v>
      </c>
      <c r="I198" s="629"/>
      <c r="J198" s="629"/>
      <c r="K198" s="642">
        <v>0</v>
      </c>
      <c r="L198" s="629">
        <v>1</v>
      </c>
      <c r="M198" s="630">
        <v>333.31</v>
      </c>
    </row>
    <row r="199" spans="1:13" ht="14.4" customHeight="1" x14ac:dyDescent="0.3">
      <c r="A199" s="625" t="s">
        <v>2728</v>
      </c>
      <c r="B199" s="626" t="s">
        <v>2613</v>
      </c>
      <c r="C199" s="626" t="s">
        <v>1805</v>
      </c>
      <c r="D199" s="626" t="s">
        <v>1806</v>
      </c>
      <c r="E199" s="626" t="s">
        <v>2614</v>
      </c>
      <c r="F199" s="629"/>
      <c r="G199" s="629"/>
      <c r="H199" s="642">
        <v>0</v>
      </c>
      <c r="I199" s="629">
        <v>1</v>
      </c>
      <c r="J199" s="629">
        <v>184.22</v>
      </c>
      <c r="K199" s="642">
        <v>1</v>
      </c>
      <c r="L199" s="629">
        <v>1</v>
      </c>
      <c r="M199" s="630">
        <v>184.22</v>
      </c>
    </row>
    <row r="200" spans="1:13" ht="14.4" customHeight="1" x14ac:dyDescent="0.3">
      <c r="A200" s="625" t="s">
        <v>2728</v>
      </c>
      <c r="B200" s="626" t="s">
        <v>2624</v>
      </c>
      <c r="C200" s="626" t="s">
        <v>1831</v>
      </c>
      <c r="D200" s="626" t="s">
        <v>1832</v>
      </c>
      <c r="E200" s="626" t="s">
        <v>1833</v>
      </c>
      <c r="F200" s="629"/>
      <c r="G200" s="629"/>
      <c r="H200" s="642">
        <v>0</v>
      </c>
      <c r="I200" s="629">
        <v>9</v>
      </c>
      <c r="J200" s="629">
        <v>1386.09</v>
      </c>
      <c r="K200" s="642">
        <v>1</v>
      </c>
      <c r="L200" s="629">
        <v>9</v>
      </c>
      <c r="M200" s="630">
        <v>1386.09</v>
      </c>
    </row>
    <row r="201" spans="1:13" ht="14.4" customHeight="1" x14ac:dyDescent="0.3">
      <c r="A201" s="625" t="s">
        <v>2728</v>
      </c>
      <c r="B201" s="626" t="s">
        <v>2624</v>
      </c>
      <c r="C201" s="626" t="s">
        <v>3115</v>
      </c>
      <c r="D201" s="626" t="s">
        <v>1832</v>
      </c>
      <c r="E201" s="626" t="s">
        <v>1559</v>
      </c>
      <c r="F201" s="629">
        <v>1</v>
      </c>
      <c r="G201" s="629">
        <v>0</v>
      </c>
      <c r="H201" s="642"/>
      <c r="I201" s="629"/>
      <c r="J201" s="629"/>
      <c r="K201" s="642"/>
      <c r="L201" s="629">
        <v>1</v>
      </c>
      <c r="M201" s="630">
        <v>0</v>
      </c>
    </row>
    <row r="202" spans="1:13" ht="14.4" customHeight="1" x14ac:dyDescent="0.3">
      <c r="A202" s="625" t="s">
        <v>2728</v>
      </c>
      <c r="B202" s="626" t="s">
        <v>2628</v>
      </c>
      <c r="C202" s="626" t="s">
        <v>2983</v>
      </c>
      <c r="D202" s="626" t="s">
        <v>2984</v>
      </c>
      <c r="E202" s="626" t="s">
        <v>2614</v>
      </c>
      <c r="F202" s="629">
        <v>1</v>
      </c>
      <c r="G202" s="629">
        <v>69.86</v>
      </c>
      <c r="H202" s="642">
        <v>1</v>
      </c>
      <c r="I202" s="629"/>
      <c r="J202" s="629"/>
      <c r="K202" s="642">
        <v>0</v>
      </c>
      <c r="L202" s="629">
        <v>1</v>
      </c>
      <c r="M202" s="630">
        <v>69.86</v>
      </c>
    </row>
    <row r="203" spans="1:13" ht="14.4" customHeight="1" x14ac:dyDescent="0.3">
      <c r="A203" s="625" t="s">
        <v>2728</v>
      </c>
      <c r="B203" s="626" t="s">
        <v>2637</v>
      </c>
      <c r="C203" s="626" t="s">
        <v>1596</v>
      </c>
      <c r="D203" s="626" t="s">
        <v>1480</v>
      </c>
      <c r="E203" s="626" t="s">
        <v>2638</v>
      </c>
      <c r="F203" s="629"/>
      <c r="G203" s="629"/>
      <c r="H203" s="642">
        <v>0</v>
      </c>
      <c r="I203" s="629">
        <v>11</v>
      </c>
      <c r="J203" s="629">
        <v>531.41000000000008</v>
      </c>
      <c r="K203" s="642">
        <v>1</v>
      </c>
      <c r="L203" s="629">
        <v>11</v>
      </c>
      <c r="M203" s="630">
        <v>531.41000000000008</v>
      </c>
    </row>
    <row r="204" spans="1:13" ht="14.4" customHeight="1" x14ac:dyDescent="0.3">
      <c r="A204" s="625" t="s">
        <v>2728</v>
      </c>
      <c r="B204" s="626" t="s">
        <v>2637</v>
      </c>
      <c r="C204" s="626" t="s">
        <v>1479</v>
      </c>
      <c r="D204" s="626" t="s">
        <v>1480</v>
      </c>
      <c r="E204" s="626" t="s">
        <v>2639</v>
      </c>
      <c r="F204" s="629"/>
      <c r="G204" s="629"/>
      <c r="H204" s="642">
        <v>0</v>
      </c>
      <c r="I204" s="629">
        <v>77</v>
      </c>
      <c r="J204" s="629">
        <v>7440.5100000000057</v>
      </c>
      <c r="K204" s="642">
        <v>1</v>
      </c>
      <c r="L204" s="629">
        <v>77</v>
      </c>
      <c r="M204" s="630">
        <v>7440.5100000000057</v>
      </c>
    </row>
    <row r="205" spans="1:13" ht="14.4" customHeight="1" x14ac:dyDescent="0.3">
      <c r="A205" s="625" t="s">
        <v>2728</v>
      </c>
      <c r="B205" s="626" t="s">
        <v>2637</v>
      </c>
      <c r="C205" s="626" t="s">
        <v>2876</v>
      </c>
      <c r="D205" s="626" t="s">
        <v>1480</v>
      </c>
      <c r="E205" s="626" t="s">
        <v>2877</v>
      </c>
      <c r="F205" s="629"/>
      <c r="G205" s="629"/>
      <c r="H205" s="642">
        <v>0</v>
      </c>
      <c r="I205" s="629">
        <v>2</v>
      </c>
      <c r="J205" s="629">
        <v>386.52</v>
      </c>
      <c r="K205" s="642">
        <v>1</v>
      </c>
      <c r="L205" s="629">
        <v>2</v>
      </c>
      <c r="M205" s="630">
        <v>386.52</v>
      </c>
    </row>
    <row r="206" spans="1:13" ht="14.4" customHeight="1" x14ac:dyDescent="0.3">
      <c r="A206" s="625" t="s">
        <v>2728</v>
      </c>
      <c r="B206" s="626" t="s">
        <v>2637</v>
      </c>
      <c r="C206" s="626" t="s">
        <v>2834</v>
      </c>
      <c r="D206" s="626" t="s">
        <v>577</v>
      </c>
      <c r="E206" s="626" t="s">
        <v>2835</v>
      </c>
      <c r="F206" s="629">
        <v>4</v>
      </c>
      <c r="G206" s="629">
        <v>0</v>
      </c>
      <c r="H206" s="642"/>
      <c r="I206" s="629"/>
      <c r="J206" s="629"/>
      <c r="K206" s="642"/>
      <c r="L206" s="629">
        <v>4</v>
      </c>
      <c r="M206" s="630">
        <v>0</v>
      </c>
    </row>
    <row r="207" spans="1:13" ht="14.4" customHeight="1" x14ac:dyDescent="0.3">
      <c r="A207" s="625" t="s">
        <v>2728</v>
      </c>
      <c r="B207" s="626" t="s">
        <v>2637</v>
      </c>
      <c r="C207" s="626" t="s">
        <v>576</v>
      </c>
      <c r="D207" s="626" t="s">
        <v>577</v>
      </c>
      <c r="E207" s="626" t="s">
        <v>2640</v>
      </c>
      <c r="F207" s="629">
        <v>10</v>
      </c>
      <c r="G207" s="629">
        <v>966.3</v>
      </c>
      <c r="H207" s="642">
        <v>1</v>
      </c>
      <c r="I207" s="629"/>
      <c r="J207" s="629"/>
      <c r="K207" s="642">
        <v>0</v>
      </c>
      <c r="L207" s="629">
        <v>10</v>
      </c>
      <c r="M207" s="630">
        <v>966.3</v>
      </c>
    </row>
    <row r="208" spans="1:13" ht="14.4" customHeight="1" x14ac:dyDescent="0.3">
      <c r="A208" s="625" t="s">
        <v>2728</v>
      </c>
      <c r="B208" s="626" t="s">
        <v>2646</v>
      </c>
      <c r="C208" s="626" t="s">
        <v>2847</v>
      </c>
      <c r="D208" s="626" t="s">
        <v>2848</v>
      </c>
      <c r="E208" s="626" t="s">
        <v>2647</v>
      </c>
      <c r="F208" s="629">
        <v>3</v>
      </c>
      <c r="G208" s="629">
        <v>98.22</v>
      </c>
      <c r="H208" s="642">
        <v>1</v>
      </c>
      <c r="I208" s="629"/>
      <c r="J208" s="629"/>
      <c r="K208" s="642">
        <v>0</v>
      </c>
      <c r="L208" s="629">
        <v>3</v>
      </c>
      <c r="M208" s="630">
        <v>98.22</v>
      </c>
    </row>
    <row r="209" spans="1:13" ht="14.4" customHeight="1" x14ac:dyDescent="0.3">
      <c r="A209" s="625" t="s">
        <v>2728</v>
      </c>
      <c r="B209" s="626" t="s">
        <v>2646</v>
      </c>
      <c r="C209" s="626" t="s">
        <v>2881</v>
      </c>
      <c r="D209" s="626" t="s">
        <v>2848</v>
      </c>
      <c r="E209" s="626" t="s">
        <v>2693</v>
      </c>
      <c r="F209" s="629">
        <v>17</v>
      </c>
      <c r="G209" s="629">
        <v>1669.91</v>
      </c>
      <c r="H209" s="642">
        <v>1</v>
      </c>
      <c r="I209" s="629"/>
      <c r="J209" s="629"/>
      <c r="K209" s="642">
        <v>0</v>
      </c>
      <c r="L209" s="629">
        <v>17</v>
      </c>
      <c r="M209" s="630">
        <v>1669.91</v>
      </c>
    </row>
    <row r="210" spans="1:13" ht="14.4" customHeight="1" x14ac:dyDescent="0.3">
      <c r="A210" s="625" t="s">
        <v>2728</v>
      </c>
      <c r="B210" s="626" t="s">
        <v>2646</v>
      </c>
      <c r="C210" s="626" t="s">
        <v>2310</v>
      </c>
      <c r="D210" s="626" t="s">
        <v>1537</v>
      </c>
      <c r="E210" s="626" t="s">
        <v>2693</v>
      </c>
      <c r="F210" s="629"/>
      <c r="G210" s="629"/>
      <c r="H210" s="642">
        <v>0</v>
      </c>
      <c r="I210" s="629">
        <v>2</v>
      </c>
      <c r="J210" s="629">
        <v>222.74</v>
      </c>
      <c r="K210" s="642">
        <v>1</v>
      </c>
      <c r="L210" s="629">
        <v>2</v>
      </c>
      <c r="M210" s="630">
        <v>222.74</v>
      </c>
    </row>
    <row r="211" spans="1:13" ht="14.4" customHeight="1" x14ac:dyDescent="0.3">
      <c r="A211" s="625" t="s">
        <v>2729</v>
      </c>
      <c r="B211" s="626" t="s">
        <v>2535</v>
      </c>
      <c r="C211" s="626" t="s">
        <v>3627</v>
      </c>
      <c r="D211" s="626" t="s">
        <v>3628</v>
      </c>
      <c r="E211" s="626" t="s">
        <v>3629</v>
      </c>
      <c r="F211" s="629">
        <v>2</v>
      </c>
      <c r="G211" s="629">
        <v>1256.0999999999999</v>
      </c>
      <c r="H211" s="642">
        <v>1</v>
      </c>
      <c r="I211" s="629"/>
      <c r="J211" s="629"/>
      <c r="K211" s="642">
        <v>0</v>
      </c>
      <c r="L211" s="629">
        <v>2</v>
      </c>
      <c r="M211" s="630">
        <v>1256.0999999999999</v>
      </c>
    </row>
    <row r="212" spans="1:13" ht="14.4" customHeight="1" x14ac:dyDescent="0.3">
      <c r="A212" s="625" t="s">
        <v>2729</v>
      </c>
      <c r="B212" s="626" t="s">
        <v>2560</v>
      </c>
      <c r="C212" s="626" t="s">
        <v>1643</v>
      </c>
      <c r="D212" s="626" t="s">
        <v>1491</v>
      </c>
      <c r="E212" s="626" t="s">
        <v>1644</v>
      </c>
      <c r="F212" s="629"/>
      <c r="G212" s="629"/>
      <c r="H212" s="642">
        <v>0</v>
      </c>
      <c r="I212" s="629">
        <v>81</v>
      </c>
      <c r="J212" s="629">
        <v>50648.490000000005</v>
      </c>
      <c r="K212" s="642">
        <v>1</v>
      </c>
      <c r="L212" s="629">
        <v>81</v>
      </c>
      <c r="M212" s="630">
        <v>50648.490000000005</v>
      </c>
    </row>
    <row r="213" spans="1:13" ht="14.4" customHeight="1" x14ac:dyDescent="0.3">
      <c r="A213" s="625" t="s">
        <v>2729</v>
      </c>
      <c r="B213" s="626" t="s">
        <v>2560</v>
      </c>
      <c r="C213" s="626" t="s">
        <v>1490</v>
      </c>
      <c r="D213" s="626" t="s">
        <v>1491</v>
      </c>
      <c r="E213" s="626" t="s">
        <v>1492</v>
      </c>
      <c r="F213" s="629"/>
      <c r="G213" s="629"/>
      <c r="H213" s="642">
        <v>0</v>
      </c>
      <c r="I213" s="629">
        <v>21</v>
      </c>
      <c r="J213" s="629">
        <v>19696.530000000002</v>
      </c>
      <c r="K213" s="642">
        <v>1</v>
      </c>
      <c r="L213" s="629">
        <v>21</v>
      </c>
      <c r="M213" s="630">
        <v>19696.530000000002</v>
      </c>
    </row>
    <row r="214" spans="1:13" ht="14.4" customHeight="1" x14ac:dyDescent="0.3">
      <c r="A214" s="625" t="s">
        <v>2729</v>
      </c>
      <c r="B214" s="626" t="s">
        <v>2599</v>
      </c>
      <c r="C214" s="626" t="s">
        <v>1790</v>
      </c>
      <c r="D214" s="626" t="s">
        <v>2600</v>
      </c>
      <c r="E214" s="626" t="s">
        <v>2601</v>
      </c>
      <c r="F214" s="629"/>
      <c r="G214" s="629"/>
      <c r="H214" s="642">
        <v>0</v>
      </c>
      <c r="I214" s="629">
        <v>6</v>
      </c>
      <c r="J214" s="629">
        <v>1999.8600000000001</v>
      </c>
      <c r="K214" s="642">
        <v>1</v>
      </c>
      <c r="L214" s="629">
        <v>6</v>
      </c>
      <c r="M214" s="630">
        <v>1999.8600000000001</v>
      </c>
    </row>
    <row r="215" spans="1:13" ht="14.4" customHeight="1" x14ac:dyDescent="0.3">
      <c r="A215" s="625" t="s">
        <v>2729</v>
      </c>
      <c r="B215" s="626" t="s">
        <v>2599</v>
      </c>
      <c r="C215" s="626" t="s">
        <v>1827</v>
      </c>
      <c r="D215" s="626" t="s">
        <v>2604</v>
      </c>
      <c r="E215" s="626" t="s">
        <v>2605</v>
      </c>
      <c r="F215" s="629"/>
      <c r="G215" s="629"/>
      <c r="H215" s="642">
        <v>0</v>
      </c>
      <c r="I215" s="629">
        <v>2</v>
      </c>
      <c r="J215" s="629">
        <v>666.62</v>
      </c>
      <c r="K215" s="642">
        <v>1</v>
      </c>
      <c r="L215" s="629">
        <v>2</v>
      </c>
      <c r="M215" s="630">
        <v>666.62</v>
      </c>
    </row>
    <row r="216" spans="1:13" ht="14.4" customHeight="1" x14ac:dyDescent="0.3">
      <c r="A216" s="625" t="s">
        <v>2729</v>
      </c>
      <c r="B216" s="626" t="s">
        <v>2613</v>
      </c>
      <c r="C216" s="626" t="s">
        <v>1805</v>
      </c>
      <c r="D216" s="626" t="s">
        <v>1806</v>
      </c>
      <c r="E216" s="626" t="s">
        <v>2614</v>
      </c>
      <c r="F216" s="629"/>
      <c r="G216" s="629"/>
      <c r="H216" s="642">
        <v>0</v>
      </c>
      <c r="I216" s="629">
        <v>1</v>
      </c>
      <c r="J216" s="629">
        <v>184.22</v>
      </c>
      <c r="K216" s="642">
        <v>1</v>
      </c>
      <c r="L216" s="629">
        <v>1</v>
      </c>
      <c r="M216" s="630">
        <v>184.22</v>
      </c>
    </row>
    <row r="217" spans="1:13" ht="14.4" customHeight="1" x14ac:dyDescent="0.3">
      <c r="A217" s="625" t="s">
        <v>2729</v>
      </c>
      <c r="B217" s="626" t="s">
        <v>2613</v>
      </c>
      <c r="C217" s="626" t="s">
        <v>2811</v>
      </c>
      <c r="D217" s="626" t="s">
        <v>1806</v>
      </c>
      <c r="E217" s="626" t="s">
        <v>2684</v>
      </c>
      <c r="F217" s="629">
        <v>3</v>
      </c>
      <c r="G217" s="629">
        <v>0</v>
      </c>
      <c r="H217" s="642"/>
      <c r="I217" s="629"/>
      <c r="J217" s="629"/>
      <c r="K217" s="642"/>
      <c r="L217" s="629">
        <v>3</v>
      </c>
      <c r="M217" s="630">
        <v>0</v>
      </c>
    </row>
    <row r="218" spans="1:13" ht="14.4" customHeight="1" x14ac:dyDescent="0.3">
      <c r="A218" s="625" t="s">
        <v>2729</v>
      </c>
      <c r="B218" s="626" t="s">
        <v>2623</v>
      </c>
      <c r="C218" s="626" t="s">
        <v>3642</v>
      </c>
      <c r="D218" s="626" t="s">
        <v>3643</v>
      </c>
      <c r="E218" s="626" t="s">
        <v>3644</v>
      </c>
      <c r="F218" s="629"/>
      <c r="G218" s="629"/>
      <c r="H218" s="642">
        <v>0</v>
      </c>
      <c r="I218" s="629">
        <v>1</v>
      </c>
      <c r="J218" s="629">
        <v>222.25</v>
      </c>
      <c r="K218" s="642">
        <v>1</v>
      </c>
      <c r="L218" s="629">
        <v>1</v>
      </c>
      <c r="M218" s="630">
        <v>222.25</v>
      </c>
    </row>
    <row r="219" spans="1:13" ht="14.4" customHeight="1" x14ac:dyDescent="0.3">
      <c r="A219" s="625" t="s">
        <v>2729</v>
      </c>
      <c r="B219" s="626" t="s">
        <v>2624</v>
      </c>
      <c r="C219" s="626" t="s">
        <v>1831</v>
      </c>
      <c r="D219" s="626" t="s">
        <v>1832</v>
      </c>
      <c r="E219" s="626" t="s">
        <v>1833</v>
      </c>
      <c r="F219" s="629"/>
      <c r="G219" s="629"/>
      <c r="H219" s="642">
        <v>0</v>
      </c>
      <c r="I219" s="629">
        <v>6</v>
      </c>
      <c r="J219" s="629">
        <v>924.06</v>
      </c>
      <c r="K219" s="642">
        <v>1</v>
      </c>
      <c r="L219" s="629">
        <v>6</v>
      </c>
      <c r="M219" s="630">
        <v>924.06</v>
      </c>
    </row>
    <row r="220" spans="1:13" ht="14.4" customHeight="1" x14ac:dyDescent="0.3">
      <c r="A220" s="625" t="s">
        <v>2729</v>
      </c>
      <c r="B220" s="626" t="s">
        <v>2685</v>
      </c>
      <c r="C220" s="626" t="s">
        <v>3661</v>
      </c>
      <c r="D220" s="626" t="s">
        <v>3490</v>
      </c>
      <c r="E220" s="626" t="s">
        <v>3662</v>
      </c>
      <c r="F220" s="629"/>
      <c r="G220" s="629"/>
      <c r="H220" s="642">
        <v>0</v>
      </c>
      <c r="I220" s="629">
        <v>2</v>
      </c>
      <c r="J220" s="629">
        <v>139.72</v>
      </c>
      <c r="K220" s="642">
        <v>1</v>
      </c>
      <c r="L220" s="629">
        <v>2</v>
      </c>
      <c r="M220" s="630">
        <v>139.72</v>
      </c>
    </row>
    <row r="221" spans="1:13" ht="14.4" customHeight="1" x14ac:dyDescent="0.3">
      <c r="A221" s="625" t="s">
        <v>2729</v>
      </c>
      <c r="B221" s="626" t="s">
        <v>2628</v>
      </c>
      <c r="C221" s="626" t="s">
        <v>2812</v>
      </c>
      <c r="D221" s="626" t="s">
        <v>2813</v>
      </c>
      <c r="E221" s="626" t="s">
        <v>2814</v>
      </c>
      <c r="F221" s="629">
        <v>1</v>
      </c>
      <c r="G221" s="629">
        <v>349.29</v>
      </c>
      <c r="H221" s="642">
        <v>1</v>
      </c>
      <c r="I221" s="629"/>
      <c r="J221" s="629"/>
      <c r="K221" s="642">
        <v>0</v>
      </c>
      <c r="L221" s="629">
        <v>1</v>
      </c>
      <c r="M221" s="630">
        <v>349.29</v>
      </c>
    </row>
    <row r="222" spans="1:13" ht="14.4" customHeight="1" x14ac:dyDescent="0.3">
      <c r="A222" s="625" t="s">
        <v>2729</v>
      </c>
      <c r="B222" s="626" t="s">
        <v>2628</v>
      </c>
      <c r="C222" s="626" t="s">
        <v>1809</v>
      </c>
      <c r="D222" s="626" t="s">
        <v>1810</v>
      </c>
      <c r="E222" s="626" t="s">
        <v>2614</v>
      </c>
      <c r="F222" s="629"/>
      <c r="G222" s="629"/>
      <c r="H222" s="642">
        <v>0</v>
      </c>
      <c r="I222" s="629">
        <v>6</v>
      </c>
      <c r="J222" s="629">
        <v>419.15999999999997</v>
      </c>
      <c r="K222" s="642">
        <v>1</v>
      </c>
      <c r="L222" s="629">
        <v>6</v>
      </c>
      <c r="M222" s="630">
        <v>419.15999999999997</v>
      </c>
    </row>
    <row r="223" spans="1:13" ht="14.4" customHeight="1" x14ac:dyDescent="0.3">
      <c r="A223" s="625" t="s">
        <v>2729</v>
      </c>
      <c r="B223" s="626" t="s">
        <v>2636</v>
      </c>
      <c r="C223" s="626" t="s">
        <v>1673</v>
      </c>
      <c r="D223" s="626" t="s">
        <v>1674</v>
      </c>
      <c r="E223" s="626" t="s">
        <v>1675</v>
      </c>
      <c r="F223" s="629"/>
      <c r="G223" s="629"/>
      <c r="H223" s="642">
        <v>0</v>
      </c>
      <c r="I223" s="629">
        <v>1</v>
      </c>
      <c r="J223" s="629">
        <v>193.26</v>
      </c>
      <c r="K223" s="642">
        <v>1</v>
      </c>
      <c r="L223" s="629">
        <v>1</v>
      </c>
      <c r="M223" s="630">
        <v>193.26</v>
      </c>
    </row>
    <row r="224" spans="1:13" ht="14.4" customHeight="1" x14ac:dyDescent="0.3">
      <c r="A224" s="625" t="s">
        <v>2729</v>
      </c>
      <c r="B224" s="626" t="s">
        <v>2637</v>
      </c>
      <c r="C224" s="626" t="s">
        <v>1479</v>
      </c>
      <c r="D224" s="626" t="s">
        <v>1480</v>
      </c>
      <c r="E224" s="626" t="s">
        <v>2639</v>
      </c>
      <c r="F224" s="629"/>
      <c r="G224" s="629"/>
      <c r="H224" s="642">
        <v>0</v>
      </c>
      <c r="I224" s="629">
        <v>65</v>
      </c>
      <c r="J224" s="629">
        <v>6280.9500000000044</v>
      </c>
      <c r="K224" s="642">
        <v>1</v>
      </c>
      <c r="L224" s="629">
        <v>65</v>
      </c>
      <c r="M224" s="630">
        <v>6280.9500000000044</v>
      </c>
    </row>
    <row r="225" spans="1:13" ht="14.4" customHeight="1" x14ac:dyDescent="0.3">
      <c r="A225" s="625" t="s">
        <v>2729</v>
      </c>
      <c r="B225" s="626" t="s">
        <v>2637</v>
      </c>
      <c r="C225" s="626" t="s">
        <v>2876</v>
      </c>
      <c r="D225" s="626" t="s">
        <v>1480</v>
      </c>
      <c r="E225" s="626" t="s">
        <v>2877</v>
      </c>
      <c r="F225" s="629"/>
      <c r="G225" s="629"/>
      <c r="H225" s="642">
        <v>0</v>
      </c>
      <c r="I225" s="629">
        <v>4</v>
      </c>
      <c r="J225" s="629">
        <v>773.04</v>
      </c>
      <c r="K225" s="642">
        <v>1</v>
      </c>
      <c r="L225" s="629">
        <v>4</v>
      </c>
      <c r="M225" s="630">
        <v>773.04</v>
      </c>
    </row>
    <row r="226" spans="1:13" ht="14.4" customHeight="1" x14ac:dyDescent="0.3">
      <c r="A226" s="625" t="s">
        <v>2729</v>
      </c>
      <c r="B226" s="626" t="s">
        <v>2637</v>
      </c>
      <c r="C226" s="626" t="s">
        <v>576</v>
      </c>
      <c r="D226" s="626" t="s">
        <v>577</v>
      </c>
      <c r="E226" s="626" t="s">
        <v>2640</v>
      </c>
      <c r="F226" s="629">
        <v>3</v>
      </c>
      <c r="G226" s="629">
        <v>289.89</v>
      </c>
      <c r="H226" s="642">
        <v>1</v>
      </c>
      <c r="I226" s="629"/>
      <c r="J226" s="629"/>
      <c r="K226" s="642">
        <v>0</v>
      </c>
      <c r="L226" s="629">
        <v>3</v>
      </c>
      <c r="M226" s="630">
        <v>289.89</v>
      </c>
    </row>
    <row r="227" spans="1:13" ht="14.4" customHeight="1" x14ac:dyDescent="0.3">
      <c r="A227" s="625" t="s">
        <v>2729</v>
      </c>
      <c r="B227" s="626" t="s">
        <v>2637</v>
      </c>
      <c r="C227" s="626" t="s">
        <v>2748</v>
      </c>
      <c r="D227" s="626" t="s">
        <v>1480</v>
      </c>
      <c r="E227" s="626" t="s">
        <v>2749</v>
      </c>
      <c r="F227" s="629">
        <v>1</v>
      </c>
      <c r="G227" s="629">
        <v>0</v>
      </c>
      <c r="H227" s="642"/>
      <c r="I227" s="629"/>
      <c r="J227" s="629"/>
      <c r="K227" s="642"/>
      <c r="L227" s="629">
        <v>1</v>
      </c>
      <c r="M227" s="630">
        <v>0</v>
      </c>
    </row>
    <row r="228" spans="1:13" ht="14.4" customHeight="1" x14ac:dyDescent="0.3">
      <c r="A228" s="625" t="s">
        <v>2729</v>
      </c>
      <c r="B228" s="626" t="s">
        <v>2646</v>
      </c>
      <c r="C228" s="626" t="s">
        <v>3663</v>
      </c>
      <c r="D228" s="626" t="s">
        <v>3664</v>
      </c>
      <c r="E228" s="626" t="s">
        <v>3665</v>
      </c>
      <c r="F228" s="629"/>
      <c r="G228" s="629"/>
      <c r="H228" s="642">
        <v>0</v>
      </c>
      <c r="I228" s="629">
        <v>1</v>
      </c>
      <c r="J228" s="629">
        <v>147.36000000000001</v>
      </c>
      <c r="K228" s="642">
        <v>1</v>
      </c>
      <c r="L228" s="629">
        <v>1</v>
      </c>
      <c r="M228" s="630">
        <v>147.36000000000001</v>
      </c>
    </row>
    <row r="229" spans="1:13" ht="14.4" customHeight="1" x14ac:dyDescent="0.3">
      <c r="A229" s="625" t="s">
        <v>2729</v>
      </c>
      <c r="B229" s="626" t="s">
        <v>2646</v>
      </c>
      <c r="C229" s="626" t="s">
        <v>2310</v>
      </c>
      <c r="D229" s="626" t="s">
        <v>1537</v>
      </c>
      <c r="E229" s="626" t="s">
        <v>2693</v>
      </c>
      <c r="F229" s="629"/>
      <c r="G229" s="629"/>
      <c r="H229" s="642">
        <v>0</v>
      </c>
      <c r="I229" s="629">
        <v>3</v>
      </c>
      <c r="J229" s="629">
        <v>320.97000000000003</v>
      </c>
      <c r="K229" s="642">
        <v>1</v>
      </c>
      <c r="L229" s="629">
        <v>3</v>
      </c>
      <c r="M229" s="630">
        <v>320.97000000000003</v>
      </c>
    </row>
    <row r="230" spans="1:13" ht="14.4" customHeight="1" x14ac:dyDescent="0.3">
      <c r="A230" s="625" t="s">
        <v>2729</v>
      </c>
      <c r="B230" s="626" t="s">
        <v>2646</v>
      </c>
      <c r="C230" s="626" t="s">
        <v>3666</v>
      </c>
      <c r="D230" s="626" t="s">
        <v>3031</v>
      </c>
      <c r="E230" s="626" t="s">
        <v>3667</v>
      </c>
      <c r="F230" s="629"/>
      <c r="G230" s="629"/>
      <c r="H230" s="642">
        <v>0</v>
      </c>
      <c r="I230" s="629">
        <v>1</v>
      </c>
      <c r="J230" s="629">
        <v>314.33999999999997</v>
      </c>
      <c r="K230" s="642">
        <v>1</v>
      </c>
      <c r="L230" s="629">
        <v>1</v>
      </c>
      <c r="M230" s="630">
        <v>314.33999999999997</v>
      </c>
    </row>
    <row r="231" spans="1:13" ht="14.4" customHeight="1" x14ac:dyDescent="0.3">
      <c r="A231" s="625" t="s">
        <v>2729</v>
      </c>
      <c r="B231" s="626" t="s">
        <v>2658</v>
      </c>
      <c r="C231" s="626" t="s">
        <v>3639</v>
      </c>
      <c r="D231" s="626" t="s">
        <v>3640</v>
      </c>
      <c r="E231" s="626" t="s">
        <v>3641</v>
      </c>
      <c r="F231" s="629"/>
      <c r="G231" s="629"/>
      <c r="H231" s="642">
        <v>0</v>
      </c>
      <c r="I231" s="629">
        <v>1</v>
      </c>
      <c r="J231" s="629">
        <v>25.03</v>
      </c>
      <c r="K231" s="642">
        <v>1</v>
      </c>
      <c r="L231" s="629">
        <v>1</v>
      </c>
      <c r="M231" s="630">
        <v>25.03</v>
      </c>
    </row>
    <row r="232" spans="1:13" ht="14.4" customHeight="1" x14ac:dyDescent="0.3">
      <c r="A232" s="625" t="s">
        <v>2729</v>
      </c>
      <c r="B232" s="626" t="s">
        <v>2668</v>
      </c>
      <c r="C232" s="626" t="s">
        <v>3557</v>
      </c>
      <c r="D232" s="626" t="s">
        <v>2669</v>
      </c>
      <c r="E232" s="626" t="s">
        <v>3558</v>
      </c>
      <c r="F232" s="629"/>
      <c r="G232" s="629"/>
      <c r="H232" s="642">
        <v>0</v>
      </c>
      <c r="I232" s="629">
        <v>1</v>
      </c>
      <c r="J232" s="629">
        <v>413.22</v>
      </c>
      <c r="K232" s="642">
        <v>1</v>
      </c>
      <c r="L232" s="629">
        <v>1</v>
      </c>
      <c r="M232" s="630">
        <v>413.22</v>
      </c>
    </row>
    <row r="233" spans="1:13" ht="14.4" customHeight="1" x14ac:dyDescent="0.3">
      <c r="A233" s="625" t="s">
        <v>2730</v>
      </c>
      <c r="B233" s="626" t="s">
        <v>2560</v>
      </c>
      <c r="C233" s="626" t="s">
        <v>1643</v>
      </c>
      <c r="D233" s="626" t="s">
        <v>1491</v>
      </c>
      <c r="E233" s="626" t="s">
        <v>1644</v>
      </c>
      <c r="F233" s="629"/>
      <c r="G233" s="629"/>
      <c r="H233" s="642">
        <v>0</v>
      </c>
      <c r="I233" s="629">
        <v>77</v>
      </c>
      <c r="J233" s="629">
        <v>48147.329999999994</v>
      </c>
      <c r="K233" s="642">
        <v>1</v>
      </c>
      <c r="L233" s="629">
        <v>77</v>
      </c>
      <c r="M233" s="630">
        <v>48147.329999999994</v>
      </c>
    </row>
    <row r="234" spans="1:13" ht="14.4" customHeight="1" x14ac:dyDescent="0.3">
      <c r="A234" s="625" t="s">
        <v>2730</v>
      </c>
      <c r="B234" s="626" t="s">
        <v>2560</v>
      </c>
      <c r="C234" s="626" t="s">
        <v>1490</v>
      </c>
      <c r="D234" s="626" t="s">
        <v>1491</v>
      </c>
      <c r="E234" s="626" t="s">
        <v>1492</v>
      </c>
      <c r="F234" s="629"/>
      <c r="G234" s="629"/>
      <c r="H234" s="642">
        <v>0</v>
      </c>
      <c r="I234" s="629">
        <v>20</v>
      </c>
      <c r="J234" s="629">
        <v>18758.600000000002</v>
      </c>
      <c r="K234" s="642">
        <v>1</v>
      </c>
      <c r="L234" s="629">
        <v>20</v>
      </c>
      <c r="M234" s="630">
        <v>18758.600000000002</v>
      </c>
    </row>
    <row r="235" spans="1:13" ht="14.4" customHeight="1" x14ac:dyDescent="0.3">
      <c r="A235" s="625" t="s">
        <v>2730</v>
      </c>
      <c r="B235" s="626" t="s">
        <v>2560</v>
      </c>
      <c r="C235" s="626" t="s">
        <v>2830</v>
      </c>
      <c r="D235" s="626" t="s">
        <v>1491</v>
      </c>
      <c r="E235" s="626" t="s">
        <v>2831</v>
      </c>
      <c r="F235" s="629"/>
      <c r="G235" s="629"/>
      <c r="H235" s="642">
        <v>0</v>
      </c>
      <c r="I235" s="629">
        <v>3</v>
      </c>
      <c r="J235" s="629">
        <v>3499.41</v>
      </c>
      <c r="K235" s="642">
        <v>1</v>
      </c>
      <c r="L235" s="629">
        <v>3</v>
      </c>
      <c r="M235" s="630">
        <v>3499.41</v>
      </c>
    </row>
    <row r="236" spans="1:13" ht="14.4" customHeight="1" x14ac:dyDescent="0.3">
      <c r="A236" s="625" t="s">
        <v>2730</v>
      </c>
      <c r="B236" s="626" t="s">
        <v>3984</v>
      </c>
      <c r="C236" s="626" t="s">
        <v>3693</v>
      </c>
      <c r="D236" s="626" t="s">
        <v>3694</v>
      </c>
      <c r="E236" s="626" t="s">
        <v>3695</v>
      </c>
      <c r="F236" s="629">
        <v>3</v>
      </c>
      <c r="G236" s="629">
        <v>2544.33</v>
      </c>
      <c r="H236" s="642">
        <v>1</v>
      </c>
      <c r="I236" s="629"/>
      <c r="J236" s="629"/>
      <c r="K236" s="642">
        <v>0</v>
      </c>
      <c r="L236" s="629">
        <v>3</v>
      </c>
      <c r="M236" s="630">
        <v>2544.33</v>
      </c>
    </row>
    <row r="237" spans="1:13" ht="14.4" customHeight="1" x14ac:dyDescent="0.3">
      <c r="A237" s="625" t="s">
        <v>2730</v>
      </c>
      <c r="B237" s="626" t="s">
        <v>2599</v>
      </c>
      <c r="C237" s="626" t="s">
        <v>1790</v>
      </c>
      <c r="D237" s="626" t="s">
        <v>2600</v>
      </c>
      <c r="E237" s="626" t="s">
        <v>2601</v>
      </c>
      <c r="F237" s="629"/>
      <c r="G237" s="629"/>
      <c r="H237" s="642">
        <v>0</v>
      </c>
      <c r="I237" s="629">
        <v>1</v>
      </c>
      <c r="J237" s="629">
        <v>333.31</v>
      </c>
      <c r="K237" s="642">
        <v>1</v>
      </c>
      <c r="L237" s="629">
        <v>1</v>
      </c>
      <c r="M237" s="630">
        <v>333.31</v>
      </c>
    </row>
    <row r="238" spans="1:13" ht="14.4" customHeight="1" x14ac:dyDescent="0.3">
      <c r="A238" s="625" t="s">
        <v>2730</v>
      </c>
      <c r="B238" s="626" t="s">
        <v>2599</v>
      </c>
      <c r="C238" s="626" t="s">
        <v>1827</v>
      </c>
      <c r="D238" s="626" t="s">
        <v>2604</v>
      </c>
      <c r="E238" s="626" t="s">
        <v>2605</v>
      </c>
      <c r="F238" s="629"/>
      <c r="G238" s="629"/>
      <c r="H238" s="642">
        <v>0</v>
      </c>
      <c r="I238" s="629">
        <v>7</v>
      </c>
      <c r="J238" s="629">
        <v>2333.17</v>
      </c>
      <c r="K238" s="642">
        <v>1</v>
      </c>
      <c r="L238" s="629">
        <v>7</v>
      </c>
      <c r="M238" s="630">
        <v>2333.17</v>
      </c>
    </row>
    <row r="239" spans="1:13" ht="14.4" customHeight="1" x14ac:dyDescent="0.3">
      <c r="A239" s="625" t="s">
        <v>2730</v>
      </c>
      <c r="B239" s="626" t="s">
        <v>2613</v>
      </c>
      <c r="C239" s="626" t="s">
        <v>1805</v>
      </c>
      <c r="D239" s="626" t="s">
        <v>1806</v>
      </c>
      <c r="E239" s="626" t="s">
        <v>2614</v>
      </c>
      <c r="F239" s="629"/>
      <c r="G239" s="629"/>
      <c r="H239" s="642">
        <v>0</v>
      </c>
      <c r="I239" s="629">
        <v>1</v>
      </c>
      <c r="J239" s="629">
        <v>184.22</v>
      </c>
      <c r="K239" s="642">
        <v>1</v>
      </c>
      <c r="L239" s="629">
        <v>1</v>
      </c>
      <c r="M239" s="630">
        <v>184.22</v>
      </c>
    </row>
    <row r="240" spans="1:13" ht="14.4" customHeight="1" x14ac:dyDescent="0.3">
      <c r="A240" s="625" t="s">
        <v>2730</v>
      </c>
      <c r="B240" s="626" t="s">
        <v>2624</v>
      </c>
      <c r="C240" s="626" t="s">
        <v>1831</v>
      </c>
      <c r="D240" s="626" t="s">
        <v>1832</v>
      </c>
      <c r="E240" s="626" t="s">
        <v>1833</v>
      </c>
      <c r="F240" s="629"/>
      <c r="G240" s="629"/>
      <c r="H240" s="642">
        <v>0</v>
      </c>
      <c r="I240" s="629">
        <v>10</v>
      </c>
      <c r="J240" s="629">
        <v>1540.1</v>
      </c>
      <c r="K240" s="642">
        <v>1</v>
      </c>
      <c r="L240" s="629">
        <v>10</v>
      </c>
      <c r="M240" s="630">
        <v>1540.1</v>
      </c>
    </row>
    <row r="241" spans="1:13" ht="14.4" customHeight="1" x14ac:dyDescent="0.3">
      <c r="A241" s="625" t="s">
        <v>2730</v>
      </c>
      <c r="B241" s="626" t="s">
        <v>2624</v>
      </c>
      <c r="C241" s="626" t="s">
        <v>2875</v>
      </c>
      <c r="D241" s="626" t="s">
        <v>1832</v>
      </c>
      <c r="E241" s="626" t="s">
        <v>1833</v>
      </c>
      <c r="F241" s="629"/>
      <c r="G241" s="629"/>
      <c r="H241" s="642">
        <v>0</v>
      </c>
      <c r="I241" s="629">
        <v>5</v>
      </c>
      <c r="J241" s="629">
        <v>715.90000000000009</v>
      </c>
      <c r="K241" s="642">
        <v>1</v>
      </c>
      <c r="L241" s="629">
        <v>5</v>
      </c>
      <c r="M241" s="630">
        <v>715.90000000000009</v>
      </c>
    </row>
    <row r="242" spans="1:13" ht="14.4" customHeight="1" x14ac:dyDescent="0.3">
      <c r="A242" s="625" t="s">
        <v>2730</v>
      </c>
      <c r="B242" s="626" t="s">
        <v>2628</v>
      </c>
      <c r="C242" s="626" t="s">
        <v>3019</v>
      </c>
      <c r="D242" s="626" t="s">
        <v>3020</v>
      </c>
      <c r="E242" s="626" t="s">
        <v>2631</v>
      </c>
      <c r="F242" s="629"/>
      <c r="G242" s="629"/>
      <c r="H242" s="642">
        <v>0</v>
      </c>
      <c r="I242" s="629">
        <v>1</v>
      </c>
      <c r="J242" s="629">
        <v>52.4</v>
      </c>
      <c r="K242" s="642">
        <v>1</v>
      </c>
      <c r="L242" s="629">
        <v>1</v>
      </c>
      <c r="M242" s="630">
        <v>52.4</v>
      </c>
    </row>
    <row r="243" spans="1:13" ht="14.4" customHeight="1" x14ac:dyDescent="0.3">
      <c r="A243" s="625" t="s">
        <v>2730</v>
      </c>
      <c r="B243" s="626" t="s">
        <v>2628</v>
      </c>
      <c r="C243" s="626" t="s">
        <v>1809</v>
      </c>
      <c r="D243" s="626" t="s">
        <v>1810</v>
      </c>
      <c r="E243" s="626" t="s">
        <v>2614</v>
      </c>
      <c r="F243" s="629"/>
      <c r="G243" s="629"/>
      <c r="H243" s="642">
        <v>0</v>
      </c>
      <c r="I243" s="629">
        <v>3</v>
      </c>
      <c r="J243" s="629">
        <v>209.57999999999998</v>
      </c>
      <c r="K243" s="642">
        <v>1</v>
      </c>
      <c r="L243" s="629">
        <v>3</v>
      </c>
      <c r="M243" s="630">
        <v>209.57999999999998</v>
      </c>
    </row>
    <row r="244" spans="1:13" ht="14.4" customHeight="1" x14ac:dyDescent="0.3">
      <c r="A244" s="625" t="s">
        <v>2730</v>
      </c>
      <c r="B244" s="626" t="s">
        <v>2637</v>
      </c>
      <c r="C244" s="626" t="s">
        <v>1479</v>
      </c>
      <c r="D244" s="626" t="s">
        <v>1480</v>
      </c>
      <c r="E244" s="626" t="s">
        <v>2639</v>
      </c>
      <c r="F244" s="629"/>
      <c r="G244" s="629"/>
      <c r="H244" s="642">
        <v>0</v>
      </c>
      <c r="I244" s="629">
        <v>5</v>
      </c>
      <c r="J244" s="629">
        <v>483.15</v>
      </c>
      <c r="K244" s="642">
        <v>1</v>
      </c>
      <c r="L244" s="629">
        <v>5</v>
      </c>
      <c r="M244" s="630">
        <v>483.15</v>
      </c>
    </row>
    <row r="245" spans="1:13" ht="14.4" customHeight="1" x14ac:dyDescent="0.3">
      <c r="A245" s="625" t="s">
        <v>2730</v>
      </c>
      <c r="B245" s="626" t="s">
        <v>2637</v>
      </c>
      <c r="C245" s="626" t="s">
        <v>2876</v>
      </c>
      <c r="D245" s="626" t="s">
        <v>1480</v>
      </c>
      <c r="E245" s="626" t="s">
        <v>2877</v>
      </c>
      <c r="F245" s="629"/>
      <c r="G245" s="629"/>
      <c r="H245" s="642">
        <v>0</v>
      </c>
      <c r="I245" s="629">
        <v>1</v>
      </c>
      <c r="J245" s="629">
        <v>193.26</v>
      </c>
      <c r="K245" s="642">
        <v>1</v>
      </c>
      <c r="L245" s="629">
        <v>1</v>
      </c>
      <c r="M245" s="630">
        <v>193.26</v>
      </c>
    </row>
    <row r="246" spans="1:13" ht="14.4" customHeight="1" x14ac:dyDescent="0.3">
      <c r="A246" s="625" t="s">
        <v>2730</v>
      </c>
      <c r="B246" s="626" t="s">
        <v>2637</v>
      </c>
      <c r="C246" s="626" t="s">
        <v>576</v>
      </c>
      <c r="D246" s="626" t="s">
        <v>577</v>
      </c>
      <c r="E246" s="626" t="s">
        <v>2640</v>
      </c>
      <c r="F246" s="629">
        <v>10</v>
      </c>
      <c r="G246" s="629">
        <v>966.3</v>
      </c>
      <c r="H246" s="642">
        <v>1</v>
      </c>
      <c r="I246" s="629"/>
      <c r="J246" s="629"/>
      <c r="K246" s="642">
        <v>0</v>
      </c>
      <c r="L246" s="629">
        <v>10</v>
      </c>
      <c r="M246" s="630">
        <v>966.3</v>
      </c>
    </row>
    <row r="247" spans="1:13" ht="14.4" customHeight="1" x14ac:dyDescent="0.3">
      <c r="A247" s="625" t="s">
        <v>2730</v>
      </c>
      <c r="B247" s="626" t="s">
        <v>2646</v>
      </c>
      <c r="C247" s="626" t="s">
        <v>2847</v>
      </c>
      <c r="D247" s="626" t="s">
        <v>2848</v>
      </c>
      <c r="E247" s="626" t="s">
        <v>2647</v>
      </c>
      <c r="F247" s="629">
        <v>1</v>
      </c>
      <c r="G247" s="629">
        <v>41.5</v>
      </c>
      <c r="H247" s="642">
        <v>1</v>
      </c>
      <c r="I247" s="629"/>
      <c r="J247" s="629"/>
      <c r="K247" s="642">
        <v>0</v>
      </c>
      <c r="L247" s="629">
        <v>1</v>
      </c>
      <c r="M247" s="630">
        <v>41.5</v>
      </c>
    </row>
    <row r="248" spans="1:13" ht="14.4" customHeight="1" x14ac:dyDescent="0.3">
      <c r="A248" s="625" t="s">
        <v>2730</v>
      </c>
      <c r="B248" s="626" t="s">
        <v>2646</v>
      </c>
      <c r="C248" s="626" t="s">
        <v>3030</v>
      </c>
      <c r="D248" s="626" t="s">
        <v>3031</v>
      </c>
      <c r="E248" s="626" t="s">
        <v>3032</v>
      </c>
      <c r="F248" s="629"/>
      <c r="G248" s="629"/>
      <c r="H248" s="642">
        <v>0</v>
      </c>
      <c r="I248" s="629">
        <v>1</v>
      </c>
      <c r="J248" s="629">
        <v>32.74</v>
      </c>
      <c r="K248" s="642">
        <v>1</v>
      </c>
      <c r="L248" s="629">
        <v>1</v>
      </c>
      <c r="M248" s="630">
        <v>32.74</v>
      </c>
    </row>
    <row r="249" spans="1:13" ht="14.4" customHeight="1" x14ac:dyDescent="0.3">
      <c r="A249" s="625" t="s">
        <v>2730</v>
      </c>
      <c r="B249" s="626" t="s">
        <v>2646</v>
      </c>
      <c r="C249" s="626" t="s">
        <v>1494</v>
      </c>
      <c r="D249" s="626" t="s">
        <v>1495</v>
      </c>
      <c r="E249" s="626" t="s">
        <v>1496</v>
      </c>
      <c r="F249" s="629"/>
      <c r="G249" s="629"/>
      <c r="H249" s="642">
        <v>0</v>
      </c>
      <c r="I249" s="629">
        <v>2</v>
      </c>
      <c r="J249" s="629">
        <v>98.24</v>
      </c>
      <c r="K249" s="642">
        <v>1</v>
      </c>
      <c r="L249" s="629">
        <v>2</v>
      </c>
      <c r="M249" s="630">
        <v>98.24</v>
      </c>
    </row>
    <row r="250" spans="1:13" ht="14.4" customHeight="1" x14ac:dyDescent="0.3">
      <c r="A250" s="625" t="s">
        <v>2730</v>
      </c>
      <c r="B250" s="626" t="s">
        <v>2646</v>
      </c>
      <c r="C250" s="626" t="s">
        <v>1536</v>
      </c>
      <c r="D250" s="626" t="s">
        <v>1537</v>
      </c>
      <c r="E250" s="626" t="s">
        <v>2647</v>
      </c>
      <c r="F250" s="629"/>
      <c r="G250" s="629"/>
      <c r="H250" s="642">
        <v>0</v>
      </c>
      <c r="I250" s="629">
        <v>1</v>
      </c>
      <c r="J250" s="629">
        <v>41.5</v>
      </c>
      <c r="K250" s="642">
        <v>1</v>
      </c>
      <c r="L250" s="629">
        <v>1</v>
      </c>
      <c r="M250" s="630">
        <v>41.5</v>
      </c>
    </row>
    <row r="251" spans="1:13" ht="14.4" customHeight="1" x14ac:dyDescent="0.3">
      <c r="A251" s="625" t="s">
        <v>2730</v>
      </c>
      <c r="B251" s="626" t="s">
        <v>2652</v>
      </c>
      <c r="C251" s="626" t="s">
        <v>3023</v>
      </c>
      <c r="D251" s="626" t="s">
        <v>1558</v>
      </c>
      <c r="E251" s="626" t="s">
        <v>3024</v>
      </c>
      <c r="F251" s="629">
        <v>1</v>
      </c>
      <c r="G251" s="629">
        <v>0</v>
      </c>
      <c r="H251" s="642"/>
      <c r="I251" s="629"/>
      <c r="J251" s="629"/>
      <c r="K251" s="642"/>
      <c r="L251" s="629">
        <v>1</v>
      </c>
      <c r="M251" s="630">
        <v>0</v>
      </c>
    </row>
    <row r="252" spans="1:13" ht="14.4" customHeight="1" x14ac:dyDescent="0.3">
      <c r="A252" s="625" t="s">
        <v>2730</v>
      </c>
      <c r="B252" s="626" t="s">
        <v>3985</v>
      </c>
      <c r="C252" s="626" t="s">
        <v>3688</v>
      </c>
      <c r="D252" s="626" t="s">
        <v>3689</v>
      </c>
      <c r="E252" s="626" t="s">
        <v>3690</v>
      </c>
      <c r="F252" s="629"/>
      <c r="G252" s="629"/>
      <c r="H252" s="642">
        <v>0</v>
      </c>
      <c r="I252" s="629">
        <v>1</v>
      </c>
      <c r="J252" s="629">
        <v>304.5</v>
      </c>
      <c r="K252" s="642">
        <v>1</v>
      </c>
      <c r="L252" s="629">
        <v>1</v>
      </c>
      <c r="M252" s="630">
        <v>304.5</v>
      </c>
    </row>
    <row r="253" spans="1:13" ht="14.4" customHeight="1" x14ac:dyDescent="0.3">
      <c r="A253" s="625" t="s">
        <v>2731</v>
      </c>
      <c r="B253" s="626" t="s">
        <v>2535</v>
      </c>
      <c r="C253" s="626" t="s">
        <v>3756</v>
      </c>
      <c r="D253" s="626" t="s">
        <v>754</v>
      </c>
      <c r="E253" s="626" t="s">
        <v>1989</v>
      </c>
      <c r="F253" s="629">
        <v>1</v>
      </c>
      <c r="G253" s="629">
        <v>0</v>
      </c>
      <c r="H253" s="642"/>
      <c r="I253" s="629"/>
      <c r="J253" s="629"/>
      <c r="K253" s="642"/>
      <c r="L253" s="629">
        <v>1</v>
      </c>
      <c r="M253" s="630">
        <v>0</v>
      </c>
    </row>
    <row r="254" spans="1:13" ht="14.4" customHeight="1" x14ac:dyDescent="0.3">
      <c r="A254" s="625" t="s">
        <v>2731</v>
      </c>
      <c r="B254" s="626" t="s">
        <v>2535</v>
      </c>
      <c r="C254" s="626" t="s">
        <v>1988</v>
      </c>
      <c r="D254" s="626" t="s">
        <v>754</v>
      </c>
      <c r="E254" s="626" t="s">
        <v>1989</v>
      </c>
      <c r="F254" s="629"/>
      <c r="G254" s="629"/>
      <c r="H254" s="642">
        <v>0</v>
      </c>
      <c r="I254" s="629">
        <v>2</v>
      </c>
      <c r="J254" s="629">
        <v>1224.52</v>
      </c>
      <c r="K254" s="642">
        <v>1</v>
      </c>
      <c r="L254" s="629">
        <v>2</v>
      </c>
      <c r="M254" s="630">
        <v>1224.52</v>
      </c>
    </row>
    <row r="255" spans="1:13" ht="14.4" customHeight="1" x14ac:dyDescent="0.3">
      <c r="A255" s="625" t="s">
        <v>2731</v>
      </c>
      <c r="B255" s="626" t="s">
        <v>3986</v>
      </c>
      <c r="C255" s="626" t="s">
        <v>3759</v>
      </c>
      <c r="D255" s="626" t="s">
        <v>3760</v>
      </c>
      <c r="E255" s="626" t="s">
        <v>3761</v>
      </c>
      <c r="F255" s="629"/>
      <c r="G255" s="629"/>
      <c r="H255" s="642">
        <v>0</v>
      </c>
      <c r="I255" s="629">
        <v>2</v>
      </c>
      <c r="J255" s="629">
        <v>280.06</v>
      </c>
      <c r="K255" s="642">
        <v>1</v>
      </c>
      <c r="L255" s="629">
        <v>2</v>
      </c>
      <c r="M255" s="630">
        <v>280.06</v>
      </c>
    </row>
    <row r="256" spans="1:13" ht="14.4" customHeight="1" x14ac:dyDescent="0.3">
      <c r="A256" s="625" t="s">
        <v>2731</v>
      </c>
      <c r="B256" s="626" t="s">
        <v>2544</v>
      </c>
      <c r="C256" s="626" t="s">
        <v>3037</v>
      </c>
      <c r="D256" s="626" t="s">
        <v>3038</v>
      </c>
      <c r="E256" s="626" t="s">
        <v>3039</v>
      </c>
      <c r="F256" s="629">
        <v>1</v>
      </c>
      <c r="G256" s="629">
        <v>909.59</v>
      </c>
      <c r="H256" s="642">
        <v>1</v>
      </c>
      <c r="I256" s="629"/>
      <c r="J256" s="629"/>
      <c r="K256" s="642">
        <v>0</v>
      </c>
      <c r="L256" s="629">
        <v>1</v>
      </c>
      <c r="M256" s="630">
        <v>909.59</v>
      </c>
    </row>
    <row r="257" spans="1:13" ht="14.4" customHeight="1" x14ac:dyDescent="0.3">
      <c r="A257" s="625" t="s">
        <v>2731</v>
      </c>
      <c r="B257" s="626" t="s">
        <v>3987</v>
      </c>
      <c r="C257" s="626" t="s">
        <v>3035</v>
      </c>
      <c r="D257" s="626" t="s">
        <v>3036</v>
      </c>
      <c r="E257" s="626" t="s">
        <v>1235</v>
      </c>
      <c r="F257" s="629">
        <v>1</v>
      </c>
      <c r="G257" s="629">
        <v>909.59</v>
      </c>
      <c r="H257" s="642">
        <v>1</v>
      </c>
      <c r="I257" s="629"/>
      <c r="J257" s="629"/>
      <c r="K257" s="642">
        <v>0</v>
      </c>
      <c r="L257" s="629">
        <v>1</v>
      </c>
      <c r="M257" s="630">
        <v>909.59</v>
      </c>
    </row>
    <row r="258" spans="1:13" ht="14.4" customHeight="1" x14ac:dyDescent="0.3">
      <c r="A258" s="625" t="s">
        <v>2731</v>
      </c>
      <c r="B258" s="626" t="s">
        <v>2560</v>
      </c>
      <c r="C258" s="626" t="s">
        <v>1643</v>
      </c>
      <c r="D258" s="626" t="s">
        <v>1491</v>
      </c>
      <c r="E258" s="626" t="s">
        <v>1644</v>
      </c>
      <c r="F258" s="629"/>
      <c r="G258" s="629"/>
      <c r="H258" s="642">
        <v>0</v>
      </c>
      <c r="I258" s="629">
        <v>108</v>
      </c>
      <c r="J258" s="629">
        <v>67531.319999999992</v>
      </c>
      <c r="K258" s="642">
        <v>1</v>
      </c>
      <c r="L258" s="629">
        <v>108</v>
      </c>
      <c r="M258" s="630">
        <v>67531.319999999992</v>
      </c>
    </row>
    <row r="259" spans="1:13" ht="14.4" customHeight="1" x14ac:dyDescent="0.3">
      <c r="A259" s="625" t="s">
        <v>2731</v>
      </c>
      <c r="B259" s="626" t="s">
        <v>2560</v>
      </c>
      <c r="C259" s="626" t="s">
        <v>3040</v>
      </c>
      <c r="D259" s="626" t="s">
        <v>1491</v>
      </c>
      <c r="E259" s="626" t="s">
        <v>3041</v>
      </c>
      <c r="F259" s="629"/>
      <c r="G259" s="629"/>
      <c r="H259" s="642">
        <v>0</v>
      </c>
      <c r="I259" s="629">
        <v>4</v>
      </c>
      <c r="J259" s="629">
        <v>750.36</v>
      </c>
      <c r="K259" s="642">
        <v>1</v>
      </c>
      <c r="L259" s="629">
        <v>4</v>
      </c>
      <c r="M259" s="630">
        <v>750.36</v>
      </c>
    </row>
    <row r="260" spans="1:13" ht="14.4" customHeight="1" x14ac:dyDescent="0.3">
      <c r="A260" s="625" t="s">
        <v>2731</v>
      </c>
      <c r="B260" s="626" t="s">
        <v>2560</v>
      </c>
      <c r="C260" s="626" t="s">
        <v>1490</v>
      </c>
      <c r="D260" s="626" t="s">
        <v>1491</v>
      </c>
      <c r="E260" s="626" t="s">
        <v>1492</v>
      </c>
      <c r="F260" s="629"/>
      <c r="G260" s="629"/>
      <c r="H260" s="642">
        <v>0</v>
      </c>
      <c r="I260" s="629">
        <v>26</v>
      </c>
      <c r="J260" s="629">
        <v>24386.18</v>
      </c>
      <c r="K260" s="642">
        <v>1</v>
      </c>
      <c r="L260" s="629">
        <v>26</v>
      </c>
      <c r="M260" s="630">
        <v>24386.18</v>
      </c>
    </row>
    <row r="261" spans="1:13" ht="14.4" customHeight="1" x14ac:dyDescent="0.3">
      <c r="A261" s="625" t="s">
        <v>2731</v>
      </c>
      <c r="B261" s="626" t="s">
        <v>2560</v>
      </c>
      <c r="C261" s="626" t="s">
        <v>2830</v>
      </c>
      <c r="D261" s="626" t="s">
        <v>1491</v>
      </c>
      <c r="E261" s="626" t="s">
        <v>2831</v>
      </c>
      <c r="F261" s="629"/>
      <c r="G261" s="629"/>
      <c r="H261" s="642">
        <v>0</v>
      </c>
      <c r="I261" s="629">
        <v>1</v>
      </c>
      <c r="J261" s="629">
        <v>1166.47</v>
      </c>
      <c r="K261" s="642">
        <v>1</v>
      </c>
      <c r="L261" s="629">
        <v>1</v>
      </c>
      <c r="M261" s="630">
        <v>1166.47</v>
      </c>
    </row>
    <row r="262" spans="1:13" ht="14.4" customHeight="1" x14ac:dyDescent="0.3">
      <c r="A262" s="625" t="s">
        <v>2731</v>
      </c>
      <c r="B262" s="626" t="s">
        <v>3977</v>
      </c>
      <c r="C262" s="626" t="s">
        <v>2754</v>
      </c>
      <c r="D262" s="626" t="s">
        <v>2755</v>
      </c>
      <c r="E262" s="626" t="s">
        <v>2756</v>
      </c>
      <c r="F262" s="629">
        <v>3</v>
      </c>
      <c r="G262" s="629">
        <v>1418.1299999999999</v>
      </c>
      <c r="H262" s="642">
        <v>1</v>
      </c>
      <c r="I262" s="629"/>
      <c r="J262" s="629"/>
      <c r="K262" s="642">
        <v>0</v>
      </c>
      <c r="L262" s="629">
        <v>3</v>
      </c>
      <c r="M262" s="630">
        <v>1418.1299999999999</v>
      </c>
    </row>
    <row r="263" spans="1:13" ht="14.4" customHeight="1" x14ac:dyDescent="0.3">
      <c r="A263" s="625" t="s">
        <v>2731</v>
      </c>
      <c r="B263" s="626" t="s">
        <v>2599</v>
      </c>
      <c r="C263" s="626" t="s">
        <v>1790</v>
      </c>
      <c r="D263" s="626" t="s">
        <v>2600</v>
      </c>
      <c r="E263" s="626" t="s">
        <v>2601</v>
      </c>
      <c r="F263" s="629"/>
      <c r="G263" s="629"/>
      <c r="H263" s="642">
        <v>0</v>
      </c>
      <c r="I263" s="629">
        <v>3</v>
      </c>
      <c r="J263" s="629">
        <v>999.93000000000006</v>
      </c>
      <c r="K263" s="642">
        <v>1</v>
      </c>
      <c r="L263" s="629">
        <v>3</v>
      </c>
      <c r="M263" s="630">
        <v>999.93000000000006</v>
      </c>
    </row>
    <row r="264" spans="1:13" ht="14.4" customHeight="1" x14ac:dyDescent="0.3">
      <c r="A264" s="625" t="s">
        <v>2731</v>
      </c>
      <c r="B264" s="626" t="s">
        <v>2613</v>
      </c>
      <c r="C264" s="626" t="s">
        <v>1805</v>
      </c>
      <c r="D264" s="626" t="s">
        <v>1806</v>
      </c>
      <c r="E264" s="626" t="s">
        <v>2614</v>
      </c>
      <c r="F264" s="629"/>
      <c r="G264" s="629"/>
      <c r="H264" s="642">
        <v>0</v>
      </c>
      <c r="I264" s="629">
        <v>1</v>
      </c>
      <c r="J264" s="629">
        <v>184.22</v>
      </c>
      <c r="K264" s="642">
        <v>1</v>
      </c>
      <c r="L264" s="629">
        <v>1</v>
      </c>
      <c r="M264" s="630">
        <v>184.22</v>
      </c>
    </row>
    <row r="265" spans="1:13" ht="14.4" customHeight="1" x14ac:dyDescent="0.3">
      <c r="A265" s="625" t="s">
        <v>2731</v>
      </c>
      <c r="B265" s="626" t="s">
        <v>2683</v>
      </c>
      <c r="C265" s="626" t="s">
        <v>3741</v>
      </c>
      <c r="D265" s="626" t="s">
        <v>3742</v>
      </c>
      <c r="E265" s="626" t="s">
        <v>3743</v>
      </c>
      <c r="F265" s="629"/>
      <c r="G265" s="629"/>
      <c r="H265" s="642">
        <v>0</v>
      </c>
      <c r="I265" s="629">
        <v>2</v>
      </c>
      <c r="J265" s="629">
        <v>399.92</v>
      </c>
      <c r="K265" s="642">
        <v>1</v>
      </c>
      <c r="L265" s="629">
        <v>2</v>
      </c>
      <c r="M265" s="630">
        <v>399.92</v>
      </c>
    </row>
    <row r="266" spans="1:13" ht="14.4" customHeight="1" x14ac:dyDescent="0.3">
      <c r="A266" s="625" t="s">
        <v>2731</v>
      </c>
      <c r="B266" s="626" t="s">
        <v>2623</v>
      </c>
      <c r="C266" s="626" t="s">
        <v>3702</v>
      </c>
      <c r="D266" s="626" t="s">
        <v>3703</v>
      </c>
      <c r="E266" s="626" t="s">
        <v>1837</v>
      </c>
      <c r="F266" s="629">
        <v>2</v>
      </c>
      <c r="G266" s="629">
        <v>444.5</v>
      </c>
      <c r="H266" s="642">
        <v>1</v>
      </c>
      <c r="I266" s="629"/>
      <c r="J266" s="629"/>
      <c r="K266" s="642">
        <v>0</v>
      </c>
      <c r="L266" s="629">
        <v>2</v>
      </c>
      <c r="M266" s="630">
        <v>444.5</v>
      </c>
    </row>
    <row r="267" spans="1:13" ht="14.4" customHeight="1" x14ac:dyDescent="0.3">
      <c r="A267" s="625" t="s">
        <v>2731</v>
      </c>
      <c r="B267" s="626" t="s">
        <v>2624</v>
      </c>
      <c r="C267" s="626" t="s">
        <v>1831</v>
      </c>
      <c r="D267" s="626" t="s">
        <v>1832</v>
      </c>
      <c r="E267" s="626" t="s">
        <v>1833</v>
      </c>
      <c r="F267" s="629"/>
      <c r="G267" s="629"/>
      <c r="H267" s="642">
        <v>0</v>
      </c>
      <c r="I267" s="629">
        <v>9</v>
      </c>
      <c r="J267" s="629">
        <v>1386.09</v>
      </c>
      <c r="K267" s="642">
        <v>1</v>
      </c>
      <c r="L267" s="629">
        <v>9</v>
      </c>
      <c r="M267" s="630">
        <v>1386.09</v>
      </c>
    </row>
    <row r="268" spans="1:13" ht="14.4" customHeight="1" x14ac:dyDescent="0.3">
      <c r="A268" s="625" t="s">
        <v>2731</v>
      </c>
      <c r="B268" s="626" t="s">
        <v>2624</v>
      </c>
      <c r="C268" s="626" t="s">
        <v>2875</v>
      </c>
      <c r="D268" s="626" t="s">
        <v>1832</v>
      </c>
      <c r="E268" s="626" t="s">
        <v>1833</v>
      </c>
      <c r="F268" s="629"/>
      <c r="G268" s="629"/>
      <c r="H268" s="642">
        <v>0</v>
      </c>
      <c r="I268" s="629">
        <v>5</v>
      </c>
      <c r="J268" s="629">
        <v>715.90000000000009</v>
      </c>
      <c r="K268" s="642">
        <v>1</v>
      </c>
      <c r="L268" s="629">
        <v>5</v>
      </c>
      <c r="M268" s="630">
        <v>715.90000000000009</v>
      </c>
    </row>
    <row r="269" spans="1:13" ht="14.4" customHeight="1" x14ac:dyDescent="0.3">
      <c r="A269" s="625" t="s">
        <v>2731</v>
      </c>
      <c r="B269" s="626" t="s">
        <v>2628</v>
      </c>
      <c r="C269" s="626" t="s">
        <v>1809</v>
      </c>
      <c r="D269" s="626" t="s">
        <v>1810</v>
      </c>
      <c r="E269" s="626" t="s">
        <v>2614</v>
      </c>
      <c r="F269" s="629"/>
      <c r="G269" s="629"/>
      <c r="H269" s="642">
        <v>0</v>
      </c>
      <c r="I269" s="629">
        <v>2</v>
      </c>
      <c r="J269" s="629">
        <v>139.72</v>
      </c>
      <c r="K269" s="642">
        <v>1</v>
      </c>
      <c r="L269" s="629">
        <v>2</v>
      </c>
      <c r="M269" s="630">
        <v>139.72</v>
      </c>
    </row>
    <row r="270" spans="1:13" ht="14.4" customHeight="1" x14ac:dyDescent="0.3">
      <c r="A270" s="625" t="s">
        <v>2731</v>
      </c>
      <c r="B270" s="626" t="s">
        <v>2637</v>
      </c>
      <c r="C270" s="626" t="s">
        <v>1596</v>
      </c>
      <c r="D270" s="626" t="s">
        <v>1480</v>
      </c>
      <c r="E270" s="626" t="s">
        <v>2638</v>
      </c>
      <c r="F270" s="629"/>
      <c r="G270" s="629"/>
      <c r="H270" s="642">
        <v>0</v>
      </c>
      <c r="I270" s="629">
        <v>1</v>
      </c>
      <c r="J270" s="629">
        <v>48.31</v>
      </c>
      <c r="K270" s="642">
        <v>1</v>
      </c>
      <c r="L270" s="629">
        <v>1</v>
      </c>
      <c r="M270" s="630">
        <v>48.31</v>
      </c>
    </row>
    <row r="271" spans="1:13" ht="14.4" customHeight="1" x14ac:dyDescent="0.3">
      <c r="A271" s="625" t="s">
        <v>2731</v>
      </c>
      <c r="B271" s="626" t="s">
        <v>2637</v>
      </c>
      <c r="C271" s="626" t="s">
        <v>1479</v>
      </c>
      <c r="D271" s="626" t="s">
        <v>1480</v>
      </c>
      <c r="E271" s="626" t="s">
        <v>2639</v>
      </c>
      <c r="F271" s="629"/>
      <c r="G271" s="629"/>
      <c r="H271" s="642">
        <v>0</v>
      </c>
      <c r="I271" s="629">
        <v>1</v>
      </c>
      <c r="J271" s="629">
        <v>96.63</v>
      </c>
      <c r="K271" s="642">
        <v>1</v>
      </c>
      <c r="L271" s="629">
        <v>1</v>
      </c>
      <c r="M271" s="630">
        <v>96.63</v>
      </c>
    </row>
    <row r="272" spans="1:13" ht="14.4" customHeight="1" x14ac:dyDescent="0.3">
      <c r="A272" s="625" t="s">
        <v>2731</v>
      </c>
      <c r="B272" s="626" t="s">
        <v>2637</v>
      </c>
      <c r="C272" s="626" t="s">
        <v>2876</v>
      </c>
      <c r="D272" s="626" t="s">
        <v>1480</v>
      </c>
      <c r="E272" s="626" t="s">
        <v>2877</v>
      </c>
      <c r="F272" s="629"/>
      <c r="G272" s="629"/>
      <c r="H272" s="642">
        <v>0</v>
      </c>
      <c r="I272" s="629">
        <v>2</v>
      </c>
      <c r="J272" s="629">
        <v>386.52</v>
      </c>
      <c r="K272" s="642">
        <v>1</v>
      </c>
      <c r="L272" s="629">
        <v>2</v>
      </c>
      <c r="M272" s="630">
        <v>386.52</v>
      </c>
    </row>
    <row r="273" spans="1:13" ht="14.4" customHeight="1" x14ac:dyDescent="0.3">
      <c r="A273" s="625" t="s">
        <v>2731</v>
      </c>
      <c r="B273" s="626" t="s">
        <v>2637</v>
      </c>
      <c r="C273" s="626" t="s">
        <v>2834</v>
      </c>
      <c r="D273" s="626" t="s">
        <v>577</v>
      </c>
      <c r="E273" s="626" t="s">
        <v>2835</v>
      </c>
      <c r="F273" s="629">
        <v>2</v>
      </c>
      <c r="G273" s="629">
        <v>0</v>
      </c>
      <c r="H273" s="642"/>
      <c r="I273" s="629"/>
      <c r="J273" s="629"/>
      <c r="K273" s="642"/>
      <c r="L273" s="629">
        <v>2</v>
      </c>
      <c r="M273" s="630">
        <v>0</v>
      </c>
    </row>
    <row r="274" spans="1:13" ht="14.4" customHeight="1" x14ac:dyDescent="0.3">
      <c r="A274" s="625" t="s">
        <v>2731</v>
      </c>
      <c r="B274" s="626" t="s">
        <v>2637</v>
      </c>
      <c r="C274" s="626" t="s">
        <v>576</v>
      </c>
      <c r="D274" s="626" t="s">
        <v>577</v>
      </c>
      <c r="E274" s="626" t="s">
        <v>2640</v>
      </c>
      <c r="F274" s="629">
        <v>25</v>
      </c>
      <c r="G274" s="629">
        <v>2415.75</v>
      </c>
      <c r="H274" s="642">
        <v>1</v>
      </c>
      <c r="I274" s="629"/>
      <c r="J274" s="629"/>
      <c r="K274" s="642">
        <v>0</v>
      </c>
      <c r="L274" s="629">
        <v>25</v>
      </c>
      <c r="M274" s="630">
        <v>2415.75</v>
      </c>
    </row>
    <row r="275" spans="1:13" ht="14.4" customHeight="1" x14ac:dyDescent="0.3">
      <c r="A275" s="625" t="s">
        <v>2731</v>
      </c>
      <c r="B275" s="626" t="s">
        <v>3988</v>
      </c>
      <c r="C275" s="626" t="s">
        <v>3745</v>
      </c>
      <c r="D275" s="626" t="s">
        <v>3746</v>
      </c>
      <c r="E275" s="626" t="s">
        <v>3747</v>
      </c>
      <c r="F275" s="629">
        <v>3</v>
      </c>
      <c r="G275" s="629">
        <v>3470.1400000000003</v>
      </c>
      <c r="H275" s="642">
        <v>1</v>
      </c>
      <c r="I275" s="629"/>
      <c r="J275" s="629"/>
      <c r="K275" s="642">
        <v>0</v>
      </c>
      <c r="L275" s="629">
        <v>3</v>
      </c>
      <c r="M275" s="630">
        <v>3470.1400000000003</v>
      </c>
    </row>
    <row r="276" spans="1:13" ht="14.4" customHeight="1" x14ac:dyDescent="0.3">
      <c r="A276" s="625" t="s">
        <v>2731</v>
      </c>
      <c r="B276" s="626" t="s">
        <v>2646</v>
      </c>
      <c r="C276" s="626" t="s">
        <v>3767</v>
      </c>
      <c r="D276" s="626" t="s">
        <v>3768</v>
      </c>
      <c r="E276" s="626" t="s">
        <v>3665</v>
      </c>
      <c r="F276" s="629">
        <v>1</v>
      </c>
      <c r="G276" s="629">
        <v>147.36000000000001</v>
      </c>
      <c r="H276" s="642">
        <v>1</v>
      </c>
      <c r="I276" s="629"/>
      <c r="J276" s="629"/>
      <c r="K276" s="642">
        <v>0</v>
      </c>
      <c r="L276" s="629">
        <v>1</v>
      </c>
      <c r="M276" s="630">
        <v>147.36000000000001</v>
      </c>
    </row>
    <row r="277" spans="1:13" ht="14.4" customHeight="1" x14ac:dyDescent="0.3">
      <c r="A277" s="625" t="s">
        <v>2731</v>
      </c>
      <c r="B277" s="626" t="s">
        <v>2705</v>
      </c>
      <c r="C277" s="626" t="s">
        <v>2350</v>
      </c>
      <c r="D277" s="626" t="s">
        <v>2351</v>
      </c>
      <c r="E277" s="626" t="s">
        <v>2706</v>
      </c>
      <c r="F277" s="629"/>
      <c r="G277" s="629"/>
      <c r="H277" s="642">
        <v>0</v>
      </c>
      <c r="I277" s="629">
        <v>4</v>
      </c>
      <c r="J277" s="629">
        <v>379.2</v>
      </c>
      <c r="K277" s="642">
        <v>1</v>
      </c>
      <c r="L277" s="629">
        <v>4</v>
      </c>
      <c r="M277" s="630">
        <v>379.2</v>
      </c>
    </row>
    <row r="278" spans="1:13" ht="14.4" customHeight="1" x14ac:dyDescent="0.3">
      <c r="A278" s="625" t="s">
        <v>2731</v>
      </c>
      <c r="B278" s="626" t="s">
        <v>3989</v>
      </c>
      <c r="C278" s="626" t="s">
        <v>3764</v>
      </c>
      <c r="D278" s="626" t="s">
        <v>3765</v>
      </c>
      <c r="E278" s="626" t="s">
        <v>3766</v>
      </c>
      <c r="F278" s="629"/>
      <c r="G278" s="629"/>
      <c r="H278" s="642">
        <v>0</v>
      </c>
      <c r="I278" s="629">
        <v>2</v>
      </c>
      <c r="J278" s="629">
        <v>2618.96</v>
      </c>
      <c r="K278" s="642">
        <v>1</v>
      </c>
      <c r="L278" s="629">
        <v>2</v>
      </c>
      <c r="M278" s="630">
        <v>2618.96</v>
      </c>
    </row>
    <row r="279" spans="1:13" ht="14.4" customHeight="1" x14ac:dyDescent="0.3">
      <c r="A279" s="625" t="s">
        <v>2731</v>
      </c>
      <c r="B279" s="626" t="s">
        <v>3990</v>
      </c>
      <c r="C279" s="626" t="s">
        <v>3752</v>
      </c>
      <c r="D279" s="626" t="s">
        <v>3753</v>
      </c>
      <c r="E279" s="626" t="s">
        <v>3754</v>
      </c>
      <c r="F279" s="629">
        <v>3</v>
      </c>
      <c r="G279" s="629">
        <v>5599.2000000000007</v>
      </c>
      <c r="H279" s="642">
        <v>1</v>
      </c>
      <c r="I279" s="629"/>
      <c r="J279" s="629"/>
      <c r="K279" s="642">
        <v>0</v>
      </c>
      <c r="L279" s="629">
        <v>3</v>
      </c>
      <c r="M279" s="630">
        <v>5599.2000000000007</v>
      </c>
    </row>
    <row r="280" spans="1:13" ht="14.4" customHeight="1" x14ac:dyDescent="0.3">
      <c r="A280" s="625" t="s">
        <v>2731</v>
      </c>
      <c r="B280" s="626" t="s">
        <v>2667</v>
      </c>
      <c r="C280" s="626" t="s">
        <v>3748</v>
      </c>
      <c r="D280" s="626" t="s">
        <v>3553</v>
      </c>
      <c r="E280" s="626" t="s">
        <v>3749</v>
      </c>
      <c r="F280" s="629">
        <v>2</v>
      </c>
      <c r="G280" s="629">
        <v>459.14</v>
      </c>
      <c r="H280" s="642">
        <v>1</v>
      </c>
      <c r="I280" s="629"/>
      <c r="J280" s="629"/>
      <c r="K280" s="642">
        <v>0</v>
      </c>
      <c r="L280" s="629">
        <v>2</v>
      </c>
      <c r="M280" s="630">
        <v>459.14</v>
      </c>
    </row>
    <row r="281" spans="1:13" ht="14.4" customHeight="1" x14ac:dyDescent="0.3">
      <c r="A281" s="625" t="s">
        <v>2732</v>
      </c>
      <c r="B281" s="626" t="s">
        <v>2535</v>
      </c>
      <c r="C281" s="626" t="s">
        <v>3820</v>
      </c>
      <c r="D281" s="626" t="s">
        <v>3821</v>
      </c>
      <c r="E281" s="626" t="s">
        <v>3822</v>
      </c>
      <c r="F281" s="629">
        <v>1</v>
      </c>
      <c r="G281" s="629">
        <v>538.33000000000004</v>
      </c>
      <c r="H281" s="642">
        <v>1</v>
      </c>
      <c r="I281" s="629"/>
      <c r="J281" s="629"/>
      <c r="K281" s="642">
        <v>0</v>
      </c>
      <c r="L281" s="629">
        <v>1</v>
      </c>
      <c r="M281" s="630">
        <v>538.33000000000004</v>
      </c>
    </row>
    <row r="282" spans="1:13" ht="14.4" customHeight="1" x14ac:dyDescent="0.3">
      <c r="A282" s="625" t="s">
        <v>2732</v>
      </c>
      <c r="B282" s="626" t="s">
        <v>2560</v>
      </c>
      <c r="C282" s="626" t="s">
        <v>1643</v>
      </c>
      <c r="D282" s="626" t="s">
        <v>1491</v>
      </c>
      <c r="E282" s="626" t="s">
        <v>1644</v>
      </c>
      <c r="F282" s="629"/>
      <c r="G282" s="629"/>
      <c r="H282" s="642">
        <v>0</v>
      </c>
      <c r="I282" s="629">
        <v>26</v>
      </c>
      <c r="J282" s="629">
        <v>16257.539999999999</v>
      </c>
      <c r="K282" s="642">
        <v>1</v>
      </c>
      <c r="L282" s="629">
        <v>26</v>
      </c>
      <c r="M282" s="630">
        <v>16257.539999999999</v>
      </c>
    </row>
    <row r="283" spans="1:13" ht="14.4" customHeight="1" x14ac:dyDescent="0.3">
      <c r="A283" s="625" t="s">
        <v>2732</v>
      </c>
      <c r="B283" s="626" t="s">
        <v>2560</v>
      </c>
      <c r="C283" s="626" t="s">
        <v>1490</v>
      </c>
      <c r="D283" s="626" t="s">
        <v>1491</v>
      </c>
      <c r="E283" s="626" t="s">
        <v>1492</v>
      </c>
      <c r="F283" s="629"/>
      <c r="G283" s="629"/>
      <c r="H283" s="642">
        <v>0</v>
      </c>
      <c r="I283" s="629">
        <v>5</v>
      </c>
      <c r="J283" s="629">
        <v>4689.6499999999996</v>
      </c>
      <c r="K283" s="642">
        <v>1</v>
      </c>
      <c r="L283" s="629">
        <v>5</v>
      </c>
      <c r="M283" s="630">
        <v>4689.6499999999996</v>
      </c>
    </row>
    <row r="284" spans="1:13" ht="14.4" customHeight="1" x14ac:dyDescent="0.3">
      <c r="A284" s="625" t="s">
        <v>2732</v>
      </c>
      <c r="B284" s="626" t="s">
        <v>2560</v>
      </c>
      <c r="C284" s="626" t="s">
        <v>2830</v>
      </c>
      <c r="D284" s="626" t="s">
        <v>1491</v>
      </c>
      <c r="E284" s="626" t="s">
        <v>2831</v>
      </c>
      <c r="F284" s="629"/>
      <c r="G284" s="629"/>
      <c r="H284" s="642">
        <v>0</v>
      </c>
      <c r="I284" s="629">
        <v>2</v>
      </c>
      <c r="J284" s="629">
        <v>2332.94</v>
      </c>
      <c r="K284" s="642">
        <v>1</v>
      </c>
      <c r="L284" s="629">
        <v>2</v>
      </c>
      <c r="M284" s="630">
        <v>2332.94</v>
      </c>
    </row>
    <row r="285" spans="1:13" ht="14.4" customHeight="1" x14ac:dyDescent="0.3">
      <c r="A285" s="625" t="s">
        <v>2732</v>
      </c>
      <c r="B285" s="626" t="s">
        <v>3977</v>
      </c>
      <c r="C285" s="626" t="s">
        <v>2754</v>
      </c>
      <c r="D285" s="626" t="s">
        <v>2755</v>
      </c>
      <c r="E285" s="626" t="s">
        <v>2756</v>
      </c>
      <c r="F285" s="629">
        <v>3</v>
      </c>
      <c r="G285" s="629">
        <v>1418.1299999999999</v>
      </c>
      <c r="H285" s="642">
        <v>1</v>
      </c>
      <c r="I285" s="629"/>
      <c r="J285" s="629"/>
      <c r="K285" s="642">
        <v>0</v>
      </c>
      <c r="L285" s="629">
        <v>3</v>
      </c>
      <c r="M285" s="630">
        <v>1418.1299999999999</v>
      </c>
    </row>
    <row r="286" spans="1:13" ht="14.4" customHeight="1" x14ac:dyDescent="0.3">
      <c r="A286" s="625" t="s">
        <v>2732</v>
      </c>
      <c r="B286" s="626" t="s">
        <v>2599</v>
      </c>
      <c r="C286" s="626" t="s">
        <v>3811</v>
      </c>
      <c r="D286" s="626" t="s">
        <v>3256</v>
      </c>
      <c r="E286" s="626" t="s">
        <v>3812</v>
      </c>
      <c r="F286" s="629">
        <v>1</v>
      </c>
      <c r="G286" s="629">
        <v>333.31</v>
      </c>
      <c r="H286" s="642">
        <v>1</v>
      </c>
      <c r="I286" s="629"/>
      <c r="J286" s="629"/>
      <c r="K286" s="642">
        <v>0</v>
      </c>
      <c r="L286" s="629">
        <v>1</v>
      </c>
      <c r="M286" s="630">
        <v>333.31</v>
      </c>
    </row>
    <row r="287" spans="1:13" ht="14.4" customHeight="1" x14ac:dyDescent="0.3">
      <c r="A287" s="625" t="s">
        <v>2732</v>
      </c>
      <c r="B287" s="626" t="s">
        <v>2599</v>
      </c>
      <c r="C287" s="626" t="s">
        <v>1790</v>
      </c>
      <c r="D287" s="626" t="s">
        <v>2600</v>
      </c>
      <c r="E287" s="626" t="s">
        <v>2601</v>
      </c>
      <c r="F287" s="629"/>
      <c r="G287" s="629"/>
      <c r="H287" s="642">
        <v>0</v>
      </c>
      <c r="I287" s="629">
        <v>2</v>
      </c>
      <c r="J287" s="629">
        <v>666.62</v>
      </c>
      <c r="K287" s="642">
        <v>1</v>
      </c>
      <c r="L287" s="629">
        <v>2</v>
      </c>
      <c r="M287" s="630">
        <v>666.62</v>
      </c>
    </row>
    <row r="288" spans="1:13" ht="14.4" customHeight="1" x14ac:dyDescent="0.3">
      <c r="A288" s="625" t="s">
        <v>2732</v>
      </c>
      <c r="B288" s="626" t="s">
        <v>2599</v>
      </c>
      <c r="C288" s="626" t="s">
        <v>2909</v>
      </c>
      <c r="D288" s="626" t="s">
        <v>2910</v>
      </c>
      <c r="E288" s="626" t="s">
        <v>2911</v>
      </c>
      <c r="F288" s="629">
        <v>1</v>
      </c>
      <c r="G288" s="629">
        <v>333.31</v>
      </c>
      <c r="H288" s="642">
        <v>1</v>
      </c>
      <c r="I288" s="629"/>
      <c r="J288" s="629"/>
      <c r="K288" s="642">
        <v>0</v>
      </c>
      <c r="L288" s="629">
        <v>1</v>
      </c>
      <c r="M288" s="630">
        <v>333.31</v>
      </c>
    </row>
    <row r="289" spans="1:13" ht="14.4" customHeight="1" x14ac:dyDescent="0.3">
      <c r="A289" s="625" t="s">
        <v>2732</v>
      </c>
      <c r="B289" s="626" t="s">
        <v>2624</v>
      </c>
      <c r="C289" s="626" t="s">
        <v>1831</v>
      </c>
      <c r="D289" s="626" t="s">
        <v>1832</v>
      </c>
      <c r="E289" s="626" t="s">
        <v>1833</v>
      </c>
      <c r="F289" s="629"/>
      <c r="G289" s="629"/>
      <c r="H289" s="642">
        <v>0</v>
      </c>
      <c r="I289" s="629">
        <v>3</v>
      </c>
      <c r="J289" s="629">
        <v>462.03</v>
      </c>
      <c r="K289" s="642">
        <v>1</v>
      </c>
      <c r="L289" s="629">
        <v>3</v>
      </c>
      <c r="M289" s="630">
        <v>462.03</v>
      </c>
    </row>
    <row r="290" spans="1:13" ht="14.4" customHeight="1" x14ac:dyDescent="0.3">
      <c r="A290" s="625" t="s">
        <v>2732</v>
      </c>
      <c r="B290" s="626" t="s">
        <v>2637</v>
      </c>
      <c r="C290" s="626" t="s">
        <v>576</v>
      </c>
      <c r="D290" s="626" t="s">
        <v>577</v>
      </c>
      <c r="E290" s="626" t="s">
        <v>2640</v>
      </c>
      <c r="F290" s="629">
        <v>2</v>
      </c>
      <c r="G290" s="629">
        <v>193.26</v>
      </c>
      <c r="H290" s="642">
        <v>1</v>
      </c>
      <c r="I290" s="629"/>
      <c r="J290" s="629"/>
      <c r="K290" s="642">
        <v>0</v>
      </c>
      <c r="L290" s="629">
        <v>2</v>
      </c>
      <c r="M290" s="630">
        <v>193.26</v>
      </c>
    </row>
    <row r="291" spans="1:13" ht="14.4" customHeight="1" x14ac:dyDescent="0.3">
      <c r="A291" s="625" t="s">
        <v>2732</v>
      </c>
      <c r="B291" s="626" t="s">
        <v>2646</v>
      </c>
      <c r="C291" s="626" t="s">
        <v>2313</v>
      </c>
      <c r="D291" s="626" t="s">
        <v>1537</v>
      </c>
      <c r="E291" s="626" t="s">
        <v>2694</v>
      </c>
      <c r="F291" s="629"/>
      <c r="G291" s="629"/>
      <c r="H291" s="642">
        <v>0</v>
      </c>
      <c r="I291" s="629">
        <v>1</v>
      </c>
      <c r="J291" s="629">
        <v>163.72999999999999</v>
      </c>
      <c r="K291" s="642">
        <v>1</v>
      </c>
      <c r="L291" s="629">
        <v>1</v>
      </c>
      <c r="M291" s="630">
        <v>163.72999999999999</v>
      </c>
    </row>
    <row r="292" spans="1:13" ht="14.4" customHeight="1" x14ac:dyDescent="0.3">
      <c r="A292" s="625" t="s">
        <v>2732</v>
      </c>
      <c r="B292" s="626" t="s">
        <v>2668</v>
      </c>
      <c r="C292" s="626" t="s">
        <v>3557</v>
      </c>
      <c r="D292" s="626" t="s">
        <v>2669</v>
      </c>
      <c r="E292" s="626" t="s">
        <v>3558</v>
      </c>
      <c r="F292" s="629"/>
      <c r="G292" s="629"/>
      <c r="H292" s="642">
        <v>0</v>
      </c>
      <c r="I292" s="629">
        <v>1</v>
      </c>
      <c r="J292" s="629">
        <v>413.22</v>
      </c>
      <c r="K292" s="642">
        <v>1</v>
      </c>
      <c r="L292" s="629">
        <v>1</v>
      </c>
      <c r="M292" s="630">
        <v>413.22</v>
      </c>
    </row>
    <row r="293" spans="1:13" ht="14.4" customHeight="1" x14ac:dyDescent="0.3">
      <c r="A293" s="625" t="s">
        <v>2734</v>
      </c>
      <c r="B293" s="626" t="s">
        <v>2535</v>
      </c>
      <c r="C293" s="626" t="s">
        <v>753</v>
      </c>
      <c r="D293" s="626" t="s">
        <v>754</v>
      </c>
      <c r="E293" s="626" t="s">
        <v>755</v>
      </c>
      <c r="F293" s="629"/>
      <c r="G293" s="629"/>
      <c r="H293" s="642">
        <v>0</v>
      </c>
      <c r="I293" s="629">
        <v>1</v>
      </c>
      <c r="J293" s="629">
        <v>190.48</v>
      </c>
      <c r="K293" s="642">
        <v>1</v>
      </c>
      <c r="L293" s="629">
        <v>1</v>
      </c>
      <c r="M293" s="630">
        <v>190.48</v>
      </c>
    </row>
    <row r="294" spans="1:13" ht="14.4" customHeight="1" x14ac:dyDescent="0.3">
      <c r="A294" s="625" t="s">
        <v>2734</v>
      </c>
      <c r="B294" s="626" t="s">
        <v>2535</v>
      </c>
      <c r="C294" s="626" t="s">
        <v>1988</v>
      </c>
      <c r="D294" s="626" t="s">
        <v>754</v>
      </c>
      <c r="E294" s="626" t="s">
        <v>1989</v>
      </c>
      <c r="F294" s="629"/>
      <c r="G294" s="629"/>
      <c r="H294" s="642">
        <v>0</v>
      </c>
      <c r="I294" s="629">
        <v>1</v>
      </c>
      <c r="J294" s="629">
        <v>612.26</v>
      </c>
      <c r="K294" s="642">
        <v>1</v>
      </c>
      <c r="L294" s="629">
        <v>1</v>
      </c>
      <c r="M294" s="630">
        <v>612.26</v>
      </c>
    </row>
    <row r="295" spans="1:13" ht="14.4" customHeight="1" x14ac:dyDescent="0.3">
      <c r="A295" s="625" t="s">
        <v>2734</v>
      </c>
      <c r="B295" s="626" t="s">
        <v>2560</v>
      </c>
      <c r="C295" s="626" t="s">
        <v>1643</v>
      </c>
      <c r="D295" s="626" t="s">
        <v>1491</v>
      </c>
      <c r="E295" s="626" t="s">
        <v>1644</v>
      </c>
      <c r="F295" s="629"/>
      <c r="G295" s="629"/>
      <c r="H295" s="642">
        <v>0</v>
      </c>
      <c r="I295" s="629">
        <v>86</v>
      </c>
      <c r="J295" s="629">
        <v>53774.94</v>
      </c>
      <c r="K295" s="642">
        <v>1</v>
      </c>
      <c r="L295" s="629">
        <v>86</v>
      </c>
      <c r="M295" s="630">
        <v>53774.94</v>
      </c>
    </row>
    <row r="296" spans="1:13" ht="14.4" customHeight="1" x14ac:dyDescent="0.3">
      <c r="A296" s="625" t="s">
        <v>2734</v>
      </c>
      <c r="B296" s="626" t="s">
        <v>2560</v>
      </c>
      <c r="C296" s="626" t="s">
        <v>3040</v>
      </c>
      <c r="D296" s="626" t="s">
        <v>1491</v>
      </c>
      <c r="E296" s="626" t="s">
        <v>3041</v>
      </c>
      <c r="F296" s="629"/>
      <c r="G296" s="629"/>
      <c r="H296" s="642">
        <v>0</v>
      </c>
      <c r="I296" s="629">
        <v>1</v>
      </c>
      <c r="J296" s="629">
        <v>187.59</v>
      </c>
      <c r="K296" s="642">
        <v>1</v>
      </c>
      <c r="L296" s="629">
        <v>1</v>
      </c>
      <c r="M296" s="630">
        <v>187.59</v>
      </c>
    </row>
    <row r="297" spans="1:13" ht="14.4" customHeight="1" x14ac:dyDescent="0.3">
      <c r="A297" s="625" t="s">
        <v>2734</v>
      </c>
      <c r="B297" s="626" t="s">
        <v>2560</v>
      </c>
      <c r="C297" s="626" t="s">
        <v>1490</v>
      </c>
      <c r="D297" s="626" t="s">
        <v>1491</v>
      </c>
      <c r="E297" s="626" t="s">
        <v>1492</v>
      </c>
      <c r="F297" s="629"/>
      <c r="G297" s="629"/>
      <c r="H297" s="642">
        <v>0</v>
      </c>
      <c r="I297" s="629">
        <v>19</v>
      </c>
      <c r="J297" s="629">
        <v>17820.670000000002</v>
      </c>
      <c r="K297" s="642">
        <v>1</v>
      </c>
      <c r="L297" s="629">
        <v>19</v>
      </c>
      <c r="M297" s="630">
        <v>17820.670000000002</v>
      </c>
    </row>
    <row r="298" spans="1:13" ht="14.4" customHeight="1" x14ac:dyDescent="0.3">
      <c r="A298" s="625" t="s">
        <v>2734</v>
      </c>
      <c r="B298" s="626" t="s">
        <v>2560</v>
      </c>
      <c r="C298" s="626" t="s">
        <v>2830</v>
      </c>
      <c r="D298" s="626" t="s">
        <v>1491</v>
      </c>
      <c r="E298" s="626" t="s">
        <v>2831</v>
      </c>
      <c r="F298" s="629"/>
      <c r="G298" s="629"/>
      <c r="H298" s="642">
        <v>0</v>
      </c>
      <c r="I298" s="629">
        <v>6</v>
      </c>
      <c r="J298" s="629">
        <v>6998.82</v>
      </c>
      <c r="K298" s="642">
        <v>1</v>
      </c>
      <c r="L298" s="629">
        <v>6</v>
      </c>
      <c r="M298" s="630">
        <v>6998.82</v>
      </c>
    </row>
    <row r="299" spans="1:13" ht="14.4" customHeight="1" x14ac:dyDescent="0.3">
      <c r="A299" s="625" t="s">
        <v>2734</v>
      </c>
      <c r="B299" s="626" t="s">
        <v>2568</v>
      </c>
      <c r="C299" s="626" t="s">
        <v>3861</v>
      </c>
      <c r="D299" s="626" t="s">
        <v>3862</v>
      </c>
      <c r="E299" s="626" t="s">
        <v>3863</v>
      </c>
      <c r="F299" s="629">
        <v>3</v>
      </c>
      <c r="G299" s="629">
        <v>126.53999999999999</v>
      </c>
      <c r="H299" s="642">
        <v>1</v>
      </c>
      <c r="I299" s="629"/>
      <c r="J299" s="629"/>
      <c r="K299" s="642">
        <v>0</v>
      </c>
      <c r="L299" s="629">
        <v>3</v>
      </c>
      <c r="M299" s="630">
        <v>126.53999999999999</v>
      </c>
    </row>
    <row r="300" spans="1:13" ht="14.4" customHeight="1" x14ac:dyDescent="0.3">
      <c r="A300" s="625" t="s">
        <v>2734</v>
      </c>
      <c r="B300" s="626" t="s">
        <v>2572</v>
      </c>
      <c r="C300" s="626" t="s">
        <v>1513</v>
      </c>
      <c r="D300" s="626" t="s">
        <v>1514</v>
      </c>
      <c r="E300" s="626" t="s">
        <v>970</v>
      </c>
      <c r="F300" s="629"/>
      <c r="G300" s="629"/>
      <c r="H300" s="642">
        <v>0</v>
      </c>
      <c r="I300" s="629">
        <v>2</v>
      </c>
      <c r="J300" s="629">
        <v>89.78</v>
      </c>
      <c r="K300" s="642">
        <v>1</v>
      </c>
      <c r="L300" s="629">
        <v>2</v>
      </c>
      <c r="M300" s="630">
        <v>89.78</v>
      </c>
    </row>
    <row r="301" spans="1:13" ht="14.4" customHeight="1" x14ac:dyDescent="0.3">
      <c r="A301" s="625" t="s">
        <v>2734</v>
      </c>
      <c r="B301" s="626" t="s">
        <v>2572</v>
      </c>
      <c r="C301" s="626" t="s">
        <v>2303</v>
      </c>
      <c r="D301" s="626" t="s">
        <v>2304</v>
      </c>
      <c r="E301" s="626" t="s">
        <v>1627</v>
      </c>
      <c r="F301" s="629"/>
      <c r="G301" s="629"/>
      <c r="H301" s="642">
        <v>0</v>
      </c>
      <c r="I301" s="629">
        <v>2</v>
      </c>
      <c r="J301" s="629">
        <v>120.04</v>
      </c>
      <c r="K301" s="642">
        <v>1</v>
      </c>
      <c r="L301" s="629">
        <v>2</v>
      </c>
      <c r="M301" s="630">
        <v>120.04</v>
      </c>
    </row>
    <row r="302" spans="1:13" ht="14.4" customHeight="1" x14ac:dyDescent="0.3">
      <c r="A302" s="625" t="s">
        <v>2734</v>
      </c>
      <c r="B302" s="626" t="s">
        <v>2577</v>
      </c>
      <c r="C302" s="626" t="s">
        <v>3898</v>
      </c>
      <c r="D302" s="626" t="s">
        <v>3899</v>
      </c>
      <c r="E302" s="626" t="s">
        <v>2345</v>
      </c>
      <c r="F302" s="629"/>
      <c r="G302" s="629"/>
      <c r="H302" s="642">
        <v>0</v>
      </c>
      <c r="I302" s="629">
        <v>4</v>
      </c>
      <c r="J302" s="629">
        <v>539.34</v>
      </c>
      <c r="K302" s="642">
        <v>1</v>
      </c>
      <c r="L302" s="629">
        <v>4</v>
      </c>
      <c r="M302" s="630">
        <v>539.34</v>
      </c>
    </row>
    <row r="303" spans="1:13" ht="14.4" customHeight="1" x14ac:dyDescent="0.3">
      <c r="A303" s="625" t="s">
        <v>2734</v>
      </c>
      <c r="B303" s="626" t="s">
        <v>2599</v>
      </c>
      <c r="C303" s="626" t="s">
        <v>1790</v>
      </c>
      <c r="D303" s="626" t="s">
        <v>2600</v>
      </c>
      <c r="E303" s="626" t="s">
        <v>2601</v>
      </c>
      <c r="F303" s="629"/>
      <c r="G303" s="629"/>
      <c r="H303" s="642">
        <v>0</v>
      </c>
      <c r="I303" s="629">
        <v>6</v>
      </c>
      <c r="J303" s="629">
        <v>1999.8600000000001</v>
      </c>
      <c r="K303" s="642">
        <v>1</v>
      </c>
      <c r="L303" s="629">
        <v>6</v>
      </c>
      <c r="M303" s="630">
        <v>1999.8600000000001</v>
      </c>
    </row>
    <row r="304" spans="1:13" ht="14.4" customHeight="1" x14ac:dyDescent="0.3">
      <c r="A304" s="625" t="s">
        <v>2734</v>
      </c>
      <c r="B304" s="626" t="s">
        <v>2599</v>
      </c>
      <c r="C304" s="626" t="s">
        <v>3310</v>
      </c>
      <c r="D304" s="626" t="s">
        <v>3311</v>
      </c>
      <c r="E304" s="626" t="s">
        <v>3312</v>
      </c>
      <c r="F304" s="629"/>
      <c r="G304" s="629"/>
      <c r="H304" s="642">
        <v>0</v>
      </c>
      <c r="I304" s="629">
        <v>2</v>
      </c>
      <c r="J304" s="629">
        <v>304.72000000000003</v>
      </c>
      <c r="K304" s="642">
        <v>1</v>
      </c>
      <c r="L304" s="629">
        <v>2</v>
      </c>
      <c r="M304" s="630">
        <v>304.72000000000003</v>
      </c>
    </row>
    <row r="305" spans="1:13" ht="14.4" customHeight="1" x14ac:dyDescent="0.3">
      <c r="A305" s="625" t="s">
        <v>2734</v>
      </c>
      <c r="B305" s="626" t="s">
        <v>2683</v>
      </c>
      <c r="C305" s="626" t="s">
        <v>3869</v>
      </c>
      <c r="D305" s="626" t="s">
        <v>3870</v>
      </c>
      <c r="E305" s="626" t="s">
        <v>3871</v>
      </c>
      <c r="F305" s="629"/>
      <c r="G305" s="629"/>
      <c r="H305" s="642">
        <v>0</v>
      </c>
      <c r="I305" s="629">
        <v>1</v>
      </c>
      <c r="J305" s="629">
        <v>199.96</v>
      </c>
      <c r="K305" s="642">
        <v>1</v>
      </c>
      <c r="L305" s="629">
        <v>1</v>
      </c>
      <c r="M305" s="630">
        <v>199.96</v>
      </c>
    </row>
    <row r="306" spans="1:13" ht="14.4" customHeight="1" x14ac:dyDescent="0.3">
      <c r="A306" s="625" t="s">
        <v>2734</v>
      </c>
      <c r="B306" s="626" t="s">
        <v>2624</v>
      </c>
      <c r="C306" s="626" t="s">
        <v>1831</v>
      </c>
      <c r="D306" s="626" t="s">
        <v>1832</v>
      </c>
      <c r="E306" s="626" t="s">
        <v>1833</v>
      </c>
      <c r="F306" s="629"/>
      <c r="G306" s="629"/>
      <c r="H306" s="642">
        <v>0</v>
      </c>
      <c r="I306" s="629">
        <v>15</v>
      </c>
      <c r="J306" s="629">
        <v>2310.1499999999996</v>
      </c>
      <c r="K306" s="642">
        <v>1</v>
      </c>
      <c r="L306" s="629">
        <v>15</v>
      </c>
      <c r="M306" s="630">
        <v>2310.1499999999996</v>
      </c>
    </row>
    <row r="307" spans="1:13" ht="14.4" customHeight="1" x14ac:dyDescent="0.3">
      <c r="A307" s="625" t="s">
        <v>2734</v>
      </c>
      <c r="B307" s="626" t="s">
        <v>2624</v>
      </c>
      <c r="C307" s="626" t="s">
        <v>2875</v>
      </c>
      <c r="D307" s="626" t="s">
        <v>1832</v>
      </c>
      <c r="E307" s="626" t="s">
        <v>1833</v>
      </c>
      <c r="F307" s="629"/>
      <c r="G307" s="629"/>
      <c r="H307" s="642">
        <v>0</v>
      </c>
      <c r="I307" s="629">
        <v>1</v>
      </c>
      <c r="J307" s="629">
        <v>143.18</v>
      </c>
      <c r="K307" s="642">
        <v>1</v>
      </c>
      <c r="L307" s="629">
        <v>1</v>
      </c>
      <c r="M307" s="630">
        <v>143.18</v>
      </c>
    </row>
    <row r="308" spans="1:13" ht="14.4" customHeight="1" x14ac:dyDescent="0.3">
      <c r="A308" s="625" t="s">
        <v>2734</v>
      </c>
      <c r="B308" s="626" t="s">
        <v>2628</v>
      </c>
      <c r="C308" s="626" t="s">
        <v>1809</v>
      </c>
      <c r="D308" s="626" t="s">
        <v>1810</v>
      </c>
      <c r="E308" s="626" t="s">
        <v>2614</v>
      </c>
      <c r="F308" s="629"/>
      <c r="G308" s="629"/>
      <c r="H308" s="642">
        <v>0</v>
      </c>
      <c r="I308" s="629">
        <v>2</v>
      </c>
      <c r="J308" s="629">
        <v>139.72</v>
      </c>
      <c r="K308" s="642">
        <v>1</v>
      </c>
      <c r="L308" s="629">
        <v>2</v>
      </c>
      <c r="M308" s="630">
        <v>139.72</v>
      </c>
    </row>
    <row r="309" spans="1:13" ht="14.4" customHeight="1" x14ac:dyDescent="0.3">
      <c r="A309" s="625" t="s">
        <v>2734</v>
      </c>
      <c r="B309" s="626" t="s">
        <v>2636</v>
      </c>
      <c r="C309" s="626" t="s">
        <v>1673</v>
      </c>
      <c r="D309" s="626" t="s">
        <v>1674</v>
      </c>
      <c r="E309" s="626" t="s">
        <v>1675</v>
      </c>
      <c r="F309" s="629"/>
      <c r="G309" s="629"/>
      <c r="H309" s="642">
        <v>0</v>
      </c>
      <c r="I309" s="629">
        <v>2</v>
      </c>
      <c r="J309" s="629">
        <v>386.52</v>
      </c>
      <c r="K309" s="642">
        <v>1</v>
      </c>
      <c r="L309" s="629">
        <v>2</v>
      </c>
      <c r="M309" s="630">
        <v>386.52</v>
      </c>
    </row>
    <row r="310" spans="1:13" ht="14.4" customHeight="1" x14ac:dyDescent="0.3">
      <c r="A310" s="625" t="s">
        <v>2734</v>
      </c>
      <c r="B310" s="626" t="s">
        <v>2636</v>
      </c>
      <c r="C310" s="626" t="s">
        <v>3883</v>
      </c>
      <c r="D310" s="626" t="s">
        <v>1674</v>
      </c>
      <c r="E310" s="626" t="s">
        <v>3884</v>
      </c>
      <c r="F310" s="629"/>
      <c r="G310" s="629"/>
      <c r="H310" s="642">
        <v>0</v>
      </c>
      <c r="I310" s="629">
        <v>13</v>
      </c>
      <c r="J310" s="629">
        <v>5024.6299999999992</v>
      </c>
      <c r="K310" s="642">
        <v>1</v>
      </c>
      <c r="L310" s="629">
        <v>13</v>
      </c>
      <c r="M310" s="630">
        <v>5024.6299999999992</v>
      </c>
    </row>
    <row r="311" spans="1:13" ht="14.4" customHeight="1" x14ac:dyDescent="0.3">
      <c r="A311" s="625" t="s">
        <v>2734</v>
      </c>
      <c r="B311" s="626" t="s">
        <v>2637</v>
      </c>
      <c r="C311" s="626" t="s">
        <v>1479</v>
      </c>
      <c r="D311" s="626" t="s">
        <v>1480</v>
      </c>
      <c r="E311" s="626" t="s">
        <v>2639</v>
      </c>
      <c r="F311" s="629"/>
      <c r="G311" s="629"/>
      <c r="H311" s="642">
        <v>0</v>
      </c>
      <c r="I311" s="629">
        <v>18</v>
      </c>
      <c r="J311" s="629">
        <v>1739.3400000000001</v>
      </c>
      <c r="K311" s="642">
        <v>1</v>
      </c>
      <c r="L311" s="629">
        <v>18</v>
      </c>
      <c r="M311" s="630">
        <v>1739.3400000000001</v>
      </c>
    </row>
    <row r="312" spans="1:13" ht="14.4" customHeight="1" x14ac:dyDescent="0.3">
      <c r="A312" s="625" t="s">
        <v>2734</v>
      </c>
      <c r="B312" s="626" t="s">
        <v>2637</v>
      </c>
      <c r="C312" s="626" t="s">
        <v>576</v>
      </c>
      <c r="D312" s="626" t="s">
        <v>577</v>
      </c>
      <c r="E312" s="626" t="s">
        <v>2640</v>
      </c>
      <c r="F312" s="629">
        <v>47</v>
      </c>
      <c r="G312" s="629">
        <v>4541.6100000000006</v>
      </c>
      <c r="H312" s="642">
        <v>1</v>
      </c>
      <c r="I312" s="629"/>
      <c r="J312" s="629"/>
      <c r="K312" s="642">
        <v>0</v>
      </c>
      <c r="L312" s="629">
        <v>47</v>
      </c>
      <c r="M312" s="630">
        <v>4541.6100000000006</v>
      </c>
    </row>
    <row r="313" spans="1:13" ht="14.4" customHeight="1" x14ac:dyDescent="0.3">
      <c r="A313" s="625" t="s">
        <v>2734</v>
      </c>
      <c r="B313" s="626" t="s">
        <v>2646</v>
      </c>
      <c r="C313" s="626" t="s">
        <v>2847</v>
      </c>
      <c r="D313" s="626" t="s">
        <v>2848</v>
      </c>
      <c r="E313" s="626" t="s">
        <v>2647</v>
      </c>
      <c r="F313" s="629">
        <v>1</v>
      </c>
      <c r="G313" s="629">
        <v>41.5</v>
      </c>
      <c r="H313" s="642">
        <v>1</v>
      </c>
      <c r="I313" s="629"/>
      <c r="J313" s="629"/>
      <c r="K313" s="642">
        <v>0</v>
      </c>
      <c r="L313" s="629">
        <v>1</v>
      </c>
      <c r="M313" s="630">
        <v>41.5</v>
      </c>
    </row>
    <row r="314" spans="1:13" ht="14.4" customHeight="1" x14ac:dyDescent="0.3">
      <c r="A314" s="625" t="s">
        <v>2734</v>
      </c>
      <c r="B314" s="626" t="s">
        <v>2646</v>
      </c>
      <c r="C314" s="626" t="s">
        <v>3030</v>
      </c>
      <c r="D314" s="626" t="s">
        <v>3031</v>
      </c>
      <c r="E314" s="626" t="s">
        <v>3032</v>
      </c>
      <c r="F314" s="629"/>
      <c r="G314" s="629"/>
      <c r="H314" s="642">
        <v>0</v>
      </c>
      <c r="I314" s="629">
        <v>1</v>
      </c>
      <c r="J314" s="629">
        <v>32.74</v>
      </c>
      <c r="K314" s="642">
        <v>1</v>
      </c>
      <c r="L314" s="629">
        <v>1</v>
      </c>
      <c r="M314" s="630">
        <v>32.74</v>
      </c>
    </row>
    <row r="315" spans="1:13" ht="14.4" customHeight="1" x14ac:dyDescent="0.3">
      <c r="A315" s="625" t="s">
        <v>2734</v>
      </c>
      <c r="B315" s="626" t="s">
        <v>2646</v>
      </c>
      <c r="C315" s="626" t="s">
        <v>1494</v>
      </c>
      <c r="D315" s="626" t="s">
        <v>1495</v>
      </c>
      <c r="E315" s="626" t="s">
        <v>1496</v>
      </c>
      <c r="F315" s="629"/>
      <c r="G315" s="629"/>
      <c r="H315" s="642">
        <v>0</v>
      </c>
      <c r="I315" s="629">
        <v>1</v>
      </c>
      <c r="J315" s="629">
        <v>49.12</v>
      </c>
      <c r="K315" s="642">
        <v>1</v>
      </c>
      <c r="L315" s="629">
        <v>1</v>
      </c>
      <c r="M315" s="630">
        <v>49.12</v>
      </c>
    </row>
    <row r="316" spans="1:13" ht="14.4" customHeight="1" x14ac:dyDescent="0.3">
      <c r="A316" s="625" t="s">
        <v>2734</v>
      </c>
      <c r="B316" s="626" t="s">
        <v>2646</v>
      </c>
      <c r="C316" s="626" t="s">
        <v>1536</v>
      </c>
      <c r="D316" s="626" t="s">
        <v>1537</v>
      </c>
      <c r="E316" s="626" t="s">
        <v>2647</v>
      </c>
      <c r="F316" s="629"/>
      <c r="G316" s="629"/>
      <c r="H316" s="642">
        <v>0</v>
      </c>
      <c r="I316" s="629">
        <v>1</v>
      </c>
      <c r="J316" s="629">
        <v>41.5</v>
      </c>
      <c r="K316" s="642">
        <v>1</v>
      </c>
      <c r="L316" s="629">
        <v>1</v>
      </c>
      <c r="M316" s="630">
        <v>41.5</v>
      </c>
    </row>
    <row r="317" spans="1:13" ht="14.4" customHeight="1" x14ac:dyDescent="0.3">
      <c r="A317" s="625" t="s">
        <v>2734</v>
      </c>
      <c r="B317" s="626" t="s">
        <v>2646</v>
      </c>
      <c r="C317" s="626" t="s">
        <v>2310</v>
      </c>
      <c r="D317" s="626" t="s">
        <v>1537</v>
      </c>
      <c r="E317" s="626" t="s">
        <v>2693</v>
      </c>
      <c r="F317" s="629"/>
      <c r="G317" s="629"/>
      <c r="H317" s="642">
        <v>0</v>
      </c>
      <c r="I317" s="629">
        <v>6</v>
      </c>
      <c r="J317" s="629">
        <v>668.22</v>
      </c>
      <c r="K317" s="642">
        <v>1</v>
      </c>
      <c r="L317" s="629">
        <v>6</v>
      </c>
      <c r="M317" s="630">
        <v>668.22</v>
      </c>
    </row>
    <row r="318" spans="1:13" ht="14.4" customHeight="1" x14ac:dyDescent="0.3">
      <c r="A318" s="625" t="s">
        <v>2734</v>
      </c>
      <c r="B318" s="626" t="s">
        <v>3978</v>
      </c>
      <c r="C318" s="626" t="s">
        <v>3907</v>
      </c>
      <c r="D318" s="626" t="s">
        <v>3908</v>
      </c>
      <c r="E318" s="626" t="s">
        <v>3991</v>
      </c>
      <c r="F318" s="629">
        <v>2</v>
      </c>
      <c r="G318" s="629">
        <v>0</v>
      </c>
      <c r="H318" s="642"/>
      <c r="I318" s="629"/>
      <c r="J318" s="629"/>
      <c r="K318" s="642"/>
      <c r="L318" s="629">
        <v>2</v>
      </c>
      <c r="M318" s="630">
        <v>0</v>
      </c>
    </row>
    <row r="319" spans="1:13" ht="14.4" customHeight="1" x14ac:dyDescent="0.3">
      <c r="A319" s="625" t="s">
        <v>2734</v>
      </c>
      <c r="B319" s="626" t="s">
        <v>2665</v>
      </c>
      <c r="C319" s="626" t="s">
        <v>1883</v>
      </c>
      <c r="D319" s="626" t="s">
        <v>3315</v>
      </c>
      <c r="E319" s="626" t="s">
        <v>3316</v>
      </c>
      <c r="F319" s="629"/>
      <c r="G319" s="629"/>
      <c r="H319" s="642">
        <v>0</v>
      </c>
      <c r="I319" s="629">
        <v>2</v>
      </c>
      <c r="J319" s="629">
        <v>275.2</v>
      </c>
      <c r="K319" s="642">
        <v>1</v>
      </c>
      <c r="L319" s="629">
        <v>2</v>
      </c>
      <c r="M319" s="630">
        <v>275.2</v>
      </c>
    </row>
    <row r="320" spans="1:13" ht="14.4" customHeight="1" x14ac:dyDescent="0.3">
      <c r="A320" s="625" t="s">
        <v>2734</v>
      </c>
      <c r="B320" s="626" t="s">
        <v>3989</v>
      </c>
      <c r="C320" s="626" t="s">
        <v>3764</v>
      </c>
      <c r="D320" s="626" t="s">
        <v>3765</v>
      </c>
      <c r="E320" s="626" t="s">
        <v>3766</v>
      </c>
      <c r="F320" s="629"/>
      <c r="G320" s="629"/>
      <c r="H320" s="642">
        <v>0</v>
      </c>
      <c r="I320" s="629">
        <v>1</v>
      </c>
      <c r="J320" s="629">
        <v>1309.48</v>
      </c>
      <c r="K320" s="642">
        <v>1</v>
      </c>
      <c r="L320" s="629">
        <v>1</v>
      </c>
      <c r="M320" s="630">
        <v>1309.48</v>
      </c>
    </row>
    <row r="321" spans="1:13" ht="14.4" customHeight="1" x14ac:dyDescent="0.3">
      <c r="A321" s="625" t="s">
        <v>2734</v>
      </c>
      <c r="B321" s="626" t="s">
        <v>2668</v>
      </c>
      <c r="C321" s="626" t="s">
        <v>3876</v>
      </c>
      <c r="D321" s="626" t="s">
        <v>3877</v>
      </c>
      <c r="E321" s="626" t="s">
        <v>3878</v>
      </c>
      <c r="F321" s="629"/>
      <c r="G321" s="629"/>
      <c r="H321" s="642">
        <v>0</v>
      </c>
      <c r="I321" s="629">
        <v>1</v>
      </c>
      <c r="J321" s="629">
        <v>137.74</v>
      </c>
      <c r="K321" s="642">
        <v>1</v>
      </c>
      <c r="L321" s="629">
        <v>1</v>
      </c>
      <c r="M321" s="630">
        <v>137.74</v>
      </c>
    </row>
    <row r="322" spans="1:13" ht="14.4" customHeight="1" x14ac:dyDescent="0.3">
      <c r="A322" s="625" t="s">
        <v>2735</v>
      </c>
      <c r="B322" s="626" t="s">
        <v>2560</v>
      </c>
      <c r="C322" s="626" t="s">
        <v>3048</v>
      </c>
      <c r="D322" s="626" t="s">
        <v>1491</v>
      </c>
      <c r="E322" s="626" t="s">
        <v>3049</v>
      </c>
      <c r="F322" s="629"/>
      <c r="G322" s="629"/>
      <c r="H322" s="642"/>
      <c r="I322" s="629">
        <v>2</v>
      </c>
      <c r="J322" s="629">
        <v>0</v>
      </c>
      <c r="K322" s="642"/>
      <c r="L322" s="629">
        <v>2</v>
      </c>
      <c r="M322" s="630">
        <v>0</v>
      </c>
    </row>
    <row r="323" spans="1:13" ht="14.4" customHeight="1" x14ac:dyDescent="0.3">
      <c r="A323" s="625" t="s">
        <v>2735</v>
      </c>
      <c r="B323" s="626" t="s">
        <v>2560</v>
      </c>
      <c r="C323" s="626" t="s">
        <v>2996</v>
      </c>
      <c r="D323" s="626" t="s">
        <v>1491</v>
      </c>
      <c r="E323" s="626" t="s">
        <v>2997</v>
      </c>
      <c r="F323" s="629"/>
      <c r="G323" s="629"/>
      <c r="H323" s="642">
        <v>0</v>
      </c>
      <c r="I323" s="629">
        <v>4</v>
      </c>
      <c r="J323" s="629">
        <v>1875.84</v>
      </c>
      <c r="K323" s="642">
        <v>1</v>
      </c>
      <c r="L323" s="629">
        <v>4</v>
      </c>
      <c r="M323" s="630">
        <v>1875.84</v>
      </c>
    </row>
    <row r="324" spans="1:13" ht="14.4" customHeight="1" x14ac:dyDescent="0.3">
      <c r="A324" s="625" t="s">
        <v>2735</v>
      </c>
      <c r="B324" s="626" t="s">
        <v>2560</v>
      </c>
      <c r="C324" s="626" t="s">
        <v>1643</v>
      </c>
      <c r="D324" s="626" t="s">
        <v>1491</v>
      </c>
      <c r="E324" s="626" t="s">
        <v>1644</v>
      </c>
      <c r="F324" s="629"/>
      <c r="G324" s="629"/>
      <c r="H324" s="642">
        <v>0</v>
      </c>
      <c r="I324" s="629">
        <v>59</v>
      </c>
      <c r="J324" s="629">
        <v>36892.11</v>
      </c>
      <c r="K324" s="642">
        <v>1</v>
      </c>
      <c r="L324" s="629">
        <v>59</v>
      </c>
      <c r="M324" s="630">
        <v>36892.11</v>
      </c>
    </row>
    <row r="325" spans="1:13" ht="14.4" customHeight="1" x14ac:dyDescent="0.3">
      <c r="A325" s="625" t="s">
        <v>2735</v>
      </c>
      <c r="B325" s="626" t="s">
        <v>2560</v>
      </c>
      <c r="C325" s="626" t="s">
        <v>1490</v>
      </c>
      <c r="D325" s="626" t="s">
        <v>1491</v>
      </c>
      <c r="E325" s="626" t="s">
        <v>1492</v>
      </c>
      <c r="F325" s="629"/>
      <c r="G325" s="629"/>
      <c r="H325" s="642">
        <v>0</v>
      </c>
      <c r="I325" s="629">
        <v>3</v>
      </c>
      <c r="J325" s="629">
        <v>2813.79</v>
      </c>
      <c r="K325" s="642">
        <v>1</v>
      </c>
      <c r="L325" s="629">
        <v>3</v>
      </c>
      <c r="M325" s="630">
        <v>2813.79</v>
      </c>
    </row>
    <row r="326" spans="1:13" ht="14.4" customHeight="1" x14ac:dyDescent="0.3">
      <c r="A326" s="625" t="s">
        <v>2735</v>
      </c>
      <c r="B326" s="626" t="s">
        <v>2599</v>
      </c>
      <c r="C326" s="626" t="s">
        <v>1790</v>
      </c>
      <c r="D326" s="626" t="s">
        <v>2600</v>
      </c>
      <c r="E326" s="626" t="s">
        <v>2601</v>
      </c>
      <c r="F326" s="629"/>
      <c r="G326" s="629"/>
      <c r="H326" s="642">
        <v>0</v>
      </c>
      <c r="I326" s="629">
        <v>5</v>
      </c>
      <c r="J326" s="629">
        <v>1666.55</v>
      </c>
      <c r="K326" s="642">
        <v>1</v>
      </c>
      <c r="L326" s="629">
        <v>5</v>
      </c>
      <c r="M326" s="630">
        <v>1666.55</v>
      </c>
    </row>
    <row r="327" spans="1:13" ht="14.4" customHeight="1" x14ac:dyDescent="0.3">
      <c r="A327" s="625" t="s">
        <v>2735</v>
      </c>
      <c r="B327" s="626" t="s">
        <v>2599</v>
      </c>
      <c r="C327" s="626" t="s">
        <v>3922</v>
      </c>
      <c r="D327" s="626" t="s">
        <v>3923</v>
      </c>
      <c r="E327" s="626" t="s">
        <v>3924</v>
      </c>
      <c r="F327" s="629"/>
      <c r="G327" s="629"/>
      <c r="H327" s="642">
        <v>0</v>
      </c>
      <c r="I327" s="629">
        <v>3</v>
      </c>
      <c r="J327" s="629">
        <v>999.93000000000006</v>
      </c>
      <c r="K327" s="642">
        <v>1</v>
      </c>
      <c r="L327" s="629">
        <v>3</v>
      </c>
      <c r="M327" s="630">
        <v>999.93000000000006</v>
      </c>
    </row>
    <row r="328" spans="1:13" ht="14.4" customHeight="1" x14ac:dyDescent="0.3">
      <c r="A328" s="625" t="s">
        <v>2735</v>
      </c>
      <c r="B328" s="626" t="s">
        <v>2599</v>
      </c>
      <c r="C328" s="626" t="s">
        <v>1827</v>
      </c>
      <c r="D328" s="626" t="s">
        <v>2604</v>
      </c>
      <c r="E328" s="626" t="s">
        <v>2605</v>
      </c>
      <c r="F328" s="629"/>
      <c r="G328" s="629"/>
      <c r="H328" s="642">
        <v>0</v>
      </c>
      <c r="I328" s="629">
        <v>3</v>
      </c>
      <c r="J328" s="629">
        <v>999.93000000000006</v>
      </c>
      <c r="K328" s="642">
        <v>1</v>
      </c>
      <c r="L328" s="629">
        <v>3</v>
      </c>
      <c r="M328" s="630">
        <v>999.93000000000006</v>
      </c>
    </row>
    <row r="329" spans="1:13" ht="14.4" customHeight="1" x14ac:dyDescent="0.3">
      <c r="A329" s="625" t="s">
        <v>2735</v>
      </c>
      <c r="B329" s="626" t="s">
        <v>2624</v>
      </c>
      <c r="C329" s="626" t="s">
        <v>1831</v>
      </c>
      <c r="D329" s="626" t="s">
        <v>1832</v>
      </c>
      <c r="E329" s="626" t="s">
        <v>1833</v>
      </c>
      <c r="F329" s="629"/>
      <c r="G329" s="629"/>
      <c r="H329" s="642">
        <v>0</v>
      </c>
      <c r="I329" s="629">
        <v>6</v>
      </c>
      <c r="J329" s="629">
        <v>924.06</v>
      </c>
      <c r="K329" s="642">
        <v>1</v>
      </c>
      <c r="L329" s="629">
        <v>6</v>
      </c>
      <c r="M329" s="630">
        <v>924.06</v>
      </c>
    </row>
    <row r="330" spans="1:13" ht="14.4" customHeight="1" x14ac:dyDescent="0.3">
      <c r="A330" s="625" t="s">
        <v>2735</v>
      </c>
      <c r="B330" s="626" t="s">
        <v>2628</v>
      </c>
      <c r="C330" s="626" t="s">
        <v>1809</v>
      </c>
      <c r="D330" s="626" t="s">
        <v>1810</v>
      </c>
      <c r="E330" s="626" t="s">
        <v>2614</v>
      </c>
      <c r="F330" s="629"/>
      <c r="G330" s="629"/>
      <c r="H330" s="642">
        <v>0</v>
      </c>
      <c r="I330" s="629">
        <v>3</v>
      </c>
      <c r="J330" s="629">
        <v>209.57999999999998</v>
      </c>
      <c r="K330" s="642">
        <v>1</v>
      </c>
      <c r="L330" s="629">
        <v>3</v>
      </c>
      <c r="M330" s="630">
        <v>209.57999999999998</v>
      </c>
    </row>
    <row r="331" spans="1:13" ht="14.4" customHeight="1" x14ac:dyDescent="0.3">
      <c r="A331" s="625" t="s">
        <v>2735</v>
      </c>
      <c r="B331" s="626" t="s">
        <v>2637</v>
      </c>
      <c r="C331" s="626" t="s">
        <v>1596</v>
      </c>
      <c r="D331" s="626" t="s">
        <v>1480</v>
      </c>
      <c r="E331" s="626" t="s">
        <v>2638</v>
      </c>
      <c r="F331" s="629"/>
      <c r="G331" s="629"/>
      <c r="H331" s="642">
        <v>0</v>
      </c>
      <c r="I331" s="629">
        <v>2</v>
      </c>
      <c r="J331" s="629">
        <v>96.62</v>
      </c>
      <c r="K331" s="642">
        <v>1</v>
      </c>
      <c r="L331" s="629">
        <v>2</v>
      </c>
      <c r="M331" s="630">
        <v>96.62</v>
      </c>
    </row>
    <row r="332" spans="1:13" ht="14.4" customHeight="1" x14ac:dyDescent="0.3">
      <c r="A332" s="625" t="s">
        <v>2735</v>
      </c>
      <c r="B332" s="626" t="s">
        <v>2637</v>
      </c>
      <c r="C332" s="626" t="s">
        <v>2832</v>
      </c>
      <c r="D332" s="626" t="s">
        <v>577</v>
      </c>
      <c r="E332" s="626" t="s">
        <v>2833</v>
      </c>
      <c r="F332" s="629">
        <v>8</v>
      </c>
      <c r="G332" s="629">
        <v>0</v>
      </c>
      <c r="H332" s="642"/>
      <c r="I332" s="629"/>
      <c r="J332" s="629"/>
      <c r="K332" s="642"/>
      <c r="L332" s="629">
        <v>8</v>
      </c>
      <c r="M332" s="630">
        <v>0</v>
      </c>
    </row>
    <row r="333" spans="1:13" ht="14.4" customHeight="1" x14ac:dyDescent="0.3">
      <c r="A333" s="625" t="s">
        <v>2735</v>
      </c>
      <c r="B333" s="626" t="s">
        <v>2637</v>
      </c>
      <c r="C333" s="626" t="s">
        <v>2834</v>
      </c>
      <c r="D333" s="626" t="s">
        <v>577</v>
      </c>
      <c r="E333" s="626" t="s">
        <v>2835</v>
      </c>
      <c r="F333" s="629">
        <v>4</v>
      </c>
      <c r="G333" s="629">
        <v>0</v>
      </c>
      <c r="H333" s="642"/>
      <c r="I333" s="629"/>
      <c r="J333" s="629"/>
      <c r="K333" s="642"/>
      <c r="L333" s="629">
        <v>4</v>
      </c>
      <c r="M333" s="630">
        <v>0</v>
      </c>
    </row>
    <row r="334" spans="1:13" ht="14.4" customHeight="1" x14ac:dyDescent="0.3">
      <c r="A334" s="625" t="s">
        <v>2735</v>
      </c>
      <c r="B334" s="626" t="s">
        <v>2637</v>
      </c>
      <c r="C334" s="626" t="s">
        <v>576</v>
      </c>
      <c r="D334" s="626" t="s">
        <v>577</v>
      </c>
      <c r="E334" s="626" t="s">
        <v>2640</v>
      </c>
      <c r="F334" s="629">
        <v>6</v>
      </c>
      <c r="G334" s="629">
        <v>579.78</v>
      </c>
      <c r="H334" s="642">
        <v>1</v>
      </c>
      <c r="I334" s="629"/>
      <c r="J334" s="629"/>
      <c r="K334" s="642">
        <v>0</v>
      </c>
      <c r="L334" s="629">
        <v>6</v>
      </c>
      <c r="M334" s="630">
        <v>579.78</v>
      </c>
    </row>
    <row r="335" spans="1:13" ht="14.4" customHeight="1" x14ac:dyDescent="0.3">
      <c r="A335" s="625" t="s">
        <v>2735</v>
      </c>
      <c r="B335" s="626" t="s">
        <v>2646</v>
      </c>
      <c r="C335" s="626" t="s">
        <v>1494</v>
      </c>
      <c r="D335" s="626" t="s">
        <v>1495</v>
      </c>
      <c r="E335" s="626" t="s">
        <v>1496</v>
      </c>
      <c r="F335" s="629"/>
      <c r="G335" s="629"/>
      <c r="H335" s="642">
        <v>0</v>
      </c>
      <c r="I335" s="629">
        <v>1</v>
      </c>
      <c r="J335" s="629">
        <v>32.74</v>
      </c>
      <c r="K335" s="642">
        <v>1</v>
      </c>
      <c r="L335" s="629">
        <v>1</v>
      </c>
      <c r="M335" s="630">
        <v>32.74</v>
      </c>
    </row>
    <row r="336" spans="1:13" ht="14.4" customHeight="1" x14ac:dyDescent="0.3">
      <c r="A336" s="625" t="s">
        <v>2735</v>
      </c>
      <c r="B336" s="626" t="s">
        <v>2646</v>
      </c>
      <c r="C336" s="626" t="s">
        <v>1536</v>
      </c>
      <c r="D336" s="626" t="s">
        <v>1537</v>
      </c>
      <c r="E336" s="626" t="s">
        <v>2647</v>
      </c>
      <c r="F336" s="629"/>
      <c r="G336" s="629"/>
      <c r="H336" s="642">
        <v>0</v>
      </c>
      <c r="I336" s="629">
        <v>1</v>
      </c>
      <c r="J336" s="629">
        <v>41.5</v>
      </c>
      <c r="K336" s="642">
        <v>1</v>
      </c>
      <c r="L336" s="629">
        <v>1</v>
      </c>
      <c r="M336" s="630">
        <v>41.5</v>
      </c>
    </row>
    <row r="337" spans="1:13" ht="14.4" customHeight="1" x14ac:dyDescent="0.3">
      <c r="A337" s="625" t="s">
        <v>2736</v>
      </c>
      <c r="B337" s="626" t="s">
        <v>2599</v>
      </c>
      <c r="C337" s="626" t="s">
        <v>1790</v>
      </c>
      <c r="D337" s="626" t="s">
        <v>2600</v>
      </c>
      <c r="E337" s="626" t="s">
        <v>2601</v>
      </c>
      <c r="F337" s="629"/>
      <c r="G337" s="629"/>
      <c r="H337" s="642">
        <v>0</v>
      </c>
      <c r="I337" s="629">
        <v>1</v>
      </c>
      <c r="J337" s="629">
        <v>333.31</v>
      </c>
      <c r="K337" s="642">
        <v>1</v>
      </c>
      <c r="L337" s="629">
        <v>1</v>
      </c>
      <c r="M337" s="630">
        <v>333.31</v>
      </c>
    </row>
    <row r="338" spans="1:13" ht="14.4" customHeight="1" x14ac:dyDescent="0.3">
      <c r="A338" s="625" t="s">
        <v>2737</v>
      </c>
      <c r="B338" s="626" t="s">
        <v>2535</v>
      </c>
      <c r="C338" s="626" t="s">
        <v>2242</v>
      </c>
      <c r="D338" s="626" t="s">
        <v>754</v>
      </c>
      <c r="E338" s="626" t="s">
        <v>2243</v>
      </c>
      <c r="F338" s="629"/>
      <c r="G338" s="629"/>
      <c r="H338" s="642">
        <v>0</v>
      </c>
      <c r="I338" s="629">
        <v>1</v>
      </c>
      <c r="J338" s="629">
        <v>95.24</v>
      </c>
      <c r="K338" s="642">
        <v>1</v>
      </c>
      <c r="L338" s="629">
        <v>1</v>
      </c>
      <c r="M338" s="630">
        <v>95.24</v>
      </c>
    </row>
    <row r="339" spans="1:13" ht="14.4" customHeight="1" x14ac:dyDescent="0.3">
      <c r="A339" s="625" t="s">
        <v>2737</v>
      </c>
      <c r="B339" s="626" t="s">
        <v>2549</v>
      </c>
      <c r="C339" s="626" t="s">
        <v>1528</v>
      </c>
      <c r="D339" s="626" t="s">
        <v>1529</v>
      </c>
      <c r="E339" s="626" t="s">
        <v>2550</v>
      </c>
      <c r="F339" s="629"/>
      <c r="G339" s="629"/>
      <c r="H339" s="642">
        <v>0</v>
      </c>
      <c r="I339" s="629">
        <v>1</v>
      </c>
      <c r="J339" s="629">
        <v>86.41</v>
      </c>
      <c r="K339" s="642">
        <v>1</v>
      </c>
      <c r="L339" s="629">
        <v>1</v>
      </c>
      <c r="M339" s="630">
        <v>86.41</v>
      </c>
    </row>
    <row r="340" spans="1:13" ht="14.4" customHeight="1" x14ac:dyDescent="0.3">
      <c r="A340" s="625" t="s">
        <v>2737</v>
      </c>
      <c r="B340" s="626" t="s">
        <v>2560</v>
      </c>
      <c r="C340" s="626" t="s">
        <v>2996</v>
      </c>
      <c r="D340" s="626" t="s">
        <v>1491</v>
      </c>
      <c r="E340" s="626" t="s">
        <v>2997</v>
      </c>
      <c r="F340" s="629"/>
      <c r="G340" s="629"/>
      <c r="H340" s="642">
        <v>0</v>
      </c>
      <c r="I340" s="629">
        <v>1</v>
      </c>
      <c r="J340" s="629">
        <v>468.96</v>
      </c>
      <c r="K340" s="642">
        <v>1</v>
      </c>
      <c r="L340" s="629">
        <v>1</v>
      </c>
      <c r="M340" s="630">
        <v>468.96</v>
      </c>
    </row>
    <row r="341" spans="1:13" ht="14.4" customHeight="1" x14ac:dyDescent="0.3">
      <c r="A341" s="625" t="s">
        <v>2737</v>
      </c>
      <c r="B341" s="626" t="s">
        <v>2560</v>
      </c>
      <c r="C341" s="626" t="s">
        <v>1643</v>
      </c>
      <c r="D341" s="626" t="s">
        <v>1491</v>
      </c>
      <c r="E341" s="626" t="s">
        <v>1644</v>
      </c>
      <c r="F341" s="629"/>
      <c r="G341" s="629"/>
      <c r="H341" s="642">
        <v>0</v>
      </c>
      <c r="I341" s="629">
        <v>90</v>
      </c>
      <c r="J341" s="629">
        <v>56276.100000000006</v>
      </c>
      <c r="K341" s="642">
        <v>1</v>
      </c>
      <c r="L341" s="629">
        <v>90</v>
      </c>
      <c r="M341" s="630">
        <v>56276.100000000006</v>
      </c>
    </row>
    <row r="342" spans="1:13" ht="14.4" customHeight="1" x14ac:dyDescent="0.3">
      <c r="A342" s="625" t="s">
        <v>2737</v>
      </c>
      <c r="B342" s="626" t="s">
        <v>2560</v>
      </c>
      <c r="C342" s="626" t="s">
        <v>1490</v>
      </c>
      <c r="D342" s="626" t="s">
        <v>1491</v>
      </c>
      <c r="E342" s="626" t="s">
        <v>1492</v>
      </c>
      <c r="F342" s="629"/>
      <c r="G342" s="629"/>
      <c r="H342" s="642">
        <v>0</v>
      </c>
      <c r="I342" s="629">
        <v>16</v>
      </c>
      <c r="J342" s="629">
        <v>15006.880000000001</v>
      </c>
      <c r="K342" s="642">
        <v>1</v>
      </c>
      <c r="L342" s="629">
        <v>16</v>
      </c>
      <c r="M342" s="630">
        <v>15006.880000000001</v>
      </c>
    </row>
    <row r="343" spans="1:13" ht="14.4" customHeight="1" x14ac:dyDescent="0.3">
      <c r="A343" s="625" t="s">
        <v>2737</v>
      </c>
      <c r="B343" s="626" t="s">
        <v>2560</v>
      </c>
      <c r="C343" s="626" t="s">
        <v>2830</v>
      </c>
      <c r="D343" s="626" t="s">
        <v>1491</v>
      </c>
      <c r="E343" s="626" t="s">
        <v>2831</v>
      </c>
      <c r="F343" s="629"/>
      <c r="G343" s="629"/>
      <c r="H343" s="642">
        <v>0</v>
      </c>
      <c r="I343" s="629">
        <v>2</v>
      </c>
      <c r="J343" s="629">
        <v>2332.94</v>
      </c>
      <c r="K343" s="642">
        <v>1</v>
      </c>
      <c r="L343" s="629">
        <v>2</v>
      </c>
      <c r="M343" s="630">
        <v>2332.94</v>
      </c>
    </row>
    <row r="344" spans="1:13" ht="14.4" customHeight="1" x14ac:dyDescent="0.3">
      <c r="A344" s="625" t="s">
        <v>2737</v>
      </c>
      <c r="B344" s="626" t="s">
        <v>2568</v>
      </c>
      <c r="C344" s="626" t="s">
        <v>3949</v>
      </c>
      <c r="D344" s="626" t="s">
        <v>3862</v>
      </c>
      <c r="E344" s="626" t="s">
        <v>3950</v>
      </c>
      <c r="F344" s="629">
        <v>2</v>
      </c>
      <c r="G344" s="629">
        <v>0</v>
      </c>
      <c r="H344" s="642"/>
      <c r="I344" s="629"/>
      <c r="J344" s="629"/>
      <c r="K344" s="642"/>
      <c r="L344" s="629">
        <v>2</v>
      </c>
      <c r="M344" s="630">
        <v>0</v>
      </c>
    </row>
    <row r="345" spans="1:13" ht="14.4" customHeight="1" x14ac:dyDescent="0.3">
      <c r="A345" s="625" t="s">
        <v>2737</v>
      </c>
      <c r="B345" s="626" t="s">
        <v>2572</v>
      </c>
      <c r="C345" s="626" t="s">
        <v>2303</v>
      </c>
      <c r="D345" s="626" t="s">
        <v>2304</v>
      </c>
      <c r="E345" s="626" t="s">
        <v>1627</v>
      </c>
      <c r="F345" s="629"/>
      <c r="G345" s="629"/>
      <c r="H345" s="642">
        <v>0</v>
      </c>
      <c r="I345" s="629">
        <v>2</v>
      </c>
      <c r="J345" s="629">
        <v>120.04</v>
      </c>
      <c r="K345" s="642">
        <v>1</v>
      </c>
      <c r="L345" s="629">
        <v>2</v>
      </c>
      <c r="M345" s="630">
        <v>120.04</v>
      </c>
    </row>
    <row r="346" spans="1:13" ht="14.4" customHeight="1" x14ac:dyDescent="0.3">
      <c r="A346" s="625" t="s">
        <v>2737</v>
      </c>
      <c r="B346" s="626" t="s">
        <v>2574</v>
      </c>
      <c r="C346" s="626" t="s">
        <v>1582</v>
      </c>
      <c r="D346" s="626" t="s">
        <v>1583</v>
      </c>
      <c r="E346" s="626" t="s">
        <v>589</v>
      </c>
      <c r="F346" s="629"/>
      <c r="G346" s="629"/>
      <c r="H346" s="642">
        <v>0</v>
      </c>
      <c r="I346" s="629">
        <v>1</v>
      </c>
      <c r="J346" s="629">
        <v>60.92</v>
      </c>
      <c r="K346" s="642">
        <v>1</v>
      </c>
      <c r="L346" s="629">
        <v>1</v>
      </c>
      <c r="M346" s="630">
        <v>60.92</v>
      </c>
    </row>
    <row r="347" spans="1:13" ht="14.4" customHeight="1" x14ac:dyDescent="0.3">
      <c r="A347" s="625" t="s">
        <v>2737</v>
      </c>
      <c r="B347" s="626" t="s">
        <v>2577</v>
      </c>
      <c r="C347" s="626" t="s">
        <v>3898</v>
      </c>
      <c r="D347" s="626" t="s">
        <v>3899</v>
      </c>
      <c r="E347" s="626" t="s">
        <v>2345</v>
      </c>
      <c r="F347" s="629"/>
      <c r="G347" s="629"/>
      <c r="H347" s="642">
        <v>0</v>
      </c>
      <c r="I347" s="629">
        <v>2</v>
      </c>
      <c r="J347" s="629">
        <v>269.68</v>
      </c>
      <c r="K347" s="642">
        <v>1</v>
      </c>
      <c r="L347" s="629">
        <v>2</v>
      </c>
      <c r="M347" s="630">
        <v>269.68</v>
      </c>
    </row>
    <row r="348" spans="1:13" ht="14.4" customHeight="1" x14ac:dyDescent="0.3">
      <c r="A348" s="625" t="s">
        <v>2737</v>
      </c>
      <c r="B348" s="626" t="s">
        <v>2584</v>
      </c>
      <c r="C348" s="626" t="s">
        <v>3943</v>
      </c>
      <c r="D348" s="626" t="s">
        <v>3944</v>
      </c>
      <c r="E348" s="626" t="s">
        <v>977</v>
      </c>
      <c r="F348" s="629">
        <v>3</v>
      </c>
      <c r="G348" s="629">
        <v>0</v>
      </c>
      <c r="H348" s="642"/>
      <c r="I348" s="629"/>
      <c r="J348" s="629"/>
      <c r="K348" s="642"/>
      <c r="L348" s="629">
        <v>3</v>
      </c>
      <c r="M348" s="630">
        <v>0</v>
      </c>
    </row>
    <row r="349" spans="1:13" ht="14.4" customHeight="1" x14ac:dyDescent="0.3">
      <c r="A349" s="625" t="s">
        <v>2737</v>
      </c>
      <c r="B349" s="626" t="s">
        <v>2593</v>
      </c>
      <c r="C349" s="626" t="s">
        <v>3945</v>
      </c>
      <c r="D349" s="626" t="s">
        <v>1717</v>
      </c>
      <c r="E349" s="626" t="s">
        <v>3946</v>
      </c>
      <c r="F349" s="629">
        <v>2</v>
      </c>
      <c r="G349" s="629">
        <v>0</v>
      </c>
      <c r="H349" s="642"/>
      <c r="I349" s="629"/>
      <c r="J349" s="629"/>
      <c r="K349" s="642"/>
      <c r="L349" s="629">
        <v>2</v>
      </c>
      <c r="M349" s="630">
        <v>0</v>
      </c>
    </row>
    <row r="350" spans="1:13" ht="14.4" customHeight="1" x14ac:dyDescent="0.3">
      <c r="A350" s="625" t="s">
        <v>2737</v>
      </c>
      <c r="B350" s="626" t="s">
        <v>2599</v>
      </c>
      <c r="C350" s="626" t="s">
        <v>1790</v>
      </c>
      <c r="D350" s="626" t="s">
        <v>2600</v>
      </c>
      <c r="E350" s="626" t="s">
        <v>2601</v>
      </c>
      <c r="F350" s="629"/>
      <c r="G350" s="629"/>
      <c r="H350" s="642">
        <v>0</v>
      </c>
      <c r="I350" s="629">
        <v>3</v>
      </c>
      <c r="J350" s="629">
        <v>999.93000000000006</v>
      </c>
      <c r="K350" s="642">
        <v>1</v>
      </c>
      <c r="L350" s="629">
        <v>3</v>
      </c>
      <c r="M350" s="630">
        <v>999.93000000000006</v>
      </c>
    </row>
    <row r="351" spans="1:13" ht="14.4" customHeight="1" x14ac:dyDescent="0.3">
      <c r="A351" s="625" t="s">
        <v>2737</v>
      </c>
      <c r="B351" s="626" t="s">
        <v>2599</v>
      </c>
      <c r="C351" s="626" t="s">
        <v>1827</v>
      </c>
      <c r="D351" s="626" t="s">
        <v>2604</v>
      </c>
      <c r="E351" s="626" t="s">
        <v>2605</v>
      </c>
      <c r="F351" s="629"/>
      <c r="G351" s="629"/>
      <c r="H351" s="642">
        <v>0</v>
      </c>
      <c r="I351" s="629">
        <v>6</v>
      </c>
      <c r="J351" s="629">
        <v>1999.86</v>
      </c>
      <c r="K351" s="642">
        <v>1</v>
      </c>
      <c r="L351" s="629">
        <v>6</v>
      </c>
      <c r="M351" s="630">
        <v>1999.86</v>
      </c>
    </row>
    <row r="352" spans="1:13" ht="14.4" customHeight="1" x14ac:dyDescent="0.3">
      <c r="A352" s="625" t="s">
        <v>2737</v>
      </c>
      <c r="B352" s="626" t="s">
        <v>2613</v>
      </c>
      <c r="C352" s="626" t="s">
        <v>1805</v>
      </c>
      <c r="D352" s="626" t="s">
        <v>1806</v>
      </c>
      <c r="E352" s="626" t="s">
        <v>2614</v>
      </c>
      <c r="F352" s="629"/>
      <c r="G352" s="629"/>
      <c r="H352" s="642">
        <v>0</v>
      </c>
      <c r="I352" s="629">
        <v>1</v>
      </c>
      <c r="J352" s="629">
        <v>184.22</v>
      </c>
      <c r="K352" s="642">
        <v>1</v>
      </c>
      <c r="L352" s="629">
        <v>1</v>
      </c>
      <c r="M352" s="630">
        <v>184.22</v>
      </c>
    </row>
    <row r="353" spans="1:13" ht="14.4" customHeight="1" x14ac:dyDescent="0.3">
      <c r="A353" s="625" t="s">
        <v>2737</v>
      </c>
      <c r="B353" s="626" t="s">
        <v>2613</v>
      </c>
      <c r="C353" s="626" t="s">
        <v>2811</v>
      </c>
      <c r="D353" s="626" t="s">
        <v>1806</v>
      </c>
      <c r="E353" s="626" t="s">
        <v>2684</v>
      </c>
      <c r="F353" s="629">
        <v>1</v>
      </c>
      <c r="G353" s="629">
        <v>0</v>
      </c>
      <c r="H353" s="642"/>
      <c r="I353" s="629"/>
      <c r="J353" s="629"/>
      <c r="K353" s="642"/>
      <c r="L353" s="629">
        <v>1</v>
      </c>
      <c r="M353" s="630">
        <v>0</v>
      </c>
    </row>
    <row r="354" spans="1:13" ht="14.4" customHeight="1" x14ac:dyDescent="0.3">
      <c r="A354" s="625" t="s">
        <v>2737</v>
      </c>
      <c r="B354" s="626" t="s">
        <v>2624</v>
      </c>
      <c r="C354" s="626" t="s">
        <v>1831</v>
      </c>
      <c r="D354" s="626" t="s">
        <v>1832</v>
      </c>
      <c r="E354" s="626" t="s">
        <v>1833</v>
      </c>
      <c r="F354" s="629"/>
      <c r="G354" s="629"/>
      <c r="H354" s="642">
        <v>0</v>
      </c>
      <c r="I354" s="629">
        <v>11</v>
      </c>
      <c r="J354" s="629">
        <v>1694.11</v>
      </c>
      <c r="K354" s="642">
        <v>1</v>
      </c>
      <c r="L354" s="629">
        <v>11</v>
      </c>
      <c r="M354" s="630">
        <v>1694.11</v>
      </c>
    </row>
    <row r="355" spans="1:13" ht="14.4" customHeight="1" x14ac:dyDescent="0.3">
      <c r="A355" s="625" t="s">
        <v>2737</v>
      </c>
      <c r="B355" s="626" t="s">
        <v>2628</v>
      </c>
      <c r="C355" s="626" t="s">
        <v>1809</v>
      </c>
      <c r="D355" s="626" t="s">
        <v>1810</v>
      </c>
      <c r="E355" s="626" t="s">
        <v>2614</v>
      </c>
      <c r="F355" s="629"/>
      <c r="G355" s="629"/>
      <c r="H355" s="642">
        <v>0</v>
      </c>
      <c r="I355" s="629">
        <v>3</v>
      </c>
      <c r="J355" s="629">
        <v>209.57999999999998</v>
      </c>
      <c r="K355" s="642">
        <v>1</v>
      </c>
      <c r="L355" s="629">
        <v>3</v>
      </c>
      <c r="M355" s="630">
        <v>209.57999999999998</v>
      </c>
    </row>
    <row r="356" spans="1:13" ht="14.4" customHeight="1" x14ac:dyDescent="0.3">
      <c r="A356" s="625" t="s">
        <v>2737</v>
      </c>
      <c r="B356" s="626" t="s">
        <v>2637</v>
      </c>
      <c r="C356" s="626" t="s">
        <v>1596</v>
      </c>
      <c r="D356" s="626" t="s">
        <v>1480</v>
      </c>
      <c r="E356" s="626" t="s">
        <v>2638</v>
      </c>
      <c r="F356" s="629"/>
      <c r="G356" s="629"/>
      <c r="H356" s="642">
        <v>0</v>
      </c>
      <c r="I356" s="629">
        <v>4</v>
      </c>
      <c r="J356" s="629">
        <v>193.24</v>
      </c>
      <c r="K356" s="642">
        <v>1</v>
      </c>
      <c r="L356" s="629">
        <v>4</v>
      </c>
      <c r="M356" s="630">
        <v>193.24</v>
      </c>
    </row>
    <row r="357" spans="1:13" ht="14.4" customHeight="1" x14ac:dyDescent="0.3">
      <c r="A357" s="625" t="s">
        <v>2737</v>
      </c>
      <c r="B357" s="626" t="s">
        <v>2637</v>
      </c>
      <c r="C357" s="626" t="s">
        <v>1479</v>
      </c>
      <c r="D357" s="626" t="s">
        <v>1480</v>
      </c>
      <c r="E357" s="626" t="s">
        <v>2639</v>
      </c>
      <c r="F357" s="629"/>
      <c r="G357" s="629"/>
      <c r="H357" s="642">
        <v>0</v>
      </c>
      <c r="I357" s="629">
        <v>20</v>
      </c>
      <c r="J357" s="629">
        <v>1932.6</v>
      </c>
      <c r="K357" s="642">
        <v>1</v>
      </c>
      <c r="L357" s="629">
        <v>20</v>
      </c>
      <c r="M357" s="630">
        <v>1932.6</v>
      </c>
    </row>
    <row r="358" spans="1:13" ht="14.4" customHeight="1" x14ac:dyDescent="0.3">
      <c r="A358" s="625" t="s">
        <v>2737</v>
      </c>
      <c r="B358" s="626" t="s">
        <v>2637</v>
      </c>
      <c r="C358" s="626" t="s">
        <v>2945</v>
      </c>
      <c r="D358" s="626" t="s">
        <v>1480</v>
      </c>
      <c r="E358" s="626" t="s">
        <v>2946</v>
      </c>
      <c r="F358" s="629">
        <v>1</v>
      </c>
      <c r="G358" s="629">
        <v>0</v>
      </c>
      <c r="H358" s="642"/>
      <c r="I358" s="629"/>
      <c r="J358" s="629"/>
      <c r="K358" s="642"/>
      <c r="L358" s="629">
        <v>1</v>
      </c>
      <c r="M358" s="630">
        <v>0</v>
      </c>
    </row>
    <row r="359" spans="1:13" ht="14.4" customHeight="1" x14ac:dyDescent="0.3">
      <c r="A359" s="625" t="s">
        <v>2737</v>
      </c>
      <c r="B359" s="626" t="s">
        <v>2637</v>
      </c>
      <c r="C359" s="626" t="s">
        <v>576</v>
      </c>
      <c r="D359" s="626" t="s">
        <v>577</v>
      </c>
      <c r="E359" s="626" t="s">
        <v>2640</v>
      </c>
      <c r="F359" s="629">
        <v>63</v>
      </c>
      <c r="G359" s="629">
        <v>6087.6900000000041</v>
      </c>
      <c r="H359" s="642">
        <v>1</v>
      </c>
      <c r="I359" s="629"/>
      <c r="J359" s="629"/>
      <c r="K359" s="642">
        <v>0</v>
      </c>
      <c r="L359" s="629">
        <v>63</v>
      </c>
      <c r="M359" s="630">
        <v>6087.6900000000041</v>
      </c>
    </row>
    <row r="360" spans="1:13" ht="14.4" customHeight="1" x14ac:dyDescent="0.3">
      <c r="A360" s="625" t="s">
        <v>2737</v>
      </c>
      <c r="B360" s="626" t="s">
        <v>2646</v>
      </c>
      <c r="C360" s="626" t="s">
        <v>2847</v>
      </c>
      <c r="D360" s="626" t="s">
        <v>2848</v>
      </c>
      <c r="E360" s="626" t="s">
        <v>2647</v>
      </c>
      <c r="F360" s="629">
        <v>1</v>
      </c>
      <c r="G360" s="629">
        <v>41.5</v>
      </c>
      <c r="H360" s="642">
        <v>1</v>
      </c>
      <c r="I360" s="629"/>
      <c r="J360" s="629"/>
      <c r="K360" s="642">
        <v>0</v>
      </c>
      <c r="L360" s="629">
        <v>1</v>
      </c>
      <c r="M360" s="630">
        <v>41.5</v>
      </c>
    </row>
    <row r="361" spans="1:13" ht="14.4" customHeight="1" x14ac:dyDescent="0.3">
      <c r="A361" s="625" t="s">
        <v>2737</v>
      </c>
      <c r="B361" s="626" t="s">
        <v>2646</v>
      </c>
      <c r="C361" s="626" t="s">
        <v>2881</v>
      </c>
      <c r="D361" s="626" t="s">
        <v>2848</v>
      </c>
      <c r="E361" s="626" t="s">
        <v>2693</v>
      </c>
      <c r="F361" s="629">
        <v>1</v>
      </c>
      <c r="G361" s="629">
        <v>98.23</v>
      </c>
      <c r="H361" s="642">
        <v>1</v>
      </c>
      <c r="I361" s="629"/>
      <c r="J361" s="629"/>
      <c r="K361" s="642">
        <v>0</v>
      </c>
      <c r="L361" s="629">
        <v>1</v>
      </c>
      <c r="M361" s="630">
        <v>98.23</v>
      </c>
    </row>
    <row r="362" spans="1:13" ht="14.4" customHeight="1" x14ac:dyDescent="0.3">
      <c r="A362" s="625" t="s">
        <v>2737</v>
      </c>
      <c r="B362" s="626" t="s">
        <v>2646</v>
      </c>
      <c r="C362" s="626" t="s">
        <v>1494</v>
      </c>
      <c r="D362" s="626" t="s">
        <v>1495</v>
      </c>
      <c r="E362" s="626" t="s">
        <v>1496</v>
      </c>
      <c r="F362" s="629"/>
      <c r="G362" s="629"/>
      <c r="H362" s="642">
        <v>0</v>
      </c>
      <c r="I362" s="629">
        <v>3</v>
      </c>
      <c r="J362" s="629">
        <v>130.97999999999999</v>
      </c>
      <c r="K362" s="642">
        <v>1</v>
      </c>
      <c r="L362" s="629">
        <v>3</v>
      </c>
      <c r="M362" s="630">
        <v>130.97999999999999</v>
      </c>
    </row>
    <row r="363" spans="1:13" ht="14.4" customHeight="1" x14ac:dyDescent="0.3">
      <c r="A363" s="625" t="s">
        <v>2737</v>
      </c>
      <c r="B363" s="626" t="s">
        <v>2646</v>
      </c>
      <c r="C363" s="626" t="s">
        <v>2310</v>
      </c>
      <c r="D363" s="626" t="s">
        <v>1537</v>
      </c>
      <c r="E363" s="626" t="s">
        <v>2693</v>
      </c>
      <c r="F363" s="629"/>
      <c r="G363" s="629"/>
      <c r="H363" s="642">
        <v>0</v>
      </c>
      <c r="I363" s="629">
        <v>5</v>
      </c>
      <c r="J363" s="629">
        <v>596.27</v>
      </c>
      <c r="K363" s="642">
        <v>1</v>
      </c>
      <c r="L363" s="629">
        <v>5</v>
      </c>
      <c r="M363" s="630">
        <v>596.27</v>
      </c>
    </row>
    <row r="364" spans="1:13" ht="14.4" customHeight="1" x14ac:dyDescent="0.3">
      <c r="A364" s="625" t="s">
        <v>2737</v>
      </c>
      <c r="B364" s="626" t="s">
        <v>2648</v>
      </c>
      <c r="C364" s="626" t="s">
        <v>3062</v>
      </c>
      <c r="D364" s="626" t="s">
        <v>2649</v>
      </c>
      <c r="E364" s="626" t="s">
        <v>3063</v>
      </c>
      <c r="F364" s="629"/>
      <c r="G364" s="629"/>
      <c r="H364" s="642">
        <v>0</v>
      </c>
      <c r="I364" s="629">
        <v>1</v>
      </c>
      <c r="J364" s="629">
        <v>139.71</v>
      </c>
      <c r="K364" s="642">
        <v>1</v>
      </c>
      <c r="L364" s="629">
        <v>1</v>
      </c>
      <c r="M364" s="630">
        <v>139.71</v>
      </c>
    </row>
    <row r="365" spans="1:13" ht="14.4" customHeight="1" x14ac:dyDescent="0.3">
      <c r="A365" s="625" t="s">
        <v>2737</v>
      </c>
      <c r="B365" s="626" t="s">
        <v>2652</v>
      </c>
      <c r="C365" s="626" t="s">
        <v>3023</v>
      </c>
      <c r="D365" s="626" t="s">
        <v>1558</v>
      </c>
      <c r="E365" s="626" t="s">
        <v>3024</v>
      </c>
      <c r="F365" s="629">
        <v>2</v>
      </c>
      <c r="G365" s="629">
        <v>0</v>
      </c>
      <c r="H365" s="642"/>
      <c r="I365" s="629"/>
      <c r="J365" s="629"/>
      <c r="K365" s="642"/>
      <c r="L365" s="629">
        <v>2</v>
      </c>
      <c r="M365" s="630">
        <v>0</v>
      </c>
    </row>
    <row r="366" spans="1:13" ht="14.4" customHeight="1" x14ac:dyDescent="0.3">
      <c r="A366" s="625" t="s">
        <v>2737</v>
      </c>
      <c r="B366" s="626" t="s">
        <v>2652</v>
      </c>
      <c r="C366" s="626" t="s">
        <v>1553</v>
      </c>
      <c r="D366" s="626" t="s">
        <v>1558</v>
      </c>
      <c r="E366" s="626" t="s">
        <v>2655</v>
      </c>
      <c r="F366" s="629"/>
      <c r="G366" s="629"/>
      <c r="H366" s="642">
        <v>0</v>
      </c>
      <c r="I366" s="629">
        <v>1</v>
      </c>
      <c r="J366" s="629">
        <v>443.52</v>
      </c>
      <c r="K366" s="642">
        <v>1</v>
      </c>
      <c r="L366" s="629">
        <v>1</v>
      </c>
      <c r="M366" s="630">
        <v>443.52</v>
      </c>
    </row>
    <row r="367" spans="1:13" ht="14.4" customHeight="1" thickBot="1" x14ac:dyDescent="0.35">
      <c r="A367" s="631" t="s">
        <v>2737</v>
      </c>
      <c r="B367" s="632" t="s">
        <v>2652</v>
      </c>
      <c r="C367" s="632" t="s">
        <v>1557</v>
      </c>
      <c r="D367" s="632" t="s">
        <v>1558</v>
      </c>
      <c r="E367" s="632" t="s">
        <v>1559</v>
      </c>
      <c r="F367" s="635"/>
      <c r="G367" s="635"/>
      <c r="H367" s="643">
        <v>0</v>
      </c>
      <c r="I367" s="635">
        <v>2</v>
      </c>
      <c r="J367" s="635">
        <v>1774.1</v>
      </c>
      <c r="K367" s="643">
        <v>1</v>
      </c>
      <c r="L367" s="635">
        <v>2</v>
      </c>
      <c r="M367" s="636">
        <v>1774.1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545</v>
      </c>
      <c r="B4" s="611" t="s">
        <v>546</v>
      </c>
      <c r="C4" s="612" t="s">
        <v>547</v>
      </c>
      <c r="D4" s="612" t="s">
        <v>546</v>
      </c>
      <c r="E4" s="612" t="s">
        <v>546</v>
      </c>
      <c r="F4" s="613" t="s">
        <v>546</v>
      </c>
      <c r="G4" s="612" t="s">
        <v>546</v>
      </c>
      <c r="H4" s="612" t="s">
        <v>157</v>
      </c>
    </row>
    <row r="5" spans="1:8" ht="14.4" customHeight="1" x14ac:dyDescent="0.3">
      <c r="A5" s="610" t="s">
        <v>545</v>
      </c>
      <c r="B5" s="611" t="s">
        <v>3992</v>
      </c>
      <c r="C5" s="612" t="s">
        <v>3993</v>
      </c>
      <c r="D5" s="612">
        <v>13405.502515711807</v>
      </c>
      <c r="E5" s="612">
        <v>6182.3458877159219</v>
      </c>
      <c r="F5" s="613">
        <v>0.46117971933315854</v>
      </c>
      <c r="G5" s="612">
        <v>-7223.1566279958852</v>
      </c>
      <c r="H5" s="612" t="s">
        <v>2</v>
      </c>
    </row>
    <row r="6" spans="1:8" ht="14.4" customHeight="1" x14ac:dyDescent="0.3">
      <c r="A6" s="610" t="s">
        <v>545</v>
      </c>
      <c r="B6" s="611" t="s">
        <v>3994</v>
      </c>
      <c r="C6" s="612" t="s">
        <v>3995</v>
      </c>
      <c r="D6" s="612">
        <v>854664.18259773124</v>
      </c>
      <c r="E6" s="612">
        <v>935213.37999999989</v>
      </c>
      <c r="F6" s="613">
        <v>1.0942466047394677</v>
      </c>
      <c r="G6" s="612">
        <v>80549.197402268648</v>
      </c>
      <c r="H6" s="612" t="s">
        <v>2</v>
      </c>
    </row>
    <row r="7" spans="1:8" ht="14.4" customHeight="1" x14ac:dyDescent="0.3">
      <c r="A7" s="610" t="s">
        <v>545</v>
      </c>
      <c r="B7" s="611" t="s">
        <v>3996</v>
      </c>
      <c r="C7" s="612" t="s">
        <v>3997</v>
      </c>
      <c r="D7" s="612">
        <v>1681935.5182329912</v>
      </c>
      <c r="E7" s="612">
        <v>1234138.82</v>
      </c>
      <c r="F7" s="613">
        <v>0.73376107860339512</v>
      </c>
      <c r="G7" s="612">
        <v>-447796.69823299116</v>
      </c>
      <c r="H7" s="612" t="s">
        <v>2</v>
      </c>
    </row>
    <row r="8" spans="1:8" ht="14.4" customHeight="1" x14ac:dyDescent="0.3">
      <c r="A8" s="610" t="s">
        <v>545</v>
      </c>
      <c r="B8" s="611" t="s">
        <v>3998</v>
      </c>
      <c r="C8" s="612" t="s">
        <v>3999</v>
      </c>
      <c r="D8" s="612">
        <v>870.75031393313054</v>
      </c>
      <c r="E8" s="612">
        <v>465</v>
      </c>
      <c r="F8" s="613">
        <v>0.53402220195548478</v>
      </c>
      <c r="G8" s="612">
        <v>-405.75031393313054</v>
      </c>
      <c r="H8" s="612" t="s">
        <v>2</v>
      </c>
    </row>
    <row r="9" spans="1:8" ht="14.4" customHeight="1" x14ac:dyDescent="0.3">
      <c r="A9" s="610" t="s">
        <v>545</v>
      </c>
      <c r="B9" s="611" t="s">
        <v>4000</v>
      </c>
      <c r="C9" s="612" t="s">
        <v>4001</v>
      </c>
      <c r="D9" s="612">
        <v>10057414.231341986</v>
      </c>
      <c r="E9" s="612">
        <v>9089971.3499999717</v>
      </c>
      <c r="F9" s="613">
        <v>0.90380799089221509</v>
      </c>
      <c r="G9" s="612">
        <v>-967442.8813420143</v>
      </c>
      <c r="H9" s="612" t="s">
        <v>2</v>
      </c>
    </row>
    <row r="10" spans="1:8" ht="14.4" customHeight="1" x14ac:dyDescent="0.3">
      <c r="A10" s="610" t="s">
        <v>545</v>
      </c>
      <c r="B10" s="611" t="s">
        <v>4002</v>
      </c>
      <c r="C10" s="612" t="s">
        <v>4003</v>
      </c>
      <c r="D10" s="612">
        <v>33417.816486893738</v>
      </c>
      <c r="E10" s="612">
        <v>31616.140000000003</v>
      </c>
      <c r="F10" s="613">
        <v>0.94608634925024671</v>
      </c>
      <c r="G10" s="612">
        <v>-1801.6764868937353</v>
      </c>
      <c r="H10" s="612" t="s">
        <v>2</v>
      </c>
    </row>
    <row r="11" spans="1:8" ht="14.4" customHeight="1" x14ac:dyDescent="0.3">
      <c r="A11" s="610" t="s">
        <v>545</v>
      </c>
      <c r="B11" s="611" t="s">
        <v>4004</v>
      </c>
      <c r="C11" s="612" t="s">
        <v>4005</v>
      </c>
      <c r="D11" s="612">
        <v>54766.833946900799</v>
      </c>
      <c r="E11" s="612">
        <v>30596.880000000001</v>
      </c>
      <c r="F11" s="613">
        <v>0.55867534774175942</v>
      </c>
      <c r="G11" s="612">
        <v>-24169.953946900798</v>
      </c>
      <c r="H11" s="612" t="s">
        <v>2</v>
      </c>
    </row>
    <row r="12" spans="1:8" ht="14.4" customHeight="1" x14ac:dyDescent="0.3">
      <c r="A12" s="610" t="s">
        <v>545</v>
      </c>
      <c r="B12" s="611" t="s">
        <v>4006</v>
      </c>
      <c r="C12" s="612" t="s">
        <v>4007</v>
      </c>
      <c r="D12" s="612">
        <v>207244.95049431981</v>
      </c>
      <c r="E12" s="612">
        <v>219671.43</v>
      </c>
      <c r="F12" s="613">
        <v>1.0599603487372822</v>
      </c>
      <c r="G12" s="612">
        <v>12426.479505680181</v>
      </c>
      <c r="H12" s="612" t="s">
        <v>2</v>
      </c>
    </row>
    <row r="13" spans="1:8" ht="14.4" customHeight="1" x14ac:dyDescent="0.3">
      <c r="A13" s="610" t="s">
        <v>545</v>
      </c>
      <c r="B13" s="611" t="s">
        <v>4008</v>
      </c>
      <c r="C13" s="612" t="s">
        <v>4009</v>
      </c>
      <c r="D13" s="612">
        <v>82526.854968929532</v>
      </c>
      <c r="E13" s="612">
        <v>71414.959999999992</v>
      </c>
      <c r="F13" s="613">
        <v>0.86535419321246343</v>
      </c>
      <c r="G13" s="612">
        <v>-11111.89496892954</v>
      </c>
      <c r="H13" s="612" t="s">
        <v>2</v>
      </c>
    </row>
    <row r="14" spans="1:8" ht="14.4" customHeight="1" x14ac:dyDescent="0.3">
      <c r="A14" s="610" t="s">
        <v>545</v>
      </c>
      <c r="B14" s="611" t="s">
        <v>4010</v>
      </c>
      <c r="C14" s="612" t="s">
        <v>4011</v>
      </c>
      <c r="D14" s="612">
        <v>76199.689719287693</v>
      </c>
      <c r="E14" s="612">
        <v>119177.13</v>
      </c>
      <c r="F14" s="613">
        <v>1.5640106992434886</v>
      </c>
      <c r="G14" s="612">
        <v>42977.440280712312</v>
      </c>
      <c r="H14" s="612" t="s">
        <v>2</v>
      </c>
    </row>
    <row r="15" spans="1:8" ht="14.4" customHeight="1" x14ac:dyDescent="0.3">
      <c r="A15" s="610" t="s">
        <v>545</v>
      </c>
      <c r="B15" s="611" t="s">
        <v>4012</v>
      </c>
      <c r="C15" s="612" t="s">
        <v>4013</v>
      </c>
      <c r="D15" s="612">
        <v>74294.944421500899</v>
      </c>
      <c r="E15" s="612">
        <v>12714</v>
      </c>
      <c r="F15" s="613">
        <v>0.17112873694162933</v>
      </c>
      <c r="G15" s="612">
        <v>-61580.944421500899</v>
      </c>
      <c r="H15" s="612" t="s">
        <v>2</v>
      </c>
    </row>
    <row r="16" spans="1:8" ht="14.4" customHeight="1" x14ac:dyDescent="0.3">
      <c r="A16" s="610" t="s">
        <v>545</v>
      </c>
      <c r="B16" s="611" t="s">
        <v>4014</v>
      </c>
      <c r="C16" s="612" t="s">
        <v>4015</v>
      </c>
      <c r="D16" s="612">
        <v>79067.781834343579</v>
      </c>
      <c r="E16" s="612">
        <v>68315.5</v>
      </c>
      <c r="F16" s="613">
        <v>0.86401184420639388</v>
      </c>
      <c r="G16" s="612">
        <v>-10752.281834343579</v>
      </c>
      <c r="H16" s="612" t="s">
        <v>2</v>
      </c>
    </row>
    <row r="17" spans="1:8" ht="14.4" customHeight="1" x14ac:dyDescent="0.3">
      <c r="A17" s="610" t="s">
        <v>545</v>
      </c>
      <c r="B17" s="611" t="s">
        <v>6</v>
      </c>
      <c r="C17" s="612" t="s">
        <v>547</v>
      </c>
      <c r="D17" s="612">
        <v>13288138.568226935</v>
      </c>
      <c r="E17" s="612">
        <v>11819476.935887691</v>
      </c>
      <c r="F17" s="613">
        <v>0.88947574373953786</v>
      </c>
      <c r="G17" s="612">
        <v>-1468661.6323392447</v>
      </c>
      <c r="H17" s="612" t="s">
        <v>558</v>
      </c>
    </row>
    <row r="19" spans="1:8" ht="14.4" customHeight="1" x14ac:dyDescent="0.3">
      <c r="A19" s="610" t="s">
        <v>545</v>
      </c>
      <c r="B19" s="611" t="s">
        <v>546</v>
      </c>
      <c r="C19" s="612" t="s">
        <v>547</v>
      </c>
      <c r="D19" s="612" t="s">
        <v>546</v>
      </c>
      <c r="E19" s="612" t="s">
        <v>546</v>
      </c>
      <c r="F19" s="613" t="s">
        <v>546</v>
      </c>
      <c r="G19" s="612" t="s">
        <v>546</v>
      </c>
      <c r="H19" s="612" t="s">
        <v>157</v>
      </c>
    </row>
    <row r="20" spans="1:8" ht="14.4" customHeight="1" x14ac:dyDescent="0.3">
      <c r="A20" s="610" t="s">
        <v>559</v>
      </c>
      <c r="B20" s="611" t="s">
        <v>3994</v>
      </c>
      <c r="C20" s="612" t="s">
        <v>3995</v>
      </c>
      <c r="D20" s="612">
        <v>461615.24380035256</v>
      </c>
      <c r="E20" s="612">
        <v>502424.87999999983</v>
      </c>
      <c r="F20" s="613">
        <v>1.0884061710433837</v>
      </c>
      <c r="G20" s="612">
        <v>40809.63619964727</v>
      </c>
      <c r="H20" s="612" t="s">
        <v>2</v>
      </c>
    </row>
    <row r="21" spans="1:8" ht="14.4" customHeight="1" x14ac:dyDescent="0.3">
      <c r="A21" s="610" t="s">
        <v>559</v>
      </c>
      <c r="B21" s="611" t="s">
        <v>3996</v>
      </c>
      <c r="C21" s="612" t="s">
        <v>3997</v>
      </c>
      <c r="D21" s="612">
        <v>130554.53017345292</v>
      </c>
      <c r="E21" s="612">
        <v>130943.54000000001</v>
      </c>
      <c r="F21" s="613">
        <v>1.0029796731375791</v>
      </c>
      <c r="G21" s="612">
        <v>389.00982654708787</v>
      </c>
      <c r="H21" s="612" t="s">
        <v>2</v>
      </c>
    </row>
    <row r="22" spans="1:8" ht="14.4" customHeight="1" x14ac:dyDescent="0.3">
      <c r="A22" s="610" t="s">
        <v>559</v>
      </c>
      <c r="B22" s="611" t="s">
        <v>4002</v>
      </c>
      <c r="C22" s="612" t="s">
        <v>4003</v>
      </c>
      <c r="D22" s="612">
        <v>4989.3213613780717</v>
      </c>
      <c r="E22" s="612">
        <v>4284.6400000000003</v>
      </c>
      <c r="F22" s="613">
        <v>0.8587620819871512</v>
      </c>
      <c r="G22" s="612">
        <v>-704.68136137807141</v>
      </c>
      <c r="H22" s="612" t="s">
        <v>2</v>
      </c>
    </row>
    <row r="23" spans="1:8" ht="14.4" customHeight="1" x14ac:dyDescent="0.3">
      <c r="A23" s="610" t="s">
        <v>559</v>
      </c>
      <c r="B23" s="611" t="s">
        <v>4008</v>
      </c>
      <c r="C23" s="612" t="s">
        <v>4009</v>
      </c>
      <c r="D23" s="612">
        <v>38549.267943816762</v>
      </c>
      <c r="E23" s="612">
        <v>38071.399999999994</v>
      </c>
      <c r="F23" s="613">
        <v>0.98760370898577809</v>
      </c>
      <c r="G23" s="612">
        <v>-477.86794381676737</v>
      </c>
      <c r="H23" s="612" t="s">
        <v>2</v>
      </c>
    </row>
    <row r="24" spans="1:8" ht="14.4" customHeight="1" x14ac:dyDescent="0.3">
      <c r="A24" s="610" t="s">
        <v>559</v>
      </c>
      <c r="B24" s="611" t="s">
        <v>4012</v>
      </c>
      <c r="C24" s="612" t="s">
        <v>4013</v>
      </c>
      <c r="D24" s="612">
        <v>4110.1502816721049</v>
      </c>
      <c r="E24" s="612">
        <v>4437</v>
      </c>
      <c r="F24" s="613">
        <v>1.0795225711783281</v>
      </c>
      <c r="G24" s="612">
        <v>326.84971832789506</v>
      </c>
      <c r="H24" s="612" t="s">
        <v>2</v>
      </c>
    </row>
    <row r="25" spans="1:8" ht="14.4" customHeight="1" x14ac:dyDescent="0.3">
      <c r="A25" s="610" t="s">
        <v>559</v>
      </c>
      <c r="B25" s="611" t="s">
        <v>4014</v>
      </c>
      <c r="C25" s="612" t="s">
        <v>4015</v>
      </c>
      <c r="D25" s="612">
        <v>31354.22990328255</v>
      </c>
      <c r="E25" s="612">
        <v>27069</v>
      </c>
      <c r="F25" s="613">
        <v>0.86332849135503986</v>
      </c>
      <c r="G25" s="612">
        <v>-4285.2299032825504</v>
      </c>
      <c r="H25" s="612" t="s">
        <v>2</v>
      </c>
    </row>
    <row r="26" spans="1:8" ht="14.4" customHeight="1" x14ac:dyDescent="0.3">
      <c r="A26" s="610" t="s">
        <v>559</v>
      </c>
      <c r="B26" s="611" t="s">
        <v>3992</v>
      </c>
      <c r="C26" s="612" t="s">
        <v>3993</v>
      </c>
      <c r="D26" s="612">
        <v>6735.8603379349615</v>
      </c>
      <c r="E26" s="612">
        <v>1978.1756746264059</v>
      </c>
      <c r="F26" s="613">
        <v>0.29367824975315071</v>
      </c>
      <c r="G26" s="612">
        <v>-4757.6846633085552</v>
      </c>
      <c r="H26" s="612" t="s">
        <v>2</v>
      </c>
    </row>
    <row r="27" spans="1:8" ht="14.4" customHeight="1" x14ac:dyDescent="0.3">
      <c r="A27" s="610" t="s">
        <v>559</v>
      </c>
      <c r="B27" s="611" t="s">
        <v>6</v>
      </c>
      <c r="C27" s="612" t="s">
        <v>560</v>
      </c>
      <c r="D27" s="612">
        <v>678779.35411582305</v>
      </c>
      <c r="E27" s="612">
        <v>709208.63567462622</v>
      </c>
      <c r="F27" s="613">
        <v>1.0448294152942237</v>
      </c>
      <c r="G27" s="612">
        <v>30429.281558803166</v>
      </c>
      <c r="H27" s="612" t="s">
        <v>561</v>
      </c>
    </row>
    <row r="28" spans="1:8" ht="14.4" customHeight="1" x14ac:dyDescent="0.3">
      <c r="A28" s="610" t="s">
        <v>546</v>
      </c>
      <c r="B28" s="611" t="s">
        <v>546</v>
      </c>
      <c r="C28" s="612" t="s">
        <v>546</v>
      </c>
      <c r="D28" s="612" t="s">
        <v>546</v>
      </c>
      <c r="E28" s="612" t="s">
        <v>546</v>
      </c>
      <c r="F28" s="613" t="s">
        <v>546</v>
      </c>
      <c r="G28" s="612" t="s">
        <v>546</v>
      </c>
      <c r="H28" s="612" t="s">
        <v>562</v>
      </c>
    </row>
    <row r="29" spans="1:8" ht="14.4" customHeight="1" x14ac:dyDescent="0.3">
      <c r="A29" s="610" t="s">
        <v>563</v>
      </c>
      <c r="B29" s="611" t="s">
        <v>3994</v>
      </c>
      <c r="C29" s="612" t="s">
        <v>3995</v>
      </c>
      <c r="D29" s="612">
        <v>201060.75926106775</v>
      </c>
      <c r="E29" s="612">
        <v>201760.38000000006</v>
      </c>
      <c r="F29" s="613">
        <v>1.0034796483486064</v>
      </c>
      <c r="G29" s="612">
        <v>699.62073893230991</v>
      </c>
      <c r="H29" s="612" t="s">
        <v>2</v>
      </c>
    </row>
    <row r="30" spans="1:8" ht="14.4" customHeight="1" x14ac:dyDescent="0.3">
      <c r="A30" s="610" t="s">
        <v>563</v>
      </c>
      <c r="B30" s="611" t="s">
        <v>3996</v>
      </c>
      <c r="C30" s="612" t="s">
        <v>3997</v>
      </c>
      <c r="D30" s="612">
        <v>42670.798224514256</v>
      </c>
      <c r="E30" s="612">
        <v>31266.010000000006</v>
      </c>
      <c r="F30" s="613">
        <v>0.73272615701943367</v>
      </c>
      <c r="G30" s="612">
        <v>-11404.78822451425</v>
      </c>
      <c r="H30" s="612" t="s">
        <v>2</v>
      </c>
    </row>
    <row r="31" spans="1:8" ht="14.4" customHeight="1" x14ac:dyDescent="0.3">
      <c r="A31" s="610" t="s">
        <v>563</v>
      </c>
      <c r="B31" s="611" t="s">
        <v>4000</v>
      </c>
      <c r="C31" s="612" t="s">
        <v>4001</v>
      </c>
      <c r="D31" s="612">
        <v>1531.0369992867857</v>
      </c>
      <c r="E31" s="612">
        <v>808.91</v>
      </c>
      <c r="F31" s="613">
        <v>0.52834124869406851</v>
      </c>
      <c r="G31" s="612">
        <v>-722.12699928678569</v>
      </c>
      <c r="H31" s="612" t="s">
        <v>2</v>
      </c>
    </row>
    <row r="32" spans="1:8" ht="14.4" customHeight="1" x14ac:dyDescent="0.3">
      <c r="A32" s="610" t="s">
        <v>563</v>
      </c>
      <c r="B32" s="611" t="s">
        <v>4004</v>
      </c>
      <c r="C32" s="612" t="s">
        <v>4005</v>
      </c>
      <c r="D32" s="612">
        <v>54766.833946900799</v>
      </c>
      <c r="E32" s="612">
        <v>30596.880000000001</v>
      </c>
      <c r="F32" s="613">
        <v>0.55867534774175942</v>
      </c>
      <c r="G32" s="612">
        <v>-24169.953946900798</v>
      </c>
      <c r="H32" s="612" t="s">
        <v>2</v>
      </c>
    </row>
    <row r="33" spans="1:8" ht="14.4" customHeight="1" x14ac:dyDescent="0.3">
      <c r="A33" s="610" t="s">
        <v>563</v>
      </c>
      <c r="B33" s="611" t="s">
        <v>4010</v>
      </c>
      <c r="C33" s="612" t="s">
        <v>4011</v>
      </c>
      <c r="D33" s="612">
        <v>12264.559026106108</v>
      </c>
      <c r="E33" s="612">
        <v>13087.5</v>
      </c>
      <c r="F33" s="613">
        <v>1.0670991082632646</v>
      </c>
      <c r="G33" s="612">
        <v>822.94097389389208</v>
      </c>
      <c r="H33" s="612" t="s">
        <v>2</v>
      </c>
    </row>
    <row r="34" spans="1:8" ht="14.4" customHeight="1" x14ac:dyDescent="0.3">
      <c r="A34" s="610" t="s">
        <v>563</v>
      </c>
      <c r="B34" s="611" t="s">
        <v>4012</v>
      </c>
      <c r="C34" s="612" t="s">
        <v>4013</v>
      </c>
      <c r="D34" s="612">
        <v>1741.9524111665132</v>
      </c>
      <c r="E34" s="612">
        <v>362</v>
      </c>
      <c r="F34" s="613">
        <v>0.20781279538950415</v>
      </c>
      <c r="G34" s="612">
        <v>-1379.9524111665132</v>
      </c>
      <c r="H34" s="612" t="s">
        <v>2</v>
      </c>
    </row>
    <row r="35" spans="1:8" ht="14.4" customHeight="1" x14ac:dyDescent="0.3">
      <c r="A35" s="610" t="s">
        <v>563</v>
      </c>
      <c r="B35" s="611" t="s">
        <v>4014</v>
      </c>
      <c r="C35" s="612" t="s">
        <v>4015</v>
      </c>
      <c r="D35" s="612">
        <v>16185.201537715649</v>
      </c>
      <c r="E35" s="612">
        <v>16433.5</v>
      </c>
      <c r="F35" s="613">
        <v>1.0153410794240498</v>
      </c>
      <c r="G35" s="612">
        <v>248.29846228435053</v>
      </c>
      <c r="H35" s="612" t="s">
        <v>2</v>
      </c>
    </row>
    <row r="36" spans="1:8" ht="14.4" customHeight="1" x14ac:dyDescent="0.3">
      <c r="A36" s="610" t="s">
        <v>563</v>
      </c>
      <c r="B36" s="611" t="s">
        <v>6</v>
      </c>
      <c r="C36" s="612" t="s">
        <v>564</v>
      </c>
      <c r="D36" s="612">
        <v>330221.14140675787</v>
      </c>
      <c r="E36" s="612">
        <v>294315.18000000005</v>
      </c>
      <c r="F36" s="613">
        <v>0.89126692114927375</v>
      </c>
      <c r="G36" s="612">
        <v>-35905.961406757822</v>
      </c>
      <c r="H36" s="612" t="s">
        <v>561</v>
      </c>
    </row>
    <row r="37" spans="1:8" ht="14.4" customHeight="1" x14ac:dyDescent="0.3">
      <c r="A37" s="610" t="s">
        <v>546</v>
      </c>
      <c r="B37" s="611" t="s">
        <v>546</v>
      </c>
      <c r="C37" s="612" t="s">
        <v>546</v>
      </c>
      <c r="D37" s="612" t="s">
        <v>546</v>
      </c>
      <c r="E37" s="612" t="s">
        <v>546</v>
      </c>
      <c r="F37" s="613" t="s">
        <v>546</v>
      </c>
      <c r="G37" s="612" t="s">
        <v>546</v>
      </c>
      <c r="H37" s="612" t="s">
        <v>562</v>
      </c>
    </row>
    <row r="38" spans="1:8" ht="14.4" customHeight="1" x14ac:dyDescent="0.3">
      <c r="A38" s="610" t="s">
        <v>565</v>
      </c>
      <c r="B38" s="611" t="s">
        <v>3994</v>
      </c>
      <c r="C38" s="612" t="s">
        <v>3995</v>
      </c>
      <c r="D38" s="612">
        <v>178519.94370438159</v>
      </c>
      <c r="E38" s="612">
        <v>209115.63999999996</v>
      </c>
      <c r="F38" s="613">
        <v>1.1713853122555484</v>
      </c>
      <c r="G38" s="612">
        <v>30595.696295618371</v>
      </c>
      <c r="H38" s="612" t="s">
        <v>2</v>
      </c>
    </row>
    <row r="39" spans="1:8" ht="14.4" customHeight="1" x14ac:dyDescent="0.3">
      <c r="A39" s="610" t="s">
        <v>565</v>
      </c>
      <c r="B39" s="611" t="s">
        <v>3996</v>
      </c>
      <c r="C39" s="612" t="s">
        <v>3997</v>
      </c>
      <c r="D39" s="612">
        <v>184964.84781401735</v>
      </c>
      <c r="E39" s="612">
        <v>183395.65000000002</v>
      </c>
      <c r="F39" s="613">
        <v>0.99151623763886654</v>
      </c>
      <c r="G39" s="612">
        <v>-1569.1978140173305</v>
      </c>
      <c r="H39" s="612" t="s">
        <v>2</v>
      </c>
    </row>
    <row r="40" spans="1:8" ht="14.4" customHeight="1" x14ac:dyDescent="0.3">
      <c r="A40" s="610" t="s">
        <v>565</v>
      </c>
      <c r="B40" s="611" t="s">
        <v>3998</v>
      </c>
      <c r="C40" s="612" t="s">
        <v>3999</v>
      </c>
      <c r="D40" s="612">
        <v>0</v>
      </c>
      <c r="E40" s="612">
        <v>465</v>
      </c>
      <c r="F40" s="613" t="s">
        <v>546</v>
      </c>
      <c r="G40" s="612">
        <v>465</v>
      </c>
      <c r="H40" s="612" t="s">
        <v>2</v>
      </c>
    </row>
    <row r="41" spans="1:8" ht="14.4" customHeight="1" x14ac:dyDescent="0.3">
      <c r="A41" s="610" t="s">
        <v>565</v>
      </c>
      <c r="B41" s="611" t="s">
        <v>4002</v>
      </c>
      <c r="C41" s="612" t="s">
        <v>4003</v>
      </c>
      <c r="D41" s="612">
        <v>28065.05276428214</v>
      </c>
      <c r="E41" s="612">
        <v>26251.97</v>
      </c>
      <c r="F41" s="613">
        <v>0.9353971368053291</v>
      </c>
      <c r="G41" s="612">
        <v>-1813.0827642821387</v>
      </c>
      <c r="H41" s="612" t="s">
        <v>2</v>
      </c>
    </row>
    <row r="42" spans="1:8" ht="14.4" customHeight="1" x14ac:dyDescent="0.3">
      <c r="A42" s="610" t="s">
        <v>565</v>
      </c>
      <c r="B42" s="611" t="s">
        <v>4008</v>
      </c>
      <c r="C42" s="612" t="s">
        <v>4009</v>
      </c>
      <c r="D42" s="612">
        <v>12191.831480827719</v>
      </c>
      <c r="E42" s="612">
        <v>12059.66</v>
      </c>
      <c r="F42" s="613">
        <v>0.98915901347262181</v>
      </c>
      <c r="G42" s="612">
        <v>-132.17148082771928</v>
      </c>
      <c r="H42" s="612" t="s">
        <v>2</v>
      </c>
    </row>
    <row r="43" spans="1:8" ht="14.4" customHeight="1" x14ac:dyDescent="0.3">
      <c r="A43" s="610" t="s">
        <v>565</v>
      </c>
      <c r="B43" s="611" t="s">
        <v>4012</v>
      </c>
      <c r="C43" s="612" t="s">
        <v>4013</v>
      </c>
      <c r="D43" s="612">
        <v>3483.800307278656</v>
      </c>
      <c r="E43" s="612">
        <v>3430</v>
      </c>
      <c r="F43" s="613">
        <v>0.98455700598962237</v>
      </c>
      <c r="G43" s="612">
        <v>-53.800307278655964</v>
      </c>
      <c r="H43" s="612" t="s">
        <v>2</v>
      </c>
    </row>
    <row r="44" spans="1:8" ht="14.4" customHeight="1" x14ac:dyDescent="0.3">
      <c r="A44" s="610" t="s">
        <v>565</v>
      </c>
      <c r="B44" s="611" t="s">
        <v>4014</v>
      </c>
      <c r="C44" s="612" t="s">
        <v>4015</v>
      </c>
      <c r="D44" s="612">
        <v>28741.377411342288</v>
      </c>
      <c r="E44" s="612">
        <v>24813</v>
      </c>
      <c r="F44" s="613">
        <v>0.86331979309411866</v>
      </c>
      <c r="G44" s="612">
        <v>-3928.3774113422878</v>
      </c>
      <c r="H44" s="612" t="s">
        <v>2</v>
      </c>
    </row>
    <row r="45" spans="1:8" ht="14.4" customHeight="1" x14ac:dyDescent="0.3">
      <c r="A45" s="610" t="s">
        <v>565</v>
      </c>
      <c r="B45" s="611" t="s">
        <v>3992</v>
      </c>
      <c r="C45" s="612" t="s">
        <v>3993</v>
      </c>
      <c r="D45" s="612">
        <v>6669.6421777768473</v>
      </c>
      <c r="E45" s="612">
        <v>4204.1702130895164</v>
      </c>
      <c r="F45" s="613">
        <v>0.63034419254120588</v>
      </c>
      <c r="G45" s="612">
        <v>-2465.4719646873309</v>
      </c>
      <c r="H45" s="612" t="s">
        <v>2</v>
      </c>
    </row>
    <row r="46" spans="1:8" ht="14.4" customHeight="1" x14ac:dyDescent="0.3">
      <c r="A46" s="610" t="s">
        <v>565</v>
      </c>
      <c r="B46" s="611" t="s">
        <v>6</v>
      </c>
      <c r="C46" s="612" t="s">
        <v>566</v>
      </c>
      <c r="D46" s="612">
        <v>443507.31482064328</v>
      </c>
      <c r="E46" s="612">
        <v>463735.09021308948</v>
      </c>
      <c r="F46" s="613">
        <v>1.0456086623974317</v>
      </c>
      <c r="G46" s="612">
        <v>20227.775392446201</v>
      </c>
      <c r="H46" s="612" t="s">
        <v>561</v>
      </c>
    </row>
    <row r="47" spans="1:8" ht="14.4" customHeight="1" x14ac:dyDescent="0.3">
      <c r="A47" s="610" t="s">
        <v>546</v>
      </c>
      <c r="B47" s="611" t="s">
        <v>546</v>
      </c>
      <c r="C47" s="612" t="s">
        <v>546</v>
      </c>
      <c r="D47" s="612" t="s">
        <v>546</v>
      </c>
      <c r="E47" s="612" t="s">
        <v>546</v>
      </c>
      <c r="F47" s="613" t="s">
        <v>546</v>
      </c>
      <c r="G47" s="612" t="s">
        <v>546</v>
      </c>
      <c r="H47" s="612" t="s">
        <v>562</v>
      </c>
    </row>
    <row r="48" spans="1:8" ht="14.4" customHeight="1" x14ac:dyDescent="0.3">
      <c r="A48" s="610" t="s">
        <v>4016</v>
      </c>
      <c r="B48" s="611" t="s">
        <v>3994</v>
      </c>
      <c r="C48" s="612" t="s">
        <v>3995</v>
      </c>
      <c r="D48" s="612">
        <v>13468.235831929451</v>
      </c>
      <c r="E48" s="612">
        <v>21912.479999999996</v>
      </c>
      <c r="F48" s="613">
        <v>1.6269747777991521</v>
      </c>
      <c r="G48" s="612">
        <v>8444.2441680705451</v>
      </c>
      <c r="H48" s="612" t="s">
        <v>2</v>
      </c>
    </row>
    <row r="49" spans="1:8" ht="14.4" customHeight="1" x14ac:dyDescent="0.3">
      <c r="A49" s="610" t="s">
        <v>4016</v>
      </c>
      <c r="B49" s="611" t="s">
        <v>3996</v>
      </c>
      <c r="C49" s="612" t="s">
        <v>3997</v>
      </c>
      <c r="D49" s="612">
        <v>1323745.3420210069</v>
      </c>
      <c r="E49" s="612">
        <v>888533.61999999918</v>
      </c>
      <c r="F49" s="613">
        <v>0.67122700401230107</v>
      </c>
      <c r="G49" s="612">
        <v>-435211.72202100768</v>
      </c>
      <c r="H49" s="612" t="s">
        <v>2</v>
      </c>
    </row>
    <row r="50" spans="1:8" ht="14.4" customHeight="1" x14ac:dyDescent="0.3">
      <c r="A50" s="610" t="s">
        <v>4016</v>
      </c>
      <c r="B50" s="611" t="s">
        <v>4000</v>
      </c>
      <c r="C50" s="612" t="s">
        <v>4001</v>
      </c>
      <c r="D50" s="612">
        <v>10055883.194342701</v>
      </c>
      <c r="E50" s="612">
        <v>9089162.4399999715</v>
      </c>
      <c r="F50" s="613">
        <v>0.90386515677841273</v>
      </c>
      <c r="G50" s="612">
        <v>-966720.75434272923</v>
      </c>
      <c r="H50" s="612" t="s">
        <v>2</v>
      </c>
    </row>
    <row r="51" spans="1:8" ht="14.4" customHeight="1" x14ac:dyDescent="0.3">
      <c r="A51" s="610" t="s">
        <v>4016</v>
      </c>
      <c r="B51" s="611" t="s">
        <v>4002</v>
      </c>
      <c r="C51" s="612" t="s">
        <v>4003</v>
      </c>
      <c r="D51" s="612">
        <v>363.44236123352943</v>
      </c>
      <c r="E51" s="612">
        <v>1079.53</v>
      </c>
      <c r="F51" s="613">
        <v>2.9702921705000409</v>
      </c>
      <c r="G51" s="612">
        <v>716.08763876647049</v>
      </c>
      <c r="H51" s="612" t="s">
        <v>2</v>
      </c>
    </row>
    <row r="52" spans="1:8" ht="14.4" customHeight="1" x14ac:dyDescent="0.3">
      <c r="A52" s="610" t="s">
        <v>4016</v>
      </c>
      <c r="B52" s="611" t="s">
        <v>4006</v>
      </c>
      <c r="C52" s="612" t="s">
        <v>4007</v>
      </c>
      <c r="D52" s="612">
        <v>207244.95049431981</v>
      </c>
      <c r="E52" s="612">
        <v>219671.43</v>
      </c>
      <c r="F52" s="613">
        <v>1.0599603487372822</v>
      </c>
      <c r="G52" s="612">
        <v>12426.479505680181</v>
      </c>
      <c r="H52" s="612" t="s">
        <v>2</v>
      </c>
    </row>
    <row r="53" spans="1:8" ht="14.4" customHeight="1" x14ac:dyDescent="0.3">
      <c r="A53" s="610" t="s">
        <v>4016</v>
      </c>
      <c r="B53" s="611" t="s">
        <v>4008</v>
      </c>
      <c r="C53" s="612" t="s">
        <v>4009</v>
      </c>
      <c r="D53" s="612">
        <v>31785.755544285053</v>
      </c>
      <c r="E53" s="612">
        <v>21283.9</v>
      </c>
      <c r="F53" s="613">
        <v>0.66960497353434023</v>
      </c>
      <c r="G53" s="612">
        <v>-10501.855544285052</v>
      </c>
      <c r="H53" s="612" t="s">
        <v>2</v>
      </c>
    </row>
    <row r="54" spans="1:8" ht="14.4" customHeight="1" x14ac:dyDescent="0.3">
      <c r="A54" s="610" t="s">
        <v>4016</v>
      </c>
      <c r="B54" s="611" t="s">
        <v>4010</v>
      </c>
      <c r="C54" s="612" t="s">
        <v>4011</v>
      </c>
      <c r="D54" s="612">
        <v>63064.311532444844</v>
      </c>
      <c r="E54" s="612">
        <v>106089.63</v>
      </c>
      <c r="F54" s="613">
        <v>1.6822451149002051</v>
      </c>
      <c r="G54" s="612">
        <v>43025.31846755516</v>
      </c>
      <c r="H54" s="612" t="s">
        <v>2</v>
      </c>
    </row>
    <row r="55" spans="1:8" ht="14.4" customHeight="1" x14ac:dyDescent="0.3">
      <c r="A55" s="610" t="s">
        <v>4016</v>
      </c>
      <c r="B55" s="611" t="s">
        <v>4012</v>
      </c>
      <c r="C55" s="612" t="s">
        <v>4013</v>
      </c>
      <c r="D55" s="612">
        <v>64959.041421383627</v>
      </c>
      <c r="E55" s="612">
        <v>4485</v>
      </c>
      <c r="F55" s="613">
        <v>6.9043506521381637E-2</v>
      </c>
      <c r="G55" s="612">
        <v>-60474.041421383627</v>
      </c>
      <c r="H55" s="612" t="s">
        <v>2</v>
      </c>
    </row>
    <row r="56" spans="1:8" ht="14.4" customHeight="1" x14ac:dyDescent="0.3">
      <c r="A56" s="610" t="s">
        <v>4016</v>
      </c>
      <c r="B56" s="611" t="s">
        <v>6</v>
      </c>
      <c r="C56" s="612" t="s">
        <v>4017</v>
      </c>
      <c r="D56" s="612">
        <v>11834237.271392711</v>
      </c>
      <c r="E56" s="612">
        <v>10352218.029999971</v>
      </c>
      <c r="F56" s="613">
        <v>0.87476850367236825</v>
      </c>
      <c r="G56" s="612">
        <v>-1482019.2413927391</v>
      </c>
      <c r="H56" s="612" t="s">
        <v>561</v>
      </c>
    </row>
    <row r="57" spans="1:8" ht="14.4" customHeight="1" x14ac:dyDescent="0.3">
      <c r="A57" s="610" t="s">
        <v>546</v>
      </c>
      <c r="B57" s="611" t="s">
        <v>546</v>
      </c>
      <c r="C57" s="612" t="s">
        <v>546</v>
      </c>
      <c r="D57" s="612" t="s">
        <v>546</v>
      </c>
      <c r="E57" s="612" t="s">
        <v>546</v>
      </c>
      <c r="F57" s="613" t="s">
        <v>546</v>
      </c>
      <c r="G57" s="612" t="s">
        <v>546</v>
      </c>
      <c r="H57" s="612" t="s">
        <v>562</v>
      </c>
    </row>
    <row r="58" spans="1:8" ht="14.4" customHeight="1" x14ac:dyDescent="0.3">
      <c r="A58" s="610" t="s">
        <v>545</v>
      </c>
      <c r="B58" s="611" t="s">
        <v>6</v>
      </c>
      <c r="C58" s="612" t="s">
        <v>547</v>
      </c>
      <c r="D58" s="612">
        <v>13288138.568226935</v>
      </c>
      <c r="E58" s="612">
        <v>11819476.935887687</v>
      </c>
      <c r="F58" s="613">
        <v>0.88947574373953753</v>
      </c>
      <c r="G58" s="612">
        <v>-1468661.6323392484</v>
      </c>
      <c r="H58" s="612" t="s">
        <v>558</v>
      </c>
    </row>
  </sheetData>
  <autoFilter ref="A3:G3"/>
  <mergeCells count="1">
    <mergeCell ref="A1:G1"/>
  </mergeCells>
  <conditionalFormatting sqref="F18 F59:F65536">
    <cfRule type="cellIs" dxfId="38" priority="19" stopIfTrue="1" operator="greaterThan">
      <formula>1</formula>
    </cfRule>
  </conditionalFormatting>
  <conditionalFormatting sqref="G4:G17">
    <cfRule type="cellIs" dxfId="37" priority="12" operator="greaterThan">
      <formula>0</formula>
    </cfRule>
  </conditionalFormatting>
  <conditionalFormatting sqref="F4:F17">
    <cfRule type="cellIs" dxfId="36" priority="14" operator="greaterThan">
      <formula>1</formula>
    </cfRule>
  </conditionalFormatting>
  <conditionalFormatting sqref="B4:B17">
    <cfRule type="expression" dxfId="35" priority="18">
      <formula>AND(LEFT(H4,6)&lt;&gt;"mezera",H4&lt;&gt;"")</formula>
    </cfRule>
  </conditionalFormatting>
  <conditionalFormatting sqref="A4:A17">
    <cfRule type="expression" dxfId="34" priority="15">
      <formula>AND(H4&lt;&gt;"",H4&lt;&gt;"mezeraKL")</formula>
    </cfRule>
  </conditionalFormatting>
  <conditionalFormatting sqref="B4:G17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7">
    <cfRule type="expression" dxfId="31" priority="13">
      <formula>$H4&lt;&gt;""</formula>
    </cfRule>
  </conditionalFormatting>
  <conditionalFormatting sqref="F4:F17">
    <cfRule type="cellIs" dxfId="30" priority="9" operator="greaterThan">
      <formula>1</formula>
    </cfRule>
  </conditionalFormatting>
  <conditionalFormatting sqref="F4:F17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7">
    <cfRule type="expression" dxfId="27" priority="8">
      <formula>$H4&lt;&gt;""</formula>
    </cfRule>
  </conditionalFormatting>
  <conditionalFormatting sqref="G19:G58">
    <cfRule type="cellIs" dxfId="26" priority="1" operator="greaterThan">
      <formula>0</formula>
    </cfRule>
  </conditionalFormatting>
  <conditionalFormatting sqref="F19:F58">
    <cfRule type="cellIs" dxfId="25" priority="3" operator="greaterThan">
      <formula>1</formula>
    </cfRule>
  </conditionalFormatting>
  <conditionalFormatting sqref="B19:B58">
    <cfRule type="expression" dxfId="24" priority="7">
      <formula>AND(LEFT(H19,6)&lt;&gt;"mezera",H19&lt;&gt;"")</formula>
    </cfRule>
  </conditionalFormatting>
  <conditionalFormatting sqref="A19:A58">
    <cfRule type="expression" dxfId="23" priority="4">
      <formula>AND(H19&lt;&gt;"",H19&lt;&gt;"mezeraKL")</formula>
    </cfRule>
  </conditionalFormatting>
  <conditionalFormatting sqref="B19:G58">
    <cfRule type="expression" dxfId="22" priority="5">
      <formula>$H19="SumaNS"</formula>
    </cfRule>
    <cfRule type="expression" dxfId="21" priority="6">
      <formula>OR($H19="KL",$H19="SumaKL")</formula>
    </cfRule>
  </conditionalFormatting>
  <conditionalFormatting sqref="A19:G58">
    <cfRule type="expression" dxfId="20" priority="2">
      <formula>$H19&lt;&gt;""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40.097965958942581</v>
      </c>
      <c r="J3" s="340">
        <f>SUBTOTAL(9,J5:J1048576)</f>
        <v>294765</v>
      </c>
      <c r="K3" s="341">
        <f>SUBTOTAL(9,K5:K1048576)</f>
        <v>11819476.935887709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545</v>
      </c>
      <c r="B5" s="620" t="s">
        <v>547</v>
      </c>
      <c r="C5" s="621" t="s">
        <v>559</v>
      </c>
      <c r="D5" s="622" t="s">
        <v>560</v>
      </c>
      <c r="E5" s="621" t="s">
        <v>3994</v>
      </c>
      <c r="F5" s="622" t="s">
        <v>3995</v>
      </c>
      <c r="G5" s="621" t="s">
        <v>4018</v>
      </c>
      <c r="H5" s="621" t="s">
        <v>4019</v>
      </c>
      <c r="I5" s="623">
        <v>2.3800000000000003</v>
      </c>
      <c r="J5" s="623">
        <v>420</v>
      </c>
      <c r="K5" s="624">
        <v>999.80000000000007</v>
      </c>
    </row>
    <row r="6" spans="1:11" ht="14.4" customHeight="1" x14ac:dyDescent="0.3">
      <c r="A6" s="625" t="s">
        <v>545</v>
      </c>
      <c r="B6" s="626" t="s">
        <v>547</v>
      </c>
      <c r="C6" s="627" t="s">
        <v>559</v>
      </c>
      <c r="D6" s="628" t="s">
        <v>560</v>
      </c>
      <c r="E6" s="627" t="s">
        <v>3994</v>
      </c>
      <c r="F6" s="628" t="s">
        <v>3995</v>
      </c>
      <c r="G6" s="627" t="s">
        <v>4020</v>
      </c>
      <c r="H6" s="627" t="s">
        <v>4021</v>
      </c>
      <c r="I6" s="629">
        <v>3.0950000000000002</v>
      </c>
      <c r="J6" s="629">
        <v>860</v>
      </c>
      <c r="K6" s="630">
        <v>2660.8</v>
      </c>
    </row>
    <row r="7" spans="1:11" ht="14.4" customHeight="1" x14ac:dyDescent="0.3">
      <c r="A7" s="625" t="s">
        <v>545</v>
      </c>
      <c r="B7" s="626" t="s">
        <v>547</v>
      </c>
      <c r="C7" s="627" t="s">
        <v>559</v>
      </c>
      <c r="D7" s="628" t="s">
        <v>560</v>
      </c>
      <c r="E7" s="627" t="s">
        <v>3994</v>
      </c>
      <c r="F7" s="628" t="s">
        <v>3995</v>
      </c>
      <c r="G7" s="627" t="s">
        <v>4022</v>
      </c>
      <c r="H7" s="627" t="s">
        <v>4023</v>
      </c>
      <c r="I7" s="629">
        <v>3.7789999999999999</v>
      </c>
      <c r="J7" s="629">
        <v>1260</v>
      </c>
      <c r="K7" s="630">
        <v>4761.5999999999995</v>
      </c>
    </row>
    <row r="8" spans="1:11" ht="14.4" customHeight="1" x14ac:dyDescent="0.3">
      <c r="A8" s="625" t="s">
        <v>545</v>
      </c>
      <c r="B8" s="626" t="s">
        <v>547</v>
      </c>
      <c r="C8" s="627" t="s">
        <v>559</v>
      </c>
      <c r="D8" s="628" t="s">
        <v>560</v>
      </c>
      <c r="E8" s="627" t="s">
        <v>3994</v>
      </c>
      <c r="F8" s="628" t="s">
        <v>3995</v>
      </c>
      <c r="G8" s="627" t="s">
        <v>4024</v>
      </c>
      <c r="H8" s="627" t="s">
        <v>4025</v>
      </c>
      <c r="I8" s="629">
        <v>7.3211111111111116</v>
      </c>
      <c r="J8" s="629">
        <v>220</v>
      </c>
      <c r="K8" s="630">
        <v>1610.7000000000003</v>
      </c>
    </row>
    <row r="9" spans="1:11" ht="14.4" customHeight="1" x14ac:dyDescent="0.3">
      <c r="A9" s="625" t="s">
        <v>545</v>
      </c>
      <c r="B9" s="626" t="s">
        <v>547</v>
      </c>
      <c r="C9" s="627" t="s">
        <v>559</v>
      </c>
      <c r="D9" s="628" t="s">
        <v>560</v>
      </c>
      <c r="E9" s="627" t="s">
        <v>3994</v>
      </c>
      <c r="F9" s="628" t="s">
        <v>3995</v>
      </c>
      <c r="G9" s="627" t="s">
        <v>4024</v>
      </c>
      <c r="H9" s="627" t="s">
        <v>4026</v>
      </c>
      <c r="I9" s="629">
        <v>7.31</v>
      </c>
      <c r="J9" s="629">
        <v>80</v>
      </c>
      <c r="K9" s="630">
        <v>584.79999999999995</v>
      </c>
    </row>
    <row r="10" spans="1:11" ht="14.4" customHeight="1" x14ac:dyDescent="0.3">
      <c r="A10" s="625" t="s">
        <v>545</v>
      </c>
      <c r="B10" s="626" t="s">
        <v>547</v>
      </c>
      <c r="C10" s="627" t="s">
        <v>559</v>
      </c>
      <c r="D10" s="628" t="s">
        <v>560</v>
      </c>
      <c r="E10" s="627" t="s">
        <v>3994</v>
      </c>
      <c r="F10" s="628" t="s">
        <v>3995</v>
      </c>
      <c r="G10" s="627" t="s">
        <v>4027</v>
      </c>
      <c r="H10" s="627" t="s">
        <v>4028</v>
      </c>
      <c r="I10" s="629">
        <v>12.098888888888887</v>
      </c>
      <c r="J10" s="629">
        <v>440</v>
      </c>
      <c r="K10" s="630">
        <v>5323.7</v>
      </c>
    </row>
    <row r="11" spans="1:11" ht="14.4" customHeight="1" x14ac:dyDescent="0.3">
      <c r="A11" s="625" t="s">
        <v>545</v>
      </c>
      <c r="B11" s="626" t="s">
        <v>547</v>
      </c>
      <c r="C11" s="627" t="s">
        <v>559</v>
      </c>
      <c r="D11" s="628" t="s">
        <v>560</v>
      </c>
      <c r="E11" s="627" t="s">
        <v>3994</v>
      </c>
      <c r="F11" s="628" t="s">
        <v>3995</v>
      </c>
      <c r="G11" s="627" t="s">
        <v>4027</v>
      </c>
      <c r="H11" s="627" t="s">
        <v>4029</v>
      </c>
      <c r="I11" s="629">
        <v>12.08</v>
      </c>
      <c r="J11" s="629">
        <v>50</v>
      </c>
      <c r="K11" s="630">
        <v>604</v>
      </c>
    </row>
    <row r="12" spans="1:11" ht="14.4" customHeight="1" x14ac:dyDescent="0.3">
      <c r="A12" s="625" t="s">
        <v>545</v>
      </c>
      <c r="B12" s="626" t="s">
        <v>547</v>
      </c>
      <c r="C12" s="627" t="s">
        <v>559</v>
      </c>
      <c r="D12" s="628" t="s">
        <v>560</v>
      </c>
      <c r="E12" s="627" t="s">
        <v>3994</v>
      </c>
      <c r="F12" s="628" t="s">
        <v>3995</v>
      </c>
      <c r="G12" s="627" t="s">
        <v>4030</v>
      </c>
      <c r="H12" s="627" t="s">
        <v>4031</v>
      </c>
      <c r="I12" s="629">
        <v>7.6083333333333343</v>
      </c>
      <c r="J12" s="629">
        <v>180</v>
      </c>
      <c r="K12" s="630">
        <v>1371.3</v>
      </c>
    </row>
    <row r="13" spans="1:11" ht="14.4" customHeight="1" x14ac:dyDescent="0.3">
      <c r="A13" s="625" t="s">
        <v>545</v>
      </c>
      <c r="B13" s="626" t="s">
        <v>547</v>
      </c>
      <c r="C13" s="627" t="s">
        <v>559</v>
      </c>
      <c r="D13" s="628" t="s">
        <v>560</v>
      </c>
      <c r="E13" s="627" t="s">
        <v>3994</v>
      </c>
      <c r="F13" s="628" t="s">
        <v>3995</v>
      </c>
      <c r="G13" s="627" t="s">
        <v>4032</v>
      </c>
      <c r="H13" s="627" t="s">
        <v>4033</v>
      </c>
      <c r="I13" s="629">
        <v>27.13666666666667</v>
      </c>
      <c r="J13" s="629">
        <v>290</v>
      </c>
      <c r="K13" s="630">
        <v>7836.5</v>
      </c>
    </row>
    <row r="14" spans="1:11" ht="14.4" customHeight="1" x14ac:dyDescent="0.3">
      <c r="A14" s="625" t="s">
        <v>545</v>
      </c>
      <c r="B14" s="626" t="s">
        <v>547</v>
      </c>
      <c r="C14" s="627" t="s">
        <v>559</v>
      </c>
      <c r="D14" s="628" t="s">
        <v>560</v>
      </c>
      <c r="E14" s="627" t="s">
        <v>3994</v>
      </c>
      <c r="F14" s="628" t="s">
        <v>3995</v>
      </c>
      <c r="G14" s="627" t="s">
        <v>4034</v>
      </c>
      <c r="H14" s="627" t="s">
        <v>4035</v>
      </c>
      <c r="I14" s="629">
        <v>3.91</v>
      </c>
      <c r="J14" s="629">
        <v>100</v>
      </c>
      <c r="K14" s="630">
        <v>391</v>
      </c>
    </row>
    <row r="15" spans="1:11" ht="14.4" customHeight="1" x14ac:dyDescent="0.3">
      <c r="A15" s="625" t="s">
        <v>545</v>
      </c>
      <c r="B15" s="626" t="s">
        <v>547</v>
      </c>
      <c r="C15" s="627" t="s">
        <v>559</v>
      </c>
      <c r="D15" s="628" t="s">
        <v>560</v>
      </c>
      <c r="E15" s="627" t="s">
        <v>3994</v>
      </c>
      <c r="F15" s="628" t="s">
        <v>3995</v>
      </c>
      <c r="G15" s="627" t="s">
        <v>4034</v>
      </c>
      <c r="H15" s="627" t="s">
        <v>4036</v>
      </c>
      <c r="I15" s="629">
        <v>3.91</v>
      </c>
      <c r="J15" s="629">
        <v>100</v>
      </c>
      <c r="K15" s="630">
        <v>391</v>
      </c>
    </row>
    <row r="16" spans="1:11" ht="14.4" customHeight="1" x14ac:dyDescent="0.3">
      <c r="A16" s="625" t="s">
        <v>545</v>
      </c>
      <c r="B16" s="626" t="s">
        <v>547</v>
      </c>
      <c r="C16" s="627" t="s">
        <v>559</v>
      </c>
      <c r="D16" s="628" t="s">
        <v>560</v>
      </c>
      <c r="E16" s="627" t="s">
        <v>3994</v>
      </c>
      <c r="F16" s="628" t="s">
        <v>3995</v>
      </c>
      <c r="G16" s="627" t="s">
        <v>4037</v>
      </c>
      <c r="H16" s="627" t="s">
        <v>4038</v>
      </c>
      <c r="I16" s="629">
        <v>5.9250000000000007</v>
      </c>
      <c r="J16" s="629">
        <v>400</v>
      </c>
      <c r="K16" s="630">
        <v>2370</v>
      </c>
    </row>
    <row r="17" spans="1:11" ht="14.4" customHeight="1" x14ac:dyDescent="0.3">
      <c r="A17" s="625" t="s">
        <v>545</v>
      </c>
      <c r="B17" s="626" t="s">
        <v>547</v>
      </c>
      <c r="C17" s="627" t="s">
        <v>559</v>
      </c>
      <c r="D17" s="628" t="s">
        <v>560</v>
      </c>
      <c r="E17" s="627" t="s">
        <v>3994</v>
      </c>
      <c r="F17" s="628" t="s">
        <v>3995</v>
      </c>
      <c r="G17" s="627" t="s">
        <v>4037</v>
      </c>
      <c r="H17" s="627" t="s">
        <v>4039</v>
      </c>
      <c r="I17" s="629">
        <v>5.9450000000000003</v>
      </c>
      <c r="J17" s="629">
        <v>200</v>
      </c>
      <c r="K17" s="630">
        <v>1189</v>
      </c>
    </row>
    <row r="18" spans="1:11" ht="14.4" customHeight="1" x14ac:dyDescent="0.3">
      <c r="A18" s="625" t="s">
        <v>545</v>
      </c>
      <c r="B18" s="626" t="s">
        <v>547</v>
      </c>
      <c r="C18" s="627" t="s">
        <v>559</v>
      </c>
      <c r="D18" s="628" t="s">
        <v>560</v>
      </c>
      <c r="E18" s="627" t="s">
        <v>3994</v>
      </c>
      <c r="F18" s="628" t="s">
        <v>3995</v>
      </c>
      <c r="G18" s="627" t="s">
        <v>4040</v>
      </c>
      <c r="H18" s="627" t="s">
        <v>4041</v>
      </c>
      <c r="I18" s="629">
        <v>3.0118181818181813</v>
      </c>
      <c r="J18" s="629">
        <v>10240</v>
      </c>
      <c r="K18" s="630">
        <v>30838.400000000001</v>
      </c>
    </row>
    <row r="19" spans="1:11" ht="14.4" customHeight="1" x14ac:dyDescent="0.3">
      <c r="A19" s="625" t="s">
        <v>545</v>
      </c>
      <c r="B19" s="626" t="s">
        <v>547</v>
      </c>
      <c r="C19" s="627" t="s">
        <v>559</v>
      </c>
      <c r="D19" s="628" t="s">
        <v>560</v>
      </c>
      <c r="E19" s="627" t="s">
        <v>3994</v>
      </c>
      <c r="F19" s="628" t="s">
        <v>3995</v>
      </c>
      <c r="G19" s="627" t="s">
        <v>4042</v>
      </c>
      <c r="H19" s="627" t="s">
        <v>4043</v>
      </c>
      <c r="I19" s="629">
        <v>0.84099999999999997</v>
      </c>
      <c r="J19" s="629">
        <v>7200</v>
      </c>
      <c r="K19" s="630">
        <v>6054</v>
      </c>
    </row>
    <row r="20" spans="1:11" ht="14.4" customHeight="1" x14ac:dyDescent="0.3">
      <c r="A20" s="625" t="s">
        <v>545</v>
      </c>
      <c r="B20" s="626" t="s">
        <v>547</v>
      </c>
      <c r="C20" s="627" t="s">
        <v>559</v>
      </c>
      <c r="D20" s="628" t="s">
        <v>560</v>
      </c>
      <c r="E20" s="627" t="s">
        <v>3994</v>
      </c>
      <c r="F20" s="628" t="s">
        <v>3995</v>
      </c>
      <c r="G20" s="627" t="s">
        <v>4044</v>
      </c>
      <c r="H20" s="627" t="s">
        <v>4045</v>
      </c>
      <c r="I20" s="629">
        <v>0.99</v>
      </c>
      <c r="J20" s="629">
        <v>20</v>
      </c>
      <c r="K20" s="630">
        <v>19.8</v>
      </c>
    </row>
    <row r="21" spans="1:11" ht="14.4" customHeight="1" x14ac:dyDescent="0.3">
      <c r="A21" s="625" t="s">
        <v>545</v>
      </c>
      <c r="B21" s="626" t="s">
        <v>547</v>
      </c>
      <c r="C21" s="627" t="s">
        <v>559</v>
      </c>
      <c r="D21" s="628" t="s">
        <v>560</v>
      </c>
      <c r="E21" s="627" t="s">
        <v>3994</v>
      </c>
      <c r="F21" s="628" t="s">
        <v>3995</v>
      </c>
      <c r="G21" s="627" t="s">
        <v>4046</v>
      </c>
      <c r="H21" s="627" t="s">
        <v>4047</v>
      </c>
      <c r="I21" s="629">
        <v>167.85666666666668</v>
      </c>
      <c r="J21" s="629">
        <v>15</v>
      </c>
      <c r="K21" s="630">
        <v>2517.85</v>
      </c>
    </row>
    <row r="22" spans="1:11" ht="14.4" customHeight="1" x14ac:dyDescent="0.3">
      <c r="A22" s="625" t="s">
        <v>545</v>
      </c>
      <c r="B22" s="626" t="s">
        <v>547</v>
      </c>
      <c r="C22" s="627" t="s">
        <v>559</v>
      </c>
      <c r="D22" s="628" t="s">
        <v>560</v>
      </c>
      <c r="E22" s="627" t="s">
        <v>3994</v>
      </c>
      <c r="F22" s="628" t="s">
        <v>3995</v>
      </c>
      <c r="G22" s="627" t="s">
        <v>4048</v>
      </c>
      <c r="H22" s="627" t="s">
        <v>4049</v>
      </c>
      <c r="I22" s="629">
        <v>23.040000000000003</v>
      </c>
      <c r="J22" s="629">
        <v>400</v>
      </c>
      <c r="K22" s="630">
        <v>9296</v>
      </c>
    </row>
    <row r="23" spans="1:11" ht="14.4" customHeight="1" x14ac:dyDescent="0.3">
      <c r="A23" s="625" t="s">
        <v>545</v>
      </c>
      <c r="B23" s="626" t="s">
        <v>547</v>
      </c>
      <c r="C23" s="627" t="s">
        <v>559</v>
      </c>
      <c r="D23" s="628" t="s">
        <v>560</v>
      </c>
      <c r="E23" s="627" t="s">
        <v>3994</v>
      </c>
      <c r="F23" s="628" t="s">
        <v>3995</v>
      </c>
      <c r="G23" s="627" t="s">
        <v>4050</v>
      </c>
      <c r="H23" s="627" t="s">
        <v>4051</v>
      </c>
      <c r="I23" s="629">
        <v>30.148000000000003</v>
      </c>
      <c r="J23" s="629">
        <v>350</v>
      </c>
      <c r="K23" s="630">
        <v>10548</v>
      </c>
    </row>
    <row r="24" spans="1:11" ht="14.4" customHeight="1" x14ac:dyDescent="0.3">
      <c r="A24" s="625" t="s">
        <v>545</v>
      </c>
      <c r="B24" s="626" t="s">
        <v>547</v>
      </c>
      <c r="C24" s="627" t="s">
        <v>559</v>
      </c>
      <c r="D24" s="628" t="s">
        <v>560</v>
      </c>
      <c r="E24" s="627" t="s">
        <v>3994</v>
      </c>
      <c r="F24" s="628" t="s">
        <v>3995</v>
      </c>
      <c r="G24" s="627" t="s">
        <v>4052</v>
      </c>
      <c r="H24" s="627" t="s">
        <v>4053</v>
      </c>
      <c r="I24" s="629">
        <v>1.4850000000000001</v>
      </c>
      <c r="J24" s="629">
        <v>1300</v>
      </c>
      <c r="K24" s="630">
        <v>1913.5</v>
      </c>
    </row>
    <row r="25" spans="1:11" ht="14.4" customHeight="1" x14ac:dyDescent="0.3">
      <c r="A25" s="625" t="s">
        <v>545</v>
      </c>
      <c r="B25" s="626" t="s">
        <v>547</v>
      </c>
      <c r="C25" s="627" t="s">
        <v>559</v>
      </c>
      <c r="D25" s="628" t="s">
        <v>560</v>
      </c>
      <c r="E25" s="627" t="s">
        <v>3994</v>
      </c>
      <c r="F25" s="628" t="s">
        <v>3995</v>
      </c>
      <c r="G25" s="627" t="s">
        <v>4054</v>
      </c>
      <c r="H25" s="627" t="s">
        <v>4055</v>
      </c>
      <c r="I25" s="629">
        <v>37.26</v>
      </c>
      <c r="J25" s="629">
        <v>100</v>
      </c>
      <c r="K25" s="630">
        <v>3724.3</v>
      </c>
    </row>
    <row r="26" spans="1:11" ht="14.4" customHeight="1" x14ac:dyDescent="0.3">
      <c r="A26" s="625" t="s">
        <v>545</v>
      </c>
      <c r="B26" s="626" t="s">
        <v>547</v>
      </c>
      <c r="C26" s="627" t="s">
        <v>559</v>
      </c>
      <c r="D26" s="628" t="s">
        <v>560</v>
      </c>
      <c r="E26" s="627" t="s">
        <v>3994</v>
      </c>
      <c r="F26" s="628" t="s">
        <v>3995</v>
      </c>
      <c r="G26" s="627" t="s">
        <v>4054</v>
      </c>
      <c r="H26" s="627" t="s">
        <v>4056</v>
      </c>
      <c r="I26" s="629">
        <v>39.1</v>
      </c>
      <c r="J26" s="629">
        <v>20</v>
      </c>
      <c r="K26" s="630">
        <v>782.05</v>
      </c>
    </row>
    <row r="27" spans="1:11" ht="14.4" customHeight="1" x14ac:dyDescent="0.3">
      <c r="A27" s="625" t="s">
        <v>545</v>
      </c>
      <c r="B27" s="626" t="s">
        <v>547</v>
      </c>
      <c r="C27" s="627" t="s">
        <v>559</v>
      </c>
      <c r="D27" s="628" t="s">
        <v>560</v>
      </c>
      <c r="E27" s="627" t="s">
        <v>3994</v>
      </c>
      <c r="F27" s="628" t="s">
        <v>3995</v>
      </c>
      <c r="G27" s="627" t="s">
        <v>4057</v>
      </c>
      <c r="H27" s="627" t="s">
        <v>4058</v>
      </c>
      <c r="I27" s="629">
        <v>0.59750000000000003</v>
      </c>
      <c r="J27" s="629">
        <v>4500</v>
      </c>
      <c r="K27" s="630">
        <v>2690</v>
      </c>
    </row>
    <row r="28" spans="1:11" ht="14.4" customHeight="1" x14ac:dyDescent="0.3">
      <c r="A28" s="625" t="s">
        <v>545</v>
      </c>
      <c r="B28" s="626" t="s">
        <v>547</v>
      </c>
      <c r="C28" s="627" t="s">
        <v>559</v>
      </c>
      <c r="D28" s="628" t="s">
        <v>560</v>
      </c>
      <c r="E28" s="627" t="s">
        <v>3994</v>
      </c>
      <c r="F28" s="628" t="s">
        <v>3995</v>
      </c>
      <c r="G28" s="627" t="s">
        <v>4059</v>
      </c>
      <c r="H28" s="627" t="s">
        <v>4060</v>
      </c>
      <c r="I28" s="629">
        <v>3.11</v>
      </c>
      <c r="J28" s="629">
        <v>100</v>
      </c>
      <c r="K28" s="630">
        <v>311</v>
      </c>
    </row>
    <row r="29" spans="1:11" ht="14.4" customHeight="1" x14ac:dyDescent="0.3">
      <c r="A29" s="625" t="s">
        <v>545</v>
      </c>
      <c r="B29" s="626" t="s">
        <v>547</v>
      </c>
      <c r="C29" s="627" t="s">
        <v>559</v>
      </c>
      <c r="D29" s="628" t="s">
        <v>560</v>
      </c>
      <c r="E29" s="627" t="s">
        <v>3994</v>
      </c>
      <c r="F29" s="628" t="s">
        <v>3995</v>
      </c>
      <c r="G29" s="627" t="s">
        <v>4059</v>
      </c>
      <c r="H29" s="627" t="s">
        <v>4061</v>
      </c>
      <c r="I29" s="629">
        <v>3.12</v>
      </c>
      <c r="J29" s="629">
        <v>100</v>
      </c>
      <c r="K29" s="630">
        <v>312</v>
      </c>
    </row>
    <row r="30" spans="1:11" ht="14.4" customHeight="1" x14ac:dyDescent="0.3">
      <c r="A30" s="625" t="s">
        <v>545</v>
      </c>
      <c r="B30" s="626" t="s">
        <v>547</v>
      </c>
      <c r="C30" s="627" t="s">
        <v>559</v>
      </c>
      <c r="D30" s="628" t="s">
        <v>560</v>
      </c>
      <c r="E30" s="627" t="s">
        <v>3994</v>
      </c>
      <c r="F30" s="628" t="s">
        <v>3995</v>
      </c>
      <c r="G30" s="627" t="s">
        <v>4062</v>
      </c>
      <c r="H30" s="627" t="s">
        <v>4063</v>
      </c>
      <c r="I30" s="629">
        <v>4.2549999999999999</v>
      </c>
      <c r="J30" s="629">
        <v>1340</v>
      </c>
      <c r="K30" s="630">
        <v>5700.4</v>
      </c>
    </row>
    <row r="31" spans="1:11" ht="14.4" customHeight="1" x14ac:dyDescent="0.3">
      <c r="A31" s="625" t="s">
        <v>545</v>
      </c>
      <c r="B31" s="626" t="s">
        <v>547</v>
      </c>
      <c r="C31" s="627" t="s">
        <v>559</v>
      </c>
      <c r="D31" s="628" t="s">
        <v>560</v>
      </c>
      <c r="E31" s="627" t="s">
        <v>3994</v>
      </c>
      <c r="F31" s="628" t="s">
        <v>3995</v>
      </c>
      <c r="G31" s="627" t="s">
        <v>4064</v>
      </c>
      <c r="H31" s="627" t="s">
        <v>4065</v>
      </c>
      <c r="I31" s="629">
        <v>8.6183333333333323</v>
      </c>
      <c r="J31" s="629">
        <v>288</v>
      </c>
      <c r="K31" s="630">
        <v>2480.7599999999998</v>
      </c>
    </row>
    <row r="32" spans="1:11" ht="14.4" customHeight="1" x14ac:dyDescent="0.3">
      <c r="A32" s="625" t="s">
        <v>545</v>
      </c>
      <c r="B32" s="626" t="s">
        <v>547</v>
      </c>
      <c r="C32" s="627" t="s">
        <v>559</v>
      </c>
      <c r="D32" s="628" t="s">
        <v>560</v>
      </c>
      <c r="E32" s="627" t="s">
        <v>3994</v>
      </c>
      <c r="F32" s="628" t="s">
        <v>3995</v>
      </c>
      <c r="G32" s="627" t="s">
        <v>4064</v>
      </c>
      <c r="H32" s="627" t="s">
        <v>4066</v>
      </c>
      <c r="I32" s="629">
        <v>8.58</v>
      </c>
      <c r="J32" s="629">
        <v>180</v>
      </c>
      <c r="K32" s="630">
        <v>1544.4</v>
      </c>
    </row>
    <row r="33" spans="1:11" ht="14.4" customHeight="1" x14ac:dyDescent="0.3">
      <c r="A33" s="625" t="s">
        <v>545</v>
      </c>
      <c r="B33" s="626" t="s">
        <v>547</v>
      </c>
      <c r="C33" s="627" t="s">
        <v>559</v>
      </c>
      <c r="D33" s="628" t="s">
        <v>560</v>
      </c>
      <c r="E33" s="627" t="s">
        <v>3994</v>
      </c>
      <c r="F33" s="628" t="s">
        <v>3995</v>
      </c>
      <c r="G33" s="627" t="s">
        <v>4067</v>
      </c>
      <c r="H33" s="627" t="s">
        <v>4068</v>
      </c>
      <c r="I33" s="629">
        <v>27.033000000000005</v>
      </c>
      <c r="J33" s="629">
        <v>46</v>
      </c>
      <c r="K33" s="630">
        <v>1245.1599999999999</v>
      </c>
    </row>
    <row r="34" spans="1:11" ht="14.4" customHeight="1" x14ac:dyDescent="0.3">
      <c r="A34" s="625" t="s">
        <v>545</v>
      </c>
      <c r="B34" s="626" t="s">
        <v>547</v>
      </c>
      <c r="C34" s="627" t="s">
        <v>559</v>
      </c>
      <c r="D34" s="628" t="s">
        <v>560</v>
      </c>
      <c r="E34" s="627" t="s">
        <v>3994</v>
      </c>
      <c r="F34" s="628" t="s">
        <v>3995</v>
      </c>
      <c r="G34" s="627" t="s">
        <v>4069</v>
      </c>
      <c r="H34" s="627" t="s">
        <v>4070</v>
      </c>
      <c r="I34" s="629">
        <v>8.5324999999999989</v>
      </c>
      <c r="J34" s="629">
        <v>440</v>
      </c>
      <c r="K34" s="630">
        <v>3756.6</v>
      </c>
    </row>
    <row r="35" spans="1:11" ht="14.4" customHeight="1" x14ac:dyDescent="0.3">
      <c r="A35" s="625" t="s">
        <v>545</v>
      </c>
      <c r="B35" s="626" t="s">
        <v>547</v>
      </c>
      <c r="C35" s="627" t="s">
        <v>559</v>
      </c>
      <c r="D35" s="628" t="s">
        <v>560</v>
      </c>
      <c r="E35" s="627" t="s">
        <v>3994</v>
      </c>
      <c r="F35" s="628" t="s">
        <v>3995</v>
      </c>
      <c r="G35" s="627" t="s">
        <v>4069</v>
      </c>
      <c r="H35" s="627" t="s">
        <v>4071</v>
      </c>
      <c r="I35" s="629">
        <v>8.59</v>
      </c>
      <c r="J35" s="629">
        <v>140</v>
      </c>
      <c r="K35" s="630">
        <v>1202.5999999999999</v>
      </c>
    </row>
    <row r="36" spans="1:11" ht="14.4" customHeight="1" x14ac:dyDescent="0.3">
      <c r="A36" s="625" t="s">
        <v>545</v>
      </c>
      <c r="B36" s="626" t="s">
        <v>547</v>
      </c>
      <c r="C36" s="627" t="s">
        <v>559</v>
      </c>
      <c r="D36" s="628" t="s">
        <v>560</v>
      </c>
      <c r="E36" s="627" t="s">
        <v>3994</v>
      </c>
      <c r="F36" s="628" t="s">
        <v>3995</v>
      </c>
      <c r="G36" s="627" t="s">
        <v>4072</v>
      </c>
      <c r="H36" s="627" t="s">
        <v>4073</v>
      </c>
      <c r="I36" s="629">
        <v>1.1728571428571428</v>
      </c>
      <c r="J36" s="629">
        <v>3700</v>
      </c>
      <c r="K36" s="630">
        <v>4338</v>
      </c>
    </row>
    <row r="37" spans="1:11" ht="14.4" customHeight="1" x14ac:dyDescent="0.3">
      <c r="A37" s="625" t="s">
        <v>545</v>
      </c>
      <c r="B37" s="626" t="s">
        <v>547</v>
      </c>
      <c r="C37" s="627" t="s">
        <v>559</v>
      </c>
      <c r="D37" s="628" t="s">
        <v>560</v>
      </c>
      <c r="E37" s="627" t="s">
        <v>3994</v>
      </c>
      <c r="F37" s="628" t="s">
        <v>3995</v>
      </c>
      <c r="G37" s="627" t="s">
        <v>4074</v>
      </c>
      <c r="H37" s="627" t="s">
        <v>4075</v>
      </c>
      <c r="I37" s="629">
        <v>47.226666666666667</v>
      </c>
      <c r="J37" s="629">
        <v>7</v>
      </c>
      <c r="K37" s="630">
        <v>333.18</v>
      </c>
    </row>
    <row r="38" spans="1:11" ht="14.4" customHeight="1" x14ac:dyDescent="0.3">
      <c r="A38" s="625" t="s">
        <v>545</v>
      </c>
      <c r="B38" s="626" t="s">
        <v>547</v>
      </c>
      <c r="C38" s="627" t="s">
        <v>559</v>
      </c>
      <c r="D38" s="628" t="s">
        <v>560</v>
      </c>
      <c r="E38" s="627" t="s">
        <v>3994</v>
      </c>
      <c r="F38" s="628" t="s">
        <v>3995</v>
      </c>
      <c r="G38" s="627" t="s">
        <v>4076</v>
      </c>
      <c r="H38" s="627" t="s">
        <v>4077</v>
      </c>
      <c r="I38" s="629">
        <v>0.36</v>
      </c>
      <c r="J38" s="629">
        <v>250</v>
      </c>
      <c r="K38" s="630">
        <v>90</v>
      </c>
    </row>
    <row r="39" spans="1:11" ht="14.4" customHeight="1" x14ac:dyDescent="0.3">
      <c r="A39" s="625" t="s">
        <v>545</v>
      </c>
      <c r="B39" s="626" t="s">
        <v>547</v>
      </c>
      <c r="C39" s="627" t="s">
        <v>559</v>
      </c>
      <c r="D39" s="628" t="s">
        <v>560</v>
      </c>
      <c r="E39" s="627" t="s">
        <v>3994</v>
      </c>
      <c r="F39" s="628" t="s">
        <v>3995</v>
      </c>
      <c r="G39" s="627" t="s">
        <v>4078</v>
      </c>
      <c r="H39" s="627" t="s">
        <v>4079</v>
      </c>
      <c r="I39" s="629">
        <v>98.460000000000008</v>
      </c>
      <c r="J39" s="629">
        <v>10</v>
      </c>
      <c r="K39" s="630">
        <v>984.6</v>
      </c>
    </row>
    <row r="40" spans="1:11" ht="14.4" customHeight="1" x14ac:dyDescent="0.3">
      <c r="A40" s="625" t="s">
        <v>545</v>
      </c>
      <c r="B40" s="626" t="s">
        <v>547</v>
      </c>
      <c r="C40" s="627" t="s">
        <v>559</v>
      </c>
      <c r="D40" s="628" t="s">
        <v>560</v>
      </c>
      <c r="E40" s="627" t="s">
        <v>3994</v>
      </c>
      <c r="F40" s="628" t="s">
        <v>3995</v>
      </c>
      <c r="G40" s="627" t="s">
        <v>4078</v>
      </c>
      <c r="H40" s="627" t="s">
        <v>4080</v>
      </c>
      <c r="I40" s="629">
        <v>98.37</v>
      </c>
      <c r="J40" s="629">
        <v>5</v>
      </c>
      <c r="K40" s="630">
        <v>491.85</v>
      </c>
    </row>
    <row r="41" spans="1:11" ht="14.4" customHeight="1" x14ac:dyDescent="0.3">
      <c r="A41" s="625" t="s">
        <v>545</v>
      </c>
      <c r="B41" s="626" t="s">
        <v>547</v>
      </c>
      <c r="C41" s="627" t="s">
        <v>559</v>
      </c>
      <c r="D41" s="628" t="s">
        <v>560</v>
      </c>
      <c r="E41" s="627" t="s">
        <v>3994</v>
      </c>
      <c r="F41" s="628" t="s">
        <v>3995</v>
      </c>
      <c r="G41" s="627" t="s">
        <v>4081</v>
      </c>
      <c r="H41" s="627" t="s">
        <v>4082</v>
      </c>
      <c r="I41" s="629">
        <v>7.3324999999999996</v>
      </c>
      <c r="J41" s="629">
        <v>76</v>
      </c>
      <c r="K41" s="630">
        <v>556.6</v>
      </c>
    </row>
    <row r="42" spans="1:11" ht="14.4" customHeight="1" x14ac:dyDescent="0.3">
      <c r="A42" s="625" t="s">
        <v>545</v>
      </c>
      <c r="B42" s="626" t="s">
        <v>547</v>
      </c>
      <c r="C42" s="627" t="s">
        <v>559</v>
      </c>
      <c r="D42" s="628" t="s">
        <v>560</v>
      </c>
      <c r="E42" s="627" t="s">
        <v>3994</v>
      </c>
      <c r="F42" s="628" t="s">
        <v>3995</v>
      </c>
      <c r="G42" s="627" t="s">
        <v>4083</v>
      </c>
      <c r="H42" s="627" t="s">
        <v>4084</v>
      </c>
      <c r="I42" s="629">
        <v>0.85111111111111104</v>
      </c>
      <c r="J42" s="629">
        <v>1400</v>
      </c>
      <c r="K42" s="630">
        <v>1193</v>
      </c>
    </row>
    <row r="43" spans="1:11" ht="14.4" customHeight="1" x14ac:dyDescent="0.3">
      <c r="A43" s="625" t="s">
        <v>545</v>
      </c>
      <c r="B43" s="626" t="s">
        <v>547</v>
      </c>
      <c r="C43" s="627" t="s">
        <v>559</v>
      </c>
      <c r="D43" s="628" t="s">
        <v>560</v>
      </c>
      <c r="E43" s="627" t="s">
        <v>3994</v>
      </c>
      <c r="F43" s="628" t="s">
        <v>3995</v>
      </c>
      <c r="G43" s="627" t="s">
        <v>4085</v>
      </c>
      <c r="H43" s="627" t="s">
        <v>4086</v>
      </c>
      <c r="I43" s="629">
        <v>1.5154545454545454</v>
      </c>
      <c r="J43" s="629">
        <v>1100</v>
      </c>
      <c r="K43" s="630">
        <v>1667.5</v>
      </c>
    </row>
    <row r="44" spans="1:11" ht="14.4" customHeight="1" x14ac:dyDescent="0.3">
      <c r="A44" s="625" t="s">
        <v>545</v>
      </c>
      <c r="B44" s="626" t="s">
        <v>547</v>
      </c>
      <c r="C44" s="627" t="s">
        <v>559</v>
      </c>
      <c r="D44" s="628" t="s">
        <v>560</v>
      </c>
      <c r="E44" s="627" t="s">
        <v>3994</v>
      </c>
      <c r="F44" s="628" t="s">
        <v>3995</v>
      </c>
      <c r="G44" s="627" t="s">
        <v>4087</v>
      </c>
      <c r="H44" s="627" t="s">
        <v>4088</v>
      </c>
      <c r="I44" s="629">
        <v>3.3612499999999996</v>
      </c>
      <c r="J44" s="629">
        <v>700</v>
      </c>
      <c r="K44" s="630">
        <v>2352.5</v>
      </c>
    </row>
    <row r="45" spans="1:11" ht="14.4" customHeight="1" x14ac:dyDescent="0.3">
      <c r="A45" s="625" t="s">
        <v>545</v>
      </c>
      <c r="B45" s="626" t="s">
        <v>547</v>
      </c>
      <c r="C45" s="627" t="s">
        <v>559</v>
      </c>
      <c r="D45" s="628" t="s">
        <v>560</v>
      </c>
      <c r="E45" s="627" t="s">
        <v>3994</v>
      </c>
      <c r="F45" s="628" t="s">
        <v>3995</v>
      </c>
      <c r="G45" s="627" t="s">
        <v>4089</v>
      </c>
      <c r="H45" s="627" t="s">
        <v>4090</v>
      </c>
      <c r="I45" s="629">
        <v>1101.7325000000001</v>
      </c>
      <c r="J45" s="629">
        <v>55</v>
      </c>
      <c r="K45" s="630">
        <v>60595.329999999994</v>
      </c>
    </row>
    <row r="46" spans="1:11" ht="14.4" customHeight="1" x14ac:dyDescent="0.3">
      <c r="A46" s="625" t="s">
        <v>545</v>
      </c>
      <c r="B46" s="626" t="s">
        <v>547</v>
      </c>
      <c r="C46" s="627" t="s">
        <v>559</v>
      </c>
      <c r="D46" s="628" t="s">
        <v>560</v>
      </c>
      <c r="E46" s="627" t="s">
        <v>3994</v>
      </c>
      <c r="F46" s="628" t="s">
        <v>3995</v>
      </c>
      <c r="G46" s="627" t="s">
        <v>4089</v>
      </c>
      <c r="H46" s="627" t="s">
        <v>4091</v>
      </c>
      <c r="I46" s="629">
        <v>1054.5185714285712</v>
      </c>
      <c r="J46" s="629">
        <v>45</v>
      </c>
      <c r="K46" s="630">
        <v>47815.32</v>
      </c>
    </row>
    <row r="47" spans="1:11" ht="14.4" customHeight="1" x14ac:dyDescent="0.3">
      <c r="A47" s="625" t="s">
        <v>545</v>
      </c>
      <c r="B47" s="626" t="s">
        <v>547</v>
      </c>
      <c r="C47" s="627" t="s">
        <v>559</v>
      </c>
      <c r="D47" s="628" t="s">
        <v>560</v>
      </c>
      <c r="E47" s="627" t="s">
        <v>3994</v>
      </c>
      <c r="F47" s="628" t="s">
        <v>3995</v>
      </c>
      <c r="G47" s="627" t="s">
        <v>4092</v>
      </c>
      <c r="H47" s="627" t="s">
        <v>4093</v>
      </c>
      <c r="I47" s="629">
        <v>1392.5516666666665</v>
      </c>
      <c r="J47" s="629">
        <v>34</v>
      </c>
      <c r="K47" s="630">
        <v>47346.74</v>
      </c>
    </row>
    <row r="48" spans="1:11" ht="14.4" customHeight="1" x14ac:dyDescent="0.3">
      <c r="A48" s="625" t="s">
        <v>545</v>
      </c>
      <c r="B48" s="626" t="s">
        <v>547</v>
      </c>
      <c r="C48" s="627" t="s">
        <v>559</v>
      </c>
      <c r="D48" s="628" t="s">
        <v>560</v>
      </c>
      <c r="E48" s="627" t="s">
        <v>3994</v>
      </c>
      <c r="F48" s="628" t="s">
        <v>3995</v>
      </c>
      <c r="G48" s="627" t="s">
        <v>4092</v>
      </c>
      <c r="H48" s="627" t="s">
        <v>4094</v>
      </c>
      <c r="I48" s="629">
        <v>1352.7685714285712</v>
      </c>
      <c r="J48" s="629">
        <v>39</v>
      </c>
      <c r="K48" s="630">
        <v>52778.11</v>
      </c>
    </row>
    <row r="49" spans="1:11" ht="14.4" customHeight="1" x14ac:dyDescent="0.3">
      <c r="A49" s="625" t="s">
        <v>545</v>
      </c>
      <c r="B49" s="626" t="s">
        <v>547</v>
      </c>
      <c r="C49" s="627" t="s">
        <v>559</v>
      </c>
      <c r="D49" s="628" t="s">
        <v>560</v>
      </c>
      <c r="E49" s="627" t="s">
        <v>3994</v>
      </c>
      <c r="F49" s="628" t="s">
        <v>3995</v>
      </c>
      <c r="G49" s="627" t="s">
        <v>4095</v>
      </c>
      <c r="H49" s="627" t="s">
        <v>4096</v>
      </c>
      <c r="I49" s="629">
        <v>1655.7866666666666</v>
      </c>
      <c r="J49" s="629">
        <v>10</v>
      </c>
      <c r="K49" s="630">
        <v>16557.830000000002</v>
      </c>
    </row>
    <row r="50" spans="1:11" ht="14.4" customHeight="1" x14ac:dyDescent="0.3">
      <c r="A50" s="625" t="s">
        <v>545</v>
      </c>
      <c r="B50" s="626" t="s">
        <v>547</v>
      </c>
      <c r="C50" s="627" t="s">
        <v>559</v>
      </c>
      <c r="D50" s="628" t="s">
        <v>560</v>
      </c>
      <c r="E50" s="627" t="s">
        <v>3994</v>
      </c>
      <c r="F50" s="628" t="s">
        <v>3995</v>
      </c>
      <c r="G50" s="627" t="s">
        <v>4095</v>
      </c>
      <c r="H50" s="627" t="s">
        <v>4097</v>
      </c>
      <c r="I50" s="629">
        <v>1600.595</v>
      </c>
      <c r="J50" s="629">
        <v>33</v>
      </c>
      <c r="K50" s="630">
        <v>52985.279999999999</v>
      </c>
    </row>
    <row r="51" spans="1:11" ht="14.4" customHeight="1" x14ac:dyDescent="0.3">
      <c r="A51" s="625" t="s">
        <v>545</v>
      </c>
      <c r="B51" s="626" t="s">
        <v>547</v>
      </c>
      <c r="C51" s="627" t="s">
        <v>559</v>
      </c>
      <c r="D51" s="628" t="s">
        <v>560</v>
      </c>
      <c r="E51" s="627" t="s">
        <v>3994</v>
      </c>
      <c r="F51" s="628" t="s">
        <v>3995</v>
      </c>
      <c r="G51" s="627" t="s">
        <v>4098</v>
      </c>
      <c r="H51" s="627" t="s">
        <v>4099</v>
      </c>
      <c r="I51" s="629">
        <v>1464.73</v>
      </c>
      <c r="J51" s="629">
        <v>2</v>
      </c>
      <c r="K51" s="630">
        <v>2929.46</v>
      </c>
    </row>
    <row r="52" spans="1:11" ht="14.4" customHeight="1" x14ac:dyDescent="0.3">
      <c r="A52" s="625" t="s">
        <v>545</v>
      </c>
      <c r="B52" s="626" t="s">
        <v>547</v>
      </c>
      <c r="C52" s="627" t="s">
        <v>559</v>
      </c>
      <c r="D52" s="628" t="s">
        <v>560</v>
      </c>
      <c r="E52" s="627" t="s">
        <v>3994</v>
      </c>
      <c r="F52" s="628" t="s">
        <v>3995</v>
      </c>
      <c r="G52" s="627" t="s">
        <v>4100</v>
      </c>
      <c r="H52" s="627" t="s">
        <v>4101</v>
      </c>
      <c r="I52" s="629">
        <v>879.42250000000001</v>
      </c>
      <c r="J52" s="629">
        <v>16</v>
      </c>
      <c r="K52" s="630">
        <v>14070.7</v>
      </c>
    </row>
    <row r="53" spans="1:11" ht="14.4" customHeight="1" x14ac:dyDescent="0.3">
      <c r="A53" s="625" t="s">
        <v>545</v>
      </c>
      <c r="B53" s="626" t="s">
        <v>547</v>
      </c>
      <c r="C53" s="627" t="s">
        <v>559</v>
      </c>
      <c r="D53" s="628" t="s">
        <v>560</v>
      </c>
      <c r="E53" s="627" t="s">
        <v>3994</v>
      </c>
      <c r="F53" s="628" t="s">
        <v>3995</v>
      </c>
      <c r="G53" s="627" t="s">
        <v>4100</v>
      </c>
      <c r="H53" s="627" t="s">
        <v>4102</v>
      </c>
      <c r="I53" s="629">
        <v>879.42499999999995</v>
      </c>
      <c r="J53" s="629">
        <v>8</v>
      </c>
      <c r="K53" s="630">
        <v>7035.39</v>
      </c>
    </row>
    <row r="54" spans="1:11" ht="14.4" customHeight="1" x14ac:dyDescent="0.3">
      <c r="A54" s="625" t="s">
        <v>545</v>
      </c>
      <c r="B54" s="626" t="s">
        <v>547</v>
      </c>
      <c r="C54" s="627" t="s">
        <v>559</v>
      </c>
      <c r="D54" s="628" t="s">
        <v>560</v>
      </c>
      <c r="E54" s="627" t="s">
        <v>3994</v>
      </c>
      <c r="F54" s="628" t="s">
        <v>3995</v>
      </c>
      <c r="G54" s="627" t="s">
        <v>4100</v>
      </c>
      <c r="H54" s="627" t="s">
        <v>4103</v>
      </c>
      <c r="I54" s="629">
        <v>879.41499999999996</v>
      </c>
      <c r="J54" s="629">
        <v>6</v>
      </c>
      <c r="K54" s="630">
        <v>5276.49</v>
      </c>
    </row>
    <row r="55" spans="1:11" ht="14.4" customHeight="1" x14ac:dyDescent="0.3">
      <c r="A55" s="625" t="s">
        <v>545</v>
      </c>
      <c r="B55" s="626" t="s">
        <v>547</v>
      </c>
      <c r="C55" s="627" t="s">
        <v>559</v>
      </c>
      <c r="D55" s="628" t="s">
        <v>560</v>
      </c>
      <c r="E55" s="627" t="s">
        <v>3994</v>
      </c>
      <c r="F55" s="628" t="s">
        <v>3995</v>
      </c>
      <c r="G55" s="627" t="s">
        <v>4104</v>
      </c>
      <c r="H55" s="627" t="s">
        <v>4105</v>
      </c>
      <c r="I55" s="629">
        <v>873.56</v>
      </c>
      <c r="J55" s="629">
        <v>1</v>
      </c>
      <c r="K55" s="630">
        <v>873.56</v>
      </c>
    </row>
    <row r="56" spans="1:11" ht="14.4" customHeight="1" x14ac:dyDescent="0.3">
      <c r="A56" s="625" t="s">
        <v>545</v>
      </c>
      <c r="B56" s="626" t="s">
        <v>547</v>
      </c>
      <c r="C56" s="627" t="s">
        <v>559</v>
      </c>
      <c r="D56" s="628" t="s">
        <v>560</v>
      </c>
      <c r="E56" s="627" t="s">
        <v>3994</v>
      </c>
      <c r="F56" s="628" t="s">
        <v>3995</v>
      </c>
      <c r="G56" s="627" t="s">
        <v>4106</v>
      </c>
      <c r="H56" s="627" t="s">
        <v>4107</v>
      </c>
      <c r="I56" s="629">
        <v>141.37</v>
      </c>
      <c r="J56" s="629">
        <v>1</v>
      </c>
      <c r="K56" s="630">
        <v>141.37</v>
      </c>
    </row>
    <row r="57" spans="1:11" ht="14.4" customHeight="1" x14ac:dyDescent="0.3">
      <c r="A57" s="625" t="s">
        <v>545</v>
      </c>
      <c r="B57" s="626" t="s">
        <v>547</v>
      </c>
      <c r="C57" s="627" t="s">
        <v>559</v>
      </c>
      <c r="D57" s="628" t="s">
        <v>560</v>
      </c>
      <c r="E57" s="627" t="s">
        <v>3994</v>
      </c>
      <c r="F57" s="628" t="s">
        <v>3995</v>
      </c>
      <c r="G57" s="627" t="s">
        <v>4108</v>
      </c>
      <c r="H57" s="627" t="s">
        <v>4109</v>
      </c>
      <c r="I57" s="629">
        <v>286.35000000000002</v>
      </c>
      <c r="J57" s="629">
        <v>5</v>
      </c>
      <c r="K57" s="630">
        <v>1431.75</v>
      </c>
    </row>
    <row r="58" spans="1:11" ht="14.4" customHeight="1" x14ac:dyDescent="0.3">
      <c r="A58" s="625" t="s">
        <v>545</v>
      </c>
      <c r="B58" s="626" t="s">
        <v>547</v>
      </c>
      <c r="C58" s="627" t="s">
        <v>559</v>
      </c>
      <c r="D58" s="628" t="s">
        <v>560</v>
      </c>
      <c r="E58" s="627" t="s">
        <v>3994</v>
      </c>
      <c r="F58" s="628" t="s">
        <v>3995</v>
      </c>
      <c r="G58" s="627" t="s">
        <v>4110</v>
      </c>
      <c r="H58" s="627" t="s">
        <v>4111</v>
      </c>
      <c r="I58" s="629">
        <v>1.1749999999999998</v>
      </c>
      <c r="J58" s="629">
        <v>1500</v>
      </c>
      <c r="K58" s="630">
        <v>1763.25</v>
      </c>
    </row>
    <row r="59" spans="1:11" ht="14.4" customHeight="1" x14ac:dyDescent="0.3">
      <c r="A59" s="625" t="s">
        <v>545</v>
      </c>
      <c r="B59" s="626" t="s">
        <v>547</v>
      </c>
      <c r="C59" s="627" t="s">
        <v>559</v>
      </c>
      <c r="D59" s="628" t="s">
        <v>560</v>
      </c>
      <c r="E59" s="627" t="s">
        <v>3994</v>
      </c>
      <c r="F59" s="628" t="s">
        <v>3995</v>
      </c>
      <c r="G59" s="627" t="s">
        <v>4112</v>
      </c>
      <c r="H59" s="627" t="s">
        <v>4113</v>
      </c>
      <c r="I59" s="629">
        <v>1.21</v>
      </c>
      <c r="J59" s="629">
        <v>1</v>
      </c>
      <c r="K59" s="630">
        <v>1.21</v>
      </c>
    </row>
    <row r="60" spans="1:11" ht="14.4" customHeight="1" x14ac:dyDescent="0.3">
      <c r="A60" s="625" t="s">
        <v>545</v>
      </c>
      <c r="B60" s="626" t="s">
        <v>547</v>
      </c>
      <c r="C60" s="627" t="s">
        <v>559</v>
      </c>
      <c r="D60" s="628" t="s">
        <v>560</v>
      </c>
      <c r="E60" s="627" t="s">
        <v>3994</v>
      </c>
      <c r="F60" s="628" t="s">
        <v>3995</v>
      </c>
      <c r="G60" s="627" t="s">
        <v>4114</v>
      </c>
      <c r="H60" s="627" t="s">
        <v>4115</v>
      </c>
      <c r="I60" s="629">
        <v>448.67</v>
      </c>
      <c r="J60" s="629">
        <v>2</v>
      </c>
      <c r="K60" s="630">
        <v>897.34</v>
      </c>
    </row>
    <row r="61" spans="1:11" ht="14.4" customHeight="1" x14ac:dyDescent="0.3">
      <c r="A61" s="625" t="s">
        <v>545</v>
      </c>
      <c r="B61" s="626" t="s">
        <v>547</v>
      </c>
      <c r="C61" s="627" t="s">
        <v>559</v>
      </c>
      <c r="D61" s="628" t="s">
        <v>560</v>
      </c>
      <c r="E61" s="627" t="s">
        <v>3994</v>
      </c>
      <c r="F61" s="628" t="s">
        <v>3995</v>
      </c>
      <c r="G61" s="627" t="s">
        <v>4116</v>
      </c>
      <c r="H61" s="627" t="s">
        <v>4117</v>
      </c>
      <c r="I61" s="629">
        <v>1464.75</v>
      </c>
      <c r="J61" s="629">
        <v>4</v>
      </c>
      <c r="K61" s="630">
        <v>5859</v>
      </c>
    </row>
    <row r="62" spans="1:11" ht="14.4" customHeight="1" x14ac:dyDescent="0.3">
      <c r="A62" s="625" t="s">
        <v>545</v>
      </c>
      <c r="B62" s="626" t="s">
        <v>547</v>
      </c>
      <c r="C62" s="627" t="s">
        <v>559</v>
      </c>
      <c r="D62" s="628" t="s">
        <v>560</v>
      </c>
      <c r="E62" s="627" t="s">
        <v>3994</v>
      </c>
      <c r="F62" s="628" t="s">
        <v>3995</v>
      </c>
      <c r="G62" s="627" t="s">
        <v>4118</v>
      </c>
      <c r="H62" s="627" t="s">
        <v>4119</v>
      </c>
      <c r="I62" s="629">
        <v>155</v>
      </c>
      <c r="J62" s="629">
        <v>2</v>
      </c>
      <c r="K62" s="630">
        <v>310</v>
      </c>
    </row>
    <row r="63" spans="1:11" ht="14.4" customHeight="1" x14ac:dyDescent="0.3">
      <c r="A63" s="625" t="s">
        <v>545</v>
      </c>
      <c r="B63" s="626" t="s">
        <v>547</v>
      </c>
      <c r="C63" s="627" t="s">
        <v>559</v>
      </c>
      <c r="D63" s="628" t="s">
        <v>560</v>
      </c>
      <c r="E63" s="627" t="s">
        <v>3994</v>
      </c>
      <c r="F63" s="628" t="s">
        <v>3995</v>
      </c>
      <c r="G63" s="627" t="s">
        <v>4120</v>
      </c>
      <c r="H63" s="627" t="s">
        <v>4121</v>
      </c>
      <c r="I63" s="629">
        <v>0.31</v>
      </c>
      <c r="J63" s="629">
        <v>250</v>
      </c>
      <c r="K63" s="630">
        <v>77.5</v>
      </c>
    </row>
    <row r="64" spans="1:11" ht="14.4" customHeight="1" x14ac:dyDescent="0.3">
      <c r="A64" s="625" t="s">
        <v>545</v>
      </c>
      <c r="B64" s="626" t="s">
        <v>547</v>
      </c>
      <c r="C64" s="627" t="s">
        <v>559</v>
      </c>
      <c r="D64" s="628" t="s">
        <v>560</v>
      </c>
      <c r="E64" s="627" t="s">
        <v>3994</v>
      </c>
      <c r="F64" s="628" t="s">
        <v>3995</v>
      </c>
      <c r="G64" s="627" t="s">
        <v>4122</v>
      </c>
      <c r="H64" s="627" t="s">
        <v>4123</v>
      </c>
      <c r="I64" s="629">
        <v>3065.6</v>
      </c>
      <c r="J64" s="629">
        <v>1</v>
      </c>
      <c r="K64" s="630">
        <v>3065.6</v>
      </c>
    </row>
    <row r="65" spans="1:11" ht="14.4" customHeight="1" x14ac:dyDescent="0.3">
      <c r="A65" s="625" t="s">
        <v>545</v>
      </c>
      <c r="B65" s="626" t="s">
        <v>547</v>
      </c>
      <c r="C65" s="627" t="s">
        <v>559</v>
      </c>
      <c r="D65" s="628" t="s">
        <v>560</v>
      </c>
      <c r="E65" s="627" t="s">
        <v>3994</v>
      </c>
      <c r="F65" s="628" t="s">
        <v>3995</v>
      </c>
      <c r="G65" s="627" t="s">
        <v>4124</v>
      </c>
      <c r="H65" s="627" t="s">
        <v>4125</v>
      </c>
      <c r="I65" s="629">
        <v>1691.4</v>
      </c>
      <c r="J65" s="629">
        <v>1</v>
      </c>
      <c r="K65" s="630">
        <v>1691.4</v>
      </c>
    </row>
    <row r="66" spans="1:11" ht="14.4" customHeight="1" x14ac:dyDescent="0.3">
      <c r="A66" s="625" t="s">
        <v>545</v>
      </c>
      <c r="B66" s="626" t="s">
        <v>547</v>
      </c>
      <c r="C66" s="627" t="s">
        <v>559</v>
      </c>
      <c r="D66" s="628" t="s">
        <v>560</v>
      </c>
      <c r="E66" s="627" t="s">
        <v>3994</v>
      </c>
      <c r="F66" s="628" t="s">
        <v>3995</v>
      </c>
      <c r="G66" s="627" t="s">
        <v>4126</v>
      </c>
      <c r="H66" s="627" t="s">
        <v>4127</v>
      </c>
      <c r="I66" s="629">
        <v>1021.17</v>
      </c>
      <c r="J66" s="629">
        <v>9</v>
      </c>
      <c r="K66" s="630">
        <v>9190.5</v>
      </c>
    </row>
    <row r="67" spans="1:11" ht="14.4" customHeight="1" x14ac:dyDescent="0.3">
      <c r="A67" s="625" t="s">
        <v>545</v>
      </c>
      <c r="B67" s="626" t="s">
        <v>547</v>
      </c>
      <c r="C67" s="627" t="s">
        <v>559</v>
      </c>
      <c r="D67" s="628" t="s">
        <v>560</v>
      </c>
      <c r="E67" s="627" t="s">
        <v>3994</v>
      </c>
      <c r="F67" s="628" t="s">
        <v>3995</v>
      </c>
      <c r="G67" s="627" t="s">
        <v>4128</v>
      </c>
      <c r="H67" s="627" t="s">
        <v>4129</v>
      </c>
      <c r="I67" s="629">
        <v>1290.72</v>
      </c>
      <c r="J67" s="629">
        <v>9</v>
      </c>
      <c r="K67" s="630">
        <v>11616.5</v>
      </c>
    </row>
    <row r="68" spans="1:11" ht="14.4" customHeight="1" x14ac:dyDescent="0.3">
      <c r="A68" s="625" t="s">
        <v>545</v>
      </c>
      <c r="B68" s="626" t="s">
        <v>547</v>
      </c>
      <c r="C68" s="627" t="s">
        <v>559</v>
      </c>
      <c r="D68" s="628" t="s">
        <v>560</v>
      </c>
      <c r="E68" s="627" t="s">
        <v>3994</v>
      </c>
      <c r="F68" s="628" t="s">
        <v>3995</v>
      </c>
      <c r="G68" s="627" t="s">
        <v>4130</v>
      </c>
      <c r="H68" s="627" t="s">
        <v>4131</v>
      </c>
      <c r="I68" s="629">
        <v>1151</v>
      </c>
      <c r="J68" s="629">
        <v>15</v>
      </c>
      <c r="K68" s="630">
        <v>17265</v>
      </c>
    </row>
    <row r="69" spans="1:11" ht="14.4" customHeight="1" x14ac:dyDescent="0.3">
      <c r="A69" s="625" t="s">
        <v>545</v>
      </c>
      <c r="B69" s="626" t="s">
        <v>547</v>
      </c>
      <c r="C69" s="627" t="s">
        <v>559</v>
      </c>
      <c r="D69" s="628" t="s">
        <v>560</v>
      </c>
      <c r="E69" s="627" t="s">
        <v>3994</v>
      </c>
      <c r="F69" s="628" t="s">
        <v>3995</v>
      </c>
      <c r="G69" s="627" t="s">
        <v>4132</v>
      </c>
      <c r="H69" s="627" t="s">
        <v>4133</v>
      </c>
      <c r="I69" s="629">
        <v>1534.67</v>
      </c>
      <c r="J69" s="629">
        <v>9</v>
      </c>
      <c r="K69" s="630">
        <v>13812</v>
      </c>
    </row>
    <row r="70" spans="1:11" ht="14.4" customHeight="1" x14ac:dyDescent="0.3">
      <c r="A70" s="625" t="s">
        <v>545</v>
      </c>
      <c r="B70" s="626" t="s">
        <v>547</v>
      </c>
      <c r="C70" s="627" t="s">
        <v>559</v>
      </c>
      <c r="D70" s="628" t="s">
        <v>560</v>
      </c>
      <c r="E70" s="627" t="s">
        <v>3996</v>
      </c>
      <c r="F70" s="628" t="s">
        <v>3997</v>
      </c>
      <c r="G70" s="627" t="s">
        <v>4134</v>
      </c>
      <c r="H70" s="627" t="s">
        <v>4135</v>
      </c>
      <c r="I70" s="629">
        <v>40.72</v>
      </c>
      <c r="J70" s="629">
        <v>10</v>
      </c>
      <c r="K70" s="630">
        <v>407.2</v>
      </c>
    </row>
    <row r="71" spans="1:11" ht="14.4" customHeight="1" x14ac:dyDescent="0.3">
      <c r="A71" s="625" t="s">
        <v>545</v>
      </c>
      <c r="B71" s="626" t="s">
        <v>547</v>
      </c>
      <c r="C71" s="627" t="s">
        <v>559</v>
      </c>
      <c r="D71" s="628" t="s">
        <v>560</v>
      </c>
      <c r="E71" s="627" t="s">
        <v>3996</v>
      </c>
      <c r="F71" s="628" t="s">
        <v>3997</v>
      </c>
      <c r="G71" s="627" t="s">
        <v>4134</v>
      </c>
      <c r="H71" s="627" t="s">
        <v>4136</v>
      </c>
      <c r="I71" s="629">
        <v>43.22</v>
      </c>
      <c r="J71" s="629">
        <v>20</v>
      </c>
      <c r="K71" s="630">
        <v>864.42</v>
      </c>
    </row>
    <row r="72" spans="1:11" ht="14.4" customHeight="1" x14ac:dyDescent="0.3">
      <c r="A72" s="625" t="s">
        <v>545</v>
      </c>
      <c r="B72" s="626" t="s">
        <v>547</v>
      </c>
      <c r="C72" s="627" t="s">
        <v>559</v>
      </c>
      <c r="D72" s="628" t="s">
        <v>560</v>
      </c>
      <c r="E72" s="627" t="s">
        <v>3996</v>
      </c>
      <c r="F72" s="628" t="s">
        <v>3997</v>
      </c>
      <c r="G72" s="627" t="s">
        <v>4137</v>
      </c>
      <c r="H72" s="627" t="s">
        <v>4138</v>
      </c>
      <c r="I72" s="629">
        <v>17.48</v>
      </c>
      <c r="J72" s="629">
        <v>12</v>
      </c>
      <c r="K72" s="630">
        <v>220.7</v>
      </c>
    </row>
    <row r="73" spans="1:11" ht="14.4" customHeight="1" x14ac:dyDescent="0.3">
      <c r="A73" s="625" t="s">
        <v>545</v>
      </c>
      <c r="B73" s="626" t="s">
        <v>547</v>
      </c>
      <c r="C73" s="627" t="s">
        <v>559</v>
      </c>
      <c r="D73" s="628" t="s">
        <v>560</v>
      </c>
      <c r="E73" s="627" t="s">
        <v>3996</v>
      </c>
      <c r="F73" s="628" t="s">
        <v>3997</v>
      </c>
      <c r="G73" s="627" t="s">
        <v>4139</v>
      </c>
      <c r="H73" s="627" t="s">
        <v>4140</v>
      </c>
      <c r="I73" s="629">
        <v>3.51</v>
      </c>
      <c r="J73" s="629">
        <v>20</v>
      </c>
      <c r="K73" s="630">
        <v>70.2</v>
      </c>
    </row>
    <row r="74" spans="1:11" ht="14.4" customHeight="1" x14ac:dyDescent="0.3">
      <c r="A74" s="625" t="s">
        <v>545</v>
      </c>
      <c r="B74" s="626" t="s">
        <v>547</v>
      </c>
      <c r="C74" s="627" t="s">
        <v>559</v>
      </c>
      <c r="D74" s="628" t="s">
        <v>560</v>
      </c>
      <c r="E74" s="627" t="s">
        <v>3996</v>
      </c>
      <c r="F74" s="628" t="s">
        <v>3997</v>
      </c>
      <c r="G74" s="627" t="s">
        <v>4141</v>
      </c>
      <c r="H74" s="627" t="s">
        <v>4142</v>
      </c>
      <c r="I74" s="629">
        <v>11.136666666666665</v>
      </c>
      <c r="J74" s="629">
        <v>250</v>
      </c>
      <c r="K74" s="630">
        <v>2783.5</v>
      </c>
    </row>
    <row r="75" spans="1:11" ht="14.4" customHeight="1" x14ac:dyDescent="0.3">
      <c r="A75" s="625" t="s">
        <v>545</v>
      </c>
      <c r="B75" s="626" t="s">
        <v>547</v>
      </c>
      <c r="C75" s="627" t="s">
        <v>559</v>
      </c>
      <c r="D75" s="628" t="s">
        <v>560</v>
      </c>
      <c r="E75" s="627" t="s">
        <v>3996</v>
      </c>
      <c r="F75" s="628" t="s">
        <v>3997</v>
      </c>
      <c r="G75" s="627" t="s">
        <v>4143</v>
      </c>
      <c r="H75" s="627" t="s">
        <v>4144</v>
      </c>
      <c r="I75" s="629">
        <v>2.6890000000000001</v>
      </c>
      <c r="J75" s="629">
        <v>4100</v>
      </c>
      <c r="K75" s="630">
        <v>11056</v>
      </c>
    </row>
    <row r="76" spans="1:11" ht="14.4" customHeight="1" x14ac:dyDescent="0.3">
      <c r="A76" s="625" t="s">
        <v>545</v>
      </c>
      <c r="B76" s="626" t="s">
        <v>547</v>
      </c>
      <c r="C76" s="627" t="s">
        <v>559</v>
      </c>
      <c r="D76" s="628" t="s">
        <v>560</v>
      </c>
      <c r="E76" s="627" t="s">
        <v>3996</v>
      </c>
      <c r="F76" s="628" t="s">
        <v>3997</v>
      </c>
      <c r="G76" s="627" t="s">
        <v>4145</v>
      </c>
      <c r="H76" s="627" t="s">
        <v>4146</v>
      </c>
      <c r="I76" s="629">
        <v>25.03</v>
      </c>
      <c r="J76" s="629">
        <v>3</v>
      </c>
      <c r="K76" s="630">
        <v>75.09</v>
      </c>
    </row>
    <row r="77" spans="1:11" ht="14.4" customHeight="1" x14ac:dyDescent="0.3">
      <c r="A77" s="625" t="s">
        <v>545</v>
      </c>
      <c r="B77" s="626" t="s">
        <v>547</v>
      </c>
      <c r="C77" s="627" t="s">
        <v>559</v>
      </c>
      <c r="D77" s="628" t="s">
        <v>560</v>
      </c>
      <c r="E77" s="627" t="s">
        <v>3996</v>
      </c>
      <c r="F77" s="628" t="s">
        <v>3997</v>
      </c>
      <c r="G77" s="627" t="s">
        <v>4147</v>
      </c>
      <c r="H77" s="627" t="s">
        <v>4148</v>
      </c>
      <c r="I77" s="629">
        <v>0.92363636363636348</v>
      </c>
      <c r="J77" s="629">
        <v>4800</v>
      </c>
      <c r="K77" s="630">
        <v>4439</v>
      </c>
    </row>
    <row r="78" spans="1:11" ht="14.4" customHeight="1" x14ac:dyDescent="0.3">
      <c r="A78" s="625" t="s">
        <v>545</v>
      </c>
      <c r="B78" s="626" t="s">
        <v>547</v>
      </c>
      <c r="C78" s="627" t="s">
        <v>559</v>
      </c>
      <c r="D78" s="628" t="s">
        <v>560</v>
      </c>
      <c r="E78" s="627" t="s">
        <v>3996</v>
      </c>
      <c r="F78" s="628" t="s">
        <v>3997</v>
      </c>
      <c r="G78" s="627" t="s">
        <v>4149</v>
      </c>
      <c r="H78" s="627" t="s">
        <v>4150</v>
      </c>
      <c r="I78" s="629">
        <v>1.4342857142857142</v>
      </c>
      <c r="J78" s="629">
        <v>3600</v>
      </c>
      <c r="K78" s="630">
        <v>5161</v>
      </c>
    </row>
    <row r="79" spans="1:11" ht="14.4" customHeight="1" x14ac:dyDescent="0.3">
      <c r="A79" s="625" t="s">
        <v>545</v>
      </c>
      <c r="B79" s="626" t="s">
        <v>547</v>
      </c>
      <c r="C79" s="627" t="s">
        <v>559</v>
      </c>
      <c r="D79" s="628" t="s">
        <v>560</v>
      </c>
      <c r="E79" s="627" t="s">
        <v>3996</v>
      </c>
      <c r="F79" s="628" t="s">
        <v>3997</v>
      </c>
      <c r="G79" s="627" t="s">
        <v>4151</v>
      </c>
      <c r="H79" s="627" t="s">
        <v>4152</v>
      </c>
      <c r="I79" s="629">
        <v>0.41428571428571426</v>
      </c>
      <c r="J79" s="629">
        <v>1500</v>
      </c>
      <c r="K79" s="630">
        <v>623</v>
      </c>
    </row>
    <row r="80" spans="1:11" ht="14.4" customHeight="1" x14ac:dyDescent="0.3">
      <c r="A80" s="625" t="s">
        <v>545</v>
      </c>
      <c r="B80" s="626" t="s">
        <v>547</v>
      </c>
      <c r="C80" s="627" t="s">
        <v>559</v>
      </c>
      <c r="D80" s="628" t="s">
        <v>560</v>
      </c>
      <c r="E80" s="627" t="s">
        <v>3996</v>
      </c>
      <c r="F80" s="628" t="s">
        <v>3997</v>
      </c>
      <c r="G80" s="627" t="s">
        <v>4153</v>
      </c>
      <c r="H80" s="627" t="s">
        <v>4154</v>
      </c>
      <c r="I80" s="629">
        <v>0.57545454545454555</v>
      </c>
      <c r="J80" s="629">
        <v>8300</v>
      </c>
      <c r="K80" s="630">
        <v>4780</v>
      </c>
    </row>
    <row r="81" spans="1:11" ht="14.4" customHeight="1" x14ac:dyDescent="0.3">
      <c r="A81" s="625" t="s">
        <v>545</v>
      </c>
      <c r="B81" s="626" t="s">
        <v>547</v>
      </c>
      <c r="C81" s="627" t="s">
        <v>559</v>
      </c>
      <c r="D81" s="628" t="s">
        <v>560</v>
      </c>
      <c r="E81" s="627" t="s">
        <v>3996</v>
      </c>
      <c r="F81" s="628" t="s">
        <v>3997</v>
      </c>
      <c r="G81" s="627" t="s">
        <v>4155</v>
      </c>
      <c r="H81" s="627" t="s">
        <v>4156</v>
      </c>
      <c r="I81" s="629">
        <v>3.06</v>
      </c>
      <c r="J81" s="629">
        <v>100</v>
      </c>
      <c r="K81" s="630">
        <v>306</v>
      </c>
    </row>
    <row r="82" spans="1:11" ht="14.4" customHeight="1" x14ac:dyDescent="0.3">
      <c r="A82" s="625" t="s">
        <v>545</v>
      </c>
      <c r="B82" s="626" t="s">
        <v>547</v>
      </c>
      <c r="C82" s="627" t="s">
        <v>559</v>
      </c>
      <c r="D82" s="628" t="s">
        <v>560</v>
      </c>
      <c r="E82" s="627" t="s">
        <v>3996</v>
      </c>
      <c r="F82" s="628" t="s">
        <v>3997</v>
      </c>
      <c r="G82" s="627" t="s">
        <v>4157</v>
      </c>
      <c r="H82" s="627" t="s">
        <v>4158</v>
      </c>
      <c r="I82" s="629">
        <v>6.28</v>
      </c>
      <c r="J82" s="629">
        <v>15</v>
      </c>
      <c r="K82" s="630">
        <v>94.2</v>
      </c>
    </row>
    <row r="83" spans="1:11" ht="14.4" customHeight="1" x14ac:dyDescent="0.3">
      <c r="A83" s="625" t="s">
        <v>545</v>
      </c>
      <c r="B83" s="626" t="s">
        <v>547</v>
      </c>
      <c r="C83" s="627" t="s">
        <v>559</v>
      </c>
      <c r="D83" s="628" t="s">
        <v>560</v>
      </c>
      <c r="E83" s="627" t="s">
        <v>3996</v>
      </c>
      <c r="F83" s="628" t="s">
        <v>3997</v>
      </c>
      <c r="G83" s="627" t="s">
        <v>4159</v>
      </c>
      <c r="H83" s="627" t="s">
        <v>4160</v>
      </c>
      <c r="I83" s="629">
        <v>5.96</v>
      </c>
      <c r="J83" s="629">
        <v>10</v>
      </c>
      <c r="K83" s="630">
        <v>59.6</v>
      </c>
    </row>
    <row r="84" spans="1:11" ht="14.4" customHeight="1" x14ac:dyDescent="0.3">
      <c r="A84" s="625" t="s">
        <v>545</v>
      </c>
      <c r="B84" s="626" t="s">
        <v>547</v>
      </c>
      <c r="C84" s="627" t="s">
        <v>559</v>
      </c>
      <c r="D84" s="628" t="s">
        <v>560</v>
      </c>
      <c r="E84" s="627" t="s">
        <v>3996</v>
      </c>
      <c r="F84" s="628" t="s">
        <v>3997</v>
      </c>
      <c r="G84" s="627" t="s">
        <v>4161</v>
      </c>
      <c r="H84" s="627" t="s">
        <v>4162</v>
      </c>
      <c r="I84" s="629">
        <v>64.569999999999993</v>
      </c>
      <c r="J84" s="629">
        <v>20</v>
      </c>
      <c r="K84" s="630">
        <v>1291.4000000000001</v>
      </c>
    </row>
    <row r="85" spans="1:11" ht="14.4" customHeight="1" x14ac:dyDescent="0.3">
      <c r="A85" s="625" t="s">
        <v>545</v>
      </c>
      <c r="B85" s="626" t="s">
        <v>547</v>
      </c>
      <c r="C85" s="627" t="s">
        <v>559</v>
      </c>
      <c r="D85" s="628" t="s">
        <v>560</v>
      </c>
      <c r="E85" s="627" t="s">
        <v>3996</v>
      </c>
      <c r="F85" s="628" t="s">
        <v>3997</v>
      </c>
      <c r="G85" s="627" t="s">
        <v>4163</v>
      </c>
      <c r="H85" s="627" t="s">
        <v>4164</v>
      </c>
      <c r="I85" s="629">
        <v>81.737499999999997</v>
      </c>
      <c r="J85" s="629">
        <v>180</v>
      </c>
      <c r="K85" s="630">
        <v>14712.400000000001</v>
      </c>
    </row>
    <row r="86" spans="1:11" ht="14.4" customHeight="1" x14ac:dyDescent="0.3">
      <c r="A86" s="625" t="s">
        <v>545</v>
      </c>
      <c r="B86" s="626" t="s">
        <v>547</v>
      </c>
      <c r="C86" s="627" t="s">
        <v>559</v>
      </c>
      <c r="D86" s="628" t="s">
        <v>560</v>
      </c>
      <c r="E86" s="627" t="s">
        <v>3996</v>
      </c>
      <c r="F86" s="628" t="s">
        <v>3997</v>
      </c>
      <c r="G86" s="627" t="s">
        <v>4163</v>
      </c>
      <c r="H86" s="627" t="s">
        <v>4165</v>
      </c>
      <c r="I86" s="629">
        <v>81.739999999999995</v>
      </c>
      <c r="J86" s="629">
        <v>45</v>
      </c>
      <c r="K86" s="630">
        <v>3678.1</v>
      </c>
    </row>
    <row r="87" spans="1:11" ht="14.4" customHeight="1" x14ac:dyDescent="0.3">
      <c r="A87" s="625" t="s">
        <v>545</v>
      </c>
      <c r="B87" s="626" t="s">
        <v>547</v>
      </c>
      <c r="C87" s="627" t="s">
        <v>559</v>
      </c>
      <c r="D87" s="628" t="s">
        <v>560</v>
      </c>
      <c r="E87" s="627" t="s">
        <v>3996</v>
      </c>
      <c r="F87" s="628" t="s">
        <v>3997</v>
      </c>
      <c r="G87" s="627" t="s">
        <v>4166</v>
      </c>
      <c r="H87" s="627" t="s">
        <v>4167</v>
      </c>
      <c r="I87" s="629">
        <v>5.54</v>
      </c>
      <c r="J87" s="629">
        <v>130</v>
      </c>
      <c r="K87" s="630">
        <v>720.3</v>
      </c>
    </row>
    <row r="88" spans="1:11" ht="14.4" customHeight="1" x14ac:dyDescent="0.3">
      <c r="A88" s="625" t="s">
        <v>545</v>
      </c>
      <c r="B88" s="626" t="s">
        <v>547</v>
      </c>
      <c r="C88" s="627" t="s">
        <v>559</v>
      </c>
      <c r="D88" s="628" t="s">
        <v>560</v>
      </c>
      <c r="E88" s="627" t="s">
        <v>3996</v>
      </c>
      <c r="F88" s="628" t="s">
        <v>3997</v>
      </c>
      <c r="G88" s="627" t="s">
        <v>4166</v>
      </c>
      <c r="H88" s="627" t="s">
        <v>4168</v>
      </c>
      <c r="I88" s="629">
        <v>5.5666666666666664</v>
      </c>
      <c r="J88" s="629">
        <v>100</v>
      </c>
      <c r="K88" s="630">
        <v>556.70000000000005</v>
      </c>
    </row>
    <row r="89" spans="1:11" ht="14.4" customHeight="1" x14ac:dyDescent="0.3">
      <c r="A89" s="625" t="s">
        <v>545</v>
      </c>
      <c r="B89" s="626" t="s">
        <v>547</v>
      </c>
      <c r="C89" s="627" t="s">
        <v>559</v>
      </c>
      <c r="D89" s="628" t="s">
        <v>560</v>
      </c>
      <c r="E89" s="627" t="s">
        <v>3996</v>
      </c>
      <c r="F89" s="628" t="s">
        <v>3997</v>
      </c>
      <c r="G89" s="627" t="s">
        <v>4166</v>
      </c>
      <c r="H89" s="627" t="s">
        <v>4169</v>
      </c>
      <c r="I89" s="629">
        <v>5.57</v>
      </c>
      <c r="J89" s="629">
        <v>50</v>
      </c>
      <c r="K89" s="630">
        <v>278.5</v>
      </c>
    </row>
    <row r="90" spans="1:11" ht="14.4" customHeight="1" x14ac:dyDescent="0.3">
      <c r="A90" s="625" t="s">
        <v>545</v>
      </c>
      <c r="B90" s="626" t="s">
        <v>547</v>
      </c>
      <c r="C90" s="627" t="s">
        <v>559</v>
      </c>
      <c r="D90" s="628" t="s">
        <v>560</v>
      </c>
      <c r="E90" s="627" t="s">
        <v>3996</v>
      </c>
      <c r="F90" s="628" t="s">
        <v>3997</v>
      </c>
      <c r="G90" s="627" t="s">
        <v>4170</v>
      </c>
      <c r="H90" s="627" t="s">
        <v>4171</v>
      </c>
      <c r="I90" s="629">
        <v>2.34</v>
      </c>
      <c r="J90" s="629">
        <v>100</v>
      </c>
      <c r="K90" s="630">
        <v>234</v>
      </c>
    </row>
    <row r="91" spans="1:11" ht="14.4" customHeight="1" x14ac:dyDescent="0.3">
      <c r="A91" s="625" t="s">
        <v>545</v>
      </c>
      <c r="B91" s="626" t="s">
        <v>547</v>
      </c>
      <c r="C91" s="627" t="s">
        <v>559</v>
      </c>
      <c r="D91" s="628" t="s">
        <v>560</v>
      </c>
      <c r="E91" s="627" t="s">
        <v>3996</v>
      </c>
      <c r="F91" s="628" t="s">
        <v>3997</v>
      </c>
      <c r="G91" s="627" t="s">
        <v>4172</v>
      </c>
      <c r="H91" s="627" t="s">
        <v>4173</v>
      </c>
      <c r="I91" s="629">
        <v>8.9799999999999986</v>
      </c>
      <c r="J91" s="629">
        <v>250</v>
      </c>
      <c r="K91" s="630">
        <v>2246.5</v>
      </c>
    </row>
    <row r="92" spans="1:11" ht="14.4" customHeight="1" x14ac:dyDescent="0.3">
      <c r="A92" s="625" t="s">
        <v>545</v>
      </c>
      <c r="B92" s="626" t="s">
        <v>547</v>
      </c>
      <c r="C92" s="627" t="s">
        <v>559</v>
      </c>
      <c r="D92" s="628" t="s">
        <v>560</v>
      </c>
      <c r="E92" s="627" t="s">
        <v>3996</v>
      </c>
      <c r="F92" s="628" t="s">
        <v>3997</v>
      </c>
      <c r="G92" s="627" t="s">
        <v>4174</v>
      </c>
      <c r="H92" s="627" t="s">
        <v>4175</v>
      </c>
      <c r="I92" s="629">
        <v>23.47</v>
      </c>
      <c r="J92" s="629">
        <v>120</v>
      </c>
      <c r="K92" s="630">
        <v>2816.4</v>
      </c>
    </row>
    <row r="93" spans="1:11" ht="14.4" customHeight="1" x14ac:dyDescent="0.3">
      <c r="A93" s="625" t="s">
        <v>545</v>
      </c>
      <c r="B93" s="626" t="s">
        <v>547</v>
      </c>
      <c r="C93" s="627" t="s">
        <v>559</v>
      </c>
      <c r="D93" s="628" t="s">
        <v>560</v>
      </c>
      <c r="E93" s="627" t="s">
        <v>3996</v>
      </c>
      <c r="F93" s="628" t="s">
        <v>3997</v>
      </c>
      <c r="G93" s="627" t="s">
        <v>4176</v>
      </c>
      <c r="H93" s="627" t="s">
        <v>4177</v>
      </c>
      <c r="I93" s="629">
        <v>1.78</v>
      </c>
      <c r="J93" s="629">
        <v>450</v>
      </c>
      <c r="K93" s="630">
        <v>801</v>
      </c>
    </row>
    <row r="94" spans="1:11" ht="14.4" customHeight="1" x14ac:dyDescent="0.3">
      <c r="A94" s="625" t="s">
        <v>545</v>
      </c>
      <c r="B94" s="626" t="s">
        <v>547</v>
      </c>
      <c r="C94" s="627" t="s">
        <v>559</v>
      </c>
      <c r="D94" s="628" t="s">
        <v>560</v>
      </c>
      <c r="E94" s="627" t="s">
        <v>3996</v>
      </c>
      <c r="F94" s="628" t="s">
        <v>3997</v>
      </c>
      <c r="G94" s="627" t="s">
        <v>4178</v>
      </c>
      <c r="H94" s="627" t="s">
        <v>4179</v>
      </c>
      <c r="I94" s="629">
        <v>1.75</v>
      </c>
      <c r="J94" s="629">
        <v>50</v>
      </c>
      <c r="K94" s="630">
        <v>87.5</v>
      </c>
    </row>
    <row r="95" spans="1:11" ht="14.4" customHeight="1" x14ac:dyDescent="0.3">
      <c r="A95" s="625" t="s">
        <v>545</v>
      </c>
      <c r="B95" s="626" t="s">
        <v>547</v>
      </c>
      <c r="C95" s="627" t="s">
        <v>559</v>
      </c>
      <c r="D95" s="628" t="s">
        <v>560</v>
      </c>
      <c r="E95" s="627" t="s">
        <v>3996</v>
      </c>
      <c r="F95" s="628" t="s">
        <v>3997</v>
      </c>
      <c r="G95" s="627" t="s">
        <v>4180</v>
      </c>
      <c r="H95" s="627" t="s">
        <v>4181</v>
      </c>
      <c r="I95" s="629">
        <v>2.74</v>
      </c>
      <c r="J95" s="629">
        <v>50</v>
      </c>
      <c r="K95" s="630">
        <v>137</v>
      </c>
    </row>
    <row r="96" spans="1:11" ht="14.4" customHeight="1" x14ac:dyDescent="0.3">
      <c r="A96" s="625" t="s">
        <v>545</v>
      </c>
      <c r="B96" s="626" t="s">
        <v>547</v>
      </c>
      <c r="C96" s="627" t="s">
        <v>559</v>
      </c>
      <c r="D96" s="628" t="s">
        <v>560</v>
      </c>
      <c r="E96" s="627" t="s">
        <v>3996</v>
      </c>
      <c r="F96" s="628" t="s">
        <v>3997</v>
      </c>
      <c r="G96" s="627" t="s">
        <v>4182</v>
      </c>
      <c r="H96" s="627" t="s">
        <v>4183</v>
      </c>
      <c r="I96" s="629">
        <v>1.7650000000000001</v>
      </c>
      <c r="J96" s="629">
        <v>75</v>
      </c>
      <c r="K96" s="630">
        <v>132.5</v>
      </c>
    </row>
    <row r="97" spans="1:11" ht="14.4" customHeight="1" x14ac:dyDescent="0.3">
      <c r="A97" s="625" t="s">
        <v>545</v>
      </c>
      <c r="B97" s="626" t="s">
        <v>547</v>
      </c>
      <c r="C97" s="627" t="s">
        <v>559</v>
      </c>
      <c r="D97" s="628" t="s">
        <v>560</v>
      </c>
      <c r="E97" s="627" t="s">
        <v>3996</v>
      </c>
      <c r="F97" s="628" t="s">
        <v>3997</v>
      </c>
      <c r="G97" s="627" t="s">
        <v>4184</v>
      </c>
      <c r="H97" s="627" t="s">
        <v>4185</v>
      </c>
      <c r="I97" s="629">
        <v>1.74</v>
      </c>
      <c r="J97" s="629">
        <v>100</v>
      </c>
      <c r="K97" s="630">
        <v>174</v>
      </c>
    </row>
    <row r="98" spans="1:11" ht="14.4" customHeight="1" x14ac:dyDescent="0.3">
      <c r="A98" s="625" t="s">
        <v>545</v>
      </c>
      <c r="B98" s="626" t="s">
        <v>547</v>
      </c>
      <c r="C98" s="627" t="s">
        <v>559</v>
      </c>
      <c r="D98" s="628" t="s">
        <v>560</v>
      </c>
      <c r="E98" s="627" t="s">
        <v>3996</v>
      </c>
      <c r="F98" s="628" t="s">
        <v>3997</v>
      </c>
      <c r="G98" s="627" t="s">
        <v>4186</v>
      </c>
      <c r="H98" s="627" t="s">
        <v>4187</v>
      </c>
      <c r="I98" s="629">
        <v>0.01</v>
      </c>
      <c r="J98" s="629">
        <v>140</v>
      </c>
      <c r="K98" s="630">
        <v>1.4000000000000001</v>
      </c>
    </row>
    <row r="99" spans="1:11" ht="14.4" customHeight="1" x14ac:dyDescent="0.3">
      <c r="A99" s="625" t="s">
        <v>545</v>
      </c>
      <c r="B99" s="626" t="s">
        <v>547</v>
      </c>
      <c r="C99" s="627" t="s">
        <v>559</v>
      </c>
      <c r="D99" s="628" t="s">
        <v>560</v>
      </c>
      <c r="E99" s="627" t="s">
        <v>3996</v>
      </c>
      <c r="F99" s="628" t="s">
        <v>3997</v>
      </c>
      <c r="G99" s="627" t="s">
        <v>4188</v>
      </c>
      <c r="H99" s="627" t="s">
        <v>4189</v>
      </c>
      <c r="I99" s="629">
        <v>2.75</v>
      </c>
      <c r="J99" s="629">
        <v>50</v>
      </c>
      <c r="K99" s="630">
        <v>137.5</v>
      </c>
    </row>
    <row r="100" spans="1:11" ht="14.4" customHeight="1" x14ac:dyDescent="0.3">
      <c r="A100" s="625" t="s">
        <v>545</v>
      </c>
      <c r="B100" s="626" t="s">
        <v>547</v>
      </c>
      <c r="C100" s="627" t="s">
        <v>559</v>
      </c>
      <c r="D100" s="628" t="s">
        <v>560</v>
      </c>
      <c r="E100" s="627" t="s">
        <v>3996</v>
      </c>
      <c r="F100" s="628" t="s">
        <v>3997</v>
      </c>
      <c r="G100" s="627" t="s">
        <v>4190</v>
      </c>
      <c r="H100" s="627" t="s">
        <v>4191</v>
      </c>
      <c r="I100" s="629">
        <v>1.9924999999999999</v>
      </c>
      <c r="J100" s="629">
        <v>200</v>
      </c>
      <c r="K100" s="630">
        <v>398.5</v>
      </c>
    </row>
    <row r="101" spans="1:11" ht="14.4" customHeight="1" x14ac:dyDescent="0.3">
      <c r="A101" s="625" t="s">
        <v>545</v>
      </c>
      <c r="B101" s="626" t="s">
        <v>547</v>
      </c>
      <c r="C101" s="627" t="s">
        <v>559</v>
      </c>
      <c r="D101" s="628" t="s">
        <v>560</v>
      </c>
      <c r="E101" s="627" t="s">
        <v>3996</v>
      </c>
      <c r="F101" s="628" t="s">
        <v>3997</v>
      </c>
      <c r="G101" s="627" t="s">
        <v>4192</v>
      </c>
      <c r="H101" s="627" t="s">
        <v>4193</v>
      </c>
      <c r="I101" s="629">
        <v>2.3912499999999999</v>
      </c>
      <c r="J101" s="629">
        <v>400</v>
      </c>
      <c r="K101" s="630">
        <v>956.5</v>
      </c>
    </row>
    <row r="102" spans="1:11" ht="14.4" customHeight="1" x14ac:dyDescent="0.3">
      <c r="A102" s="625" t="s">
        <v>545</v>
      </c>
      <c r="B102" s="626" t="s">
        <v>547</v>
      </c>
      <c r="C102" s="627" t="s">
        <v>559</v>
      </c>
      <c r="D102" s="628" t="s">
        <v>560</v>
      </c>
      <c r="E102" s="627" t="s">
        <v>3996</v>
      </c>
      <c r="F102" s="628" t="s">
        <v>3997</v>
      </c>
      <c r="G102" s="627" t="s">
        <v>4194</v>
      </c>
      <c r="H102" s="627" t="s">
        <v>4195</v>
      </c>
      <c r="I102" s="629">
        <v>4.2300000000000004</v>
      </c>
      <c r="J102" s="629">
        <v>20</v>
      </c>
      <c r="K102" s="630">
        <v>84.6</v>
      </c>
    </row>
    <row r="103" spans="1:11" ht="14.4" customHeight="1" x14ac:dyDescent="0.3">
      <c r="A103" s="625" t="s">
        <v>545</v>
      </c>
      <c r="B103" s="626" t="s">
        <v>547</v>
      </c>
      <c r="C103" s="627" t="s">
        <v>559</v>
      </c>
      <c r="D103" s="628" t="s">
        <v>560</v>
      </c>
      <c r="E103" s="627" t="s">
        <v>3996</v>
      </c>
      <c r="F103" s="628" t="s">
        <v>3997</v>
      </c>
      <c r="G103" s="627" t="s">
        <v>4196</v>
      </c>
      <c r="H103" s="627" t="s">
        <v>4197</v>
      </c>
      <c r="I103" s="629">
        <v>90.64</v>
      </c>
      <c r="J103" s="629">
        <v>50</v>
      </c>
      <c r="K103" s="630">
        <v>4532</v>
      </c>
    </row>
    <row r="104" spans="1:11" ht="14.4" customHeight="1" x14ac:dyDescent="0.3">
      <c r="A104" s="625" t="s">
        <v>545</v>
      </c>
      <c r="B104" s="626" t="s">
        <v>547</v>
      </c>
      <c r="C104" s="627" t="s">
        <v>559</v>
      </c>
      <c r="D104" s="628" t="s">
        <v>560</v>
      </c>
      <c r="E104" s="627" t="s">
        <v>3996</v>
      </c>
      <c r="F104" s="628" t="s">
        <v>3997</v>
      </c>
      <c r="G104" s="627" t="s">
        <v>4198</v>
      </c>
      <c r="H104" s="627" t="s">
        <v>4199</v>
      </c>
      <c r="I104" s="629">
        <v>2.7233333333333332</v>
      </c>
      <c r="J104" s="629">
        <v>300</v>
      </c>
      <c r="K104" s="630">
        <v>817</v>
      </c>
    </row>
    <row r="105" spans="1:11" ht="14.4" customHeight="1" x14ac:dyDescent="0.3">
      <c r="A105" s="625" t="s">
        <v>545</v>
      </c>
      <c r="B105" s="626" t="s">
        <v>547</v>
      </c>
      <c r="C105" s="627" t="s">
        <v>559</v>
      </c>
      <c r="D105" s="628" t="s">
        <v>560</v>
      </c>
      <c r="E105" s="627" t="s">
        <v>3996</v>
      </c>
      <c r="F105" s="628" t="s">
        <v>3997</v>
      </c>
      <c r="G105" s="627" t="s">
        <v>4198</v>
      </c>
      <c r="H105" s="627" t="s">
        <v>4200</v>
      </c>
      <c r="I105" s="629">
        <v>2.1800000000000002</v>
      </c>
      <c r="J105" s="629">
        <v>200</v>
      </c>
      <c r="K105" s="630">
        <v>436</v>
      </c>
    </row>
    <row r="106" spans="1:11" ht="14.4" customHeight="1" x14ac:dyDescent="0.3">
      <c r="A106" s="625" t="s">
        <v>545</v>
      </c>
      <c r="B106" s="626" t="s">
        <v>547</v>
      </c>
      <c r="C106" s="627" t="s">
        <v>559</v>
      </c>
      <c r="D106" s="628" t="s">
        <v>560</v>
      </c>
      <c r="E106" s="627" t="s">
        <v>3996</v>
      </c>
      <c r="F106" s="628" t="s">
        <v>3997</v>
      </c>
      <c r="G106" s="627" t="s">
        <v>4201</v>
      </c>
      <c r="H106" s="627" t="s">
        <v>4202</v>
      </c>
      <c r="I106" s="629">
        <v>34.729999999999997</v>
      </c>
      <c r="J106" s="629">
        <v>40</v>
      </c>
      <c r="K106" s="630">
        <v>1389.1</v>
      </c>
    </row>
    <row r="107" spans="1:11" ht="14.4" customHeight="1" x14ac:dyDescent="0.3">
      <c r="A107" s="625" t="s">
        <v>545</v>
      </c>
      <c r="B107" s="626" t="s">
        <v>547</v>
      </c>
      <c r="C107" s="627" t="s">
        <v>559</v>
      </c>
      <c r="D107" s="628" t="s">
        <v>560</v>
      </c>
      <c r="E107" s="627" t="s">
        <v>3996</v>
      </c>
      <c r="F107" s="628" t="s">
        <v>3997</v>
      </c>
      <c r="G107" s="627" t="s">
        <v>4203</v>
      </c>
      <c r="H107" s="627" t="s">
        <v>4204</v>
      </c>
      <c r="I107" s="629">
        <v>5.0572727272727285</v>
      </c>
      <c r="J107" s="629">
        <v>1180</v>
      </c>
      <c r="K107" s="630">
        <v>5980.5999999999995</v>
      </c>
    </row>
    <row r="108" spans="1:11" ht="14.4" customHeight="1" x14ac:dyDescent="0.3">
      <c r="A108" s="625" t="s">
        <v>545</v>
      </c>
      <c r="B108" s="626" t="s">
        <v>547</v>
      </c>
      <c r="C108" s="627" t="s">
        <v>559</v>
      </c>
      <c r="D108" s="628" t="s">
        <v>560</v>
      </c>
      <c r="E108" s="627" t="s">
        <v>3996</v>
      </c>
      <c r="F108" s="628" t="s">
        <v>3997</v>
      </c>
      <c r="G108" s="627" t="s">
        <v>4205</v>
      </c>
      <c r="H108" s="627" t="s">
        <v>4206</v>
      </c>
      <c r="I108" s="629">
        <v>7.8866666666666667</v>
      </c>
      <c r="J108" s="629">
        <v>180</v>
      </c>
      <c r="K108" s="630">
        <v>1427.2</v>
      </c>
    </row>
    <row r="109" spans="1:11" ht="14.4" customHeight="1" x14ac:dyDescent="0.3">
      <c r="A109" s="625" t="s">
        <v>545</v>
      </c>
      <c r="B109" s="626" t="s">
        <v>547</v>
      </c>
      <c r="C109" s="627" t="s">
        <v>559</v>
      </c>
      <c r="D109" s="628" t="s">
        <v>560</v>
      </c>
      <c r="E109" s="627" t="s">
        <v>3996</v>
      </c>
      <c r="F109" s="628" t="s">
        <v>3997</v>
      </c>
      <c r="G109" s="627" t="s">
        <v>4207</v>
      </c>
      <c r="H109" s="627" t="s">
        <v>4208</v>
      </c>
      <c r="I109" s="629">
        <v>116.28</v>
      </c>
      <c r="J109" s="629">
        <v>1</v>
      </c>
      <c r="K109" s="630">
        <v>116.28</v>
      </c>
    </row>
    <row r="110" spans="1:11" ht="14.4" customHeight="1" x14ac:dyDescent="0.3">
      <c r="A110" s="625" t="s">
        <v>545</v>
      </c>
      <c r="B110" s="626" t="s">
        <v>547</v>
      </c>
      <c r="C110" s="627" t="s">
        <v>559</v>
      </c>
      <c r="D110" s="628" t="s">
        <v>560</v>
      </c>
      <c r="E110" s="627" t="s">
        <v>3996</v>
      </c>
      <c r="F110" s="628" t="s">
        <v>3997</v>
      </c>
      <c r="G110" s="627" t="s">
        <v>4209</v>
      </c>
      <c r="H110" s="627" t="s">
        <v>4210</v>
      </c>
      <c r="I110" s="629">
        <v>84.905000000000001</v>
      </c>
      <c r="J110" s="629">
        <v>40</v>
      </c>
      <c r="K110" s="630">
        <v>3396.05</v>
      </c>
    </row>
    <row r="111" spans="1:11" ht="14.4" customHeight="1" x14ac:dyDescent="0.3">
      <c r="A111" s="625" t="s">
        <v>545</v>
      </c>
      <c r="B111" s="626" t="s">
        <v>547</v>
      </c>
      <c r="C111" s="627" t="s">
        <v>559</v>
      </c>
      <c r="D111" s="628" t="s">
        <v>560</v>
      </c>
      <c r="E111" s="627" t="s">
        <v>3996</v>
      </c>
      <c r="F111" s="628" t="s">
        <v>3997</v>
      </c>
      <c r="G111" s="627" t="s">
        <v>4211</v>
      </c>
      <c r="H111" s="627" t="s">
        <v>4212</v>
      </c>
      <c r="I111" s="629">
        <v>17.720000000000002</v>
      </c>
      <c r="J111" s="629">
        <v>250</v>
      </c>
      <c r="K111" s="630">
        <v>4443</v>
      </c>
    </row>
    <row r="112" spans="1:11" ht="14.4" customHeight="1" x14ac:dyDescent="0.3">
      <c r="A112" s="625" t="s">
        <v>545</v>
      </c>
      <c r="B112" s="626" t="s">
        <v>547</v>
      </c>
      <c r="C112" s="627" t="s">
        <v>559</v>
      </c>
      <c r="D112" s="628" t="s">
        <v>560</v>
      </c>
      <c r="E112" s="627" t="s">
        <v>3996</v>
      </c>
      <c r="F112" s="628" t="s">
        <v>3997</v>
      </c>
      <c r="G112" s="627" t="s">
        <v>4213</v>
      </c>
      <c r="H112" s="627" t="s">
        <v>4214</v>
      </c>
      <c r="I112" s="629">
        <v>17.857272727272726</v>
      </c>
      <c r="J112" s="629">
        <v>1450</v>
      </c>
      <c r="K112" s="630">
        <v>25883.5</v>
      </c>
    </row>
    <row r="113" spans="1:11" ht="14.4" customHeight="1" x14ac:dyDescent="0.3">
      <c r="A113" s="625" t="s">
        <v>545</v>
      </c>
      <c r="B113" s="626" t="s">
        <v>547</v>
      </c>
      <c r="C113" s="627" t="s">
        <v>559</v>
      </c>
      <c r="D113" s="628" t="s">
        <v>560</v>
      </c>
      <c r="E113" s="627" t="s">
        <v>3996</v>
      </c>
      <c r="F113" s="628" t="s">
        <v>3997</v>
      </c>
      <c r="G113" s="627" t="s">
        <v>4215</v>
      </c>
      <c r="H113" s="627" t="s">
        <v>4216</v>
      </c>
      <c r="I113" s="629">
        <v>14.986363636363636</v>
      </c>
      <c r="J113" s="629">
        <v>240</v>
      </c>
      <c r="K113" s="630">
        <v>3595.85</v>
      </c>
    </row>
    <row r="114" spans="1:11" ht="14.4" customHeight="1" x14ac:dyDescent="0.3">
      <c r="A114" s="625" t="s">
        <v>545</v>
      </c>
      <c r="B114" s="626" t="s">
        <v>547</v>
      </c>
      <c r="C114" s="627" t="s">
        <v>559</v>
      </c>
      <c r="D114" s="628" t="s">
        <v>560</v>
      </c>
      <c r="E114" s="627" t="s">
        <v>3996</v>
      </c>
      <c r="F114" s="628" t="s">
        <v>3997</v>
      </c>
      <c r="G114" s="627" t="s">
        <v>4217</v>
      </c>
      <c r="H114" s="627" t="s">
        <v>4218</v>
      </c>
      <c r="I114" s="629">
        <v>2.8449999999999998</v>
      </c>
      <c r="J114" s="629">
        <v>100</v>
      </c>
      <c r="K114" s="630">
        <v>284.5</v>
      </c>
    </row>
    <row r="115" spans="1:11" ht="14.4" customHeight="1" x14ac:dyDescent="0.3">
      <c r="A115" s="625" t="s">
        <v>545</v>
      </c>
      <c r="B115" s="626" t="s">
        <v>547</v>
      </c>
      <c r="C115" s="627" t="s">
        <v>559</v>
      </c>
      <c r="D115" s="628" t="s">
        <v>560</v>
      </c>
      <c r="E115" s="627" t="s">
        <v>3996</v>
      </c>
      <c r="F115" s="628" t="s">
        <v>3997</v>
      </c>
      <c r="G115" s="627" t="s">
        <v>4219</v>
      </c>
      <c r="H115" s="627" t="s">
        <v>4220</v>
      </c>
      <c r="I115" s="629">
        <v>1.83</v>
      </c>
      <c r="J115" s="629">
        <v>300</v>
      </c>
      <c r="K115" s="630">
        <v>549</v>
      </c>
    </row>
    <row r="116" spans="1:11" ht="14.4" customHeight="1" x14ac:dyDescent="0.3">
      <c r="A116" s="625" t="s">
        <v>545</v>
      </c>
      <c r="B116" s="626" t="s">
        <v>547</v>
      </c>
      <c r="C116" s="627" t="s">
        <v>559</v>
      </c>
      <c r="D116" s="628" t="s">
        <v>560</v>
      </c>
      <c r="E116" s="627" t="s">
        <v>3996</v>
      </c>
      <c r="F116" s="628" t="s">
        <v>3997</v>
      </c>
      <c r="G116" s="627" t="s">
        <v>4221</v>
      </c>
      <c r="H116" s="627" t="s">
        <v>4222</v>
      </c>
      <c r="I116" s="629">
        <v>5.2549999999999999</v>
      </c>
      <c r="J116" s="629">
        <v>160</v>
      </c>
      <c r="K116" s="630">
        <v>838.40000000000009</v>
      </c>
    </row>
    <row r="117" spans="1:11" ht="14.4" customHeight="1" x14ac:dyDescent="0.3">
      <c r="A117" s="625" t="s">
        <v>545</v>
      </c>
      <c r="B117" s="626" t="s">
        <v>547</v>
      </c>
      <c r="C117" s="627" t="s">
        <v>559</v>
      </c>
      <c r="D117" s="628" t="s">
        <v>560</v>
      </c>
      <c r="E117" s="627" t="s">
        <v>3996</v>
      </c>
      <c r="F117" s="628" t="s">
        <v>3997</v>
      </c>
      <c r="G117" s="627" t="s">
        <v>4223</v>
      </c>
      <c r="H117" s="627" t="s">
        <v>4224</v>
      </c>
      <c r="I117" s="629">
        <v>13.186666666666667</v>
      </c>
      <c r="J117" s="629">
        <v>80</v>
      </c>
      <c r="K117" s="630">
        <v>1054.4000000000001</v>
      </c>
    </row>
    <row r="118" spans="1:11" ht="14.4" customHeight="1" x14ac:dyDescent="0.3">
      <c r="A118" s="625" t="s">
        <v>545</v>
      </c>
      <c r="B118" s="626" t="s">
        <v>547</v>
      </c>
      <c r="C118" s="627" t="s">
        <v>559</v>
      </c>
      <c r="D118" s="628" t="s">
        <v>560</v>
      </c>
      <c r="E118" s="627" t="s">
        <v>3996</v>
      </c>
      <c r="F118" s="628" t="s">
        <v>3997</v>
      </c>
      <c r="G118" s="627" t="s">
        <v>4225</v>
      </c>
      <c r="H118" s="627" t="s">
        <v>4226</v>
      </c>
      <c r="I118" s="629">
        <v>13.2</v>
      </c>
      <c r="J118" s="629">
        <v>10</v>
      </c>
      <c r="K118" s="630">
        <v>132</v>
      </c>
    </row>
    <row r="119" spans="1:11" ht="14.4" customHeight="1" x14ac:dyDescent="0.3">
      <c r="A119" s="625" t="s">
        <v>545</v>
      </c>
      <c r="B119" s="626" t="s">
        <v>547</v>
      </c>
      <c r="C119" s="627" t="s">
        <v>559</v>
      </c>
      <c r="D119" s="628" t="s">
        <v>560</v>
      </c>
      <c r="E119" s="627" t="s">
        <v>3996</v>
      </c>
      <c r="F119" s="628" t="s">
        <v>3997</v>
      </c>
      <c r="G119" s="627" t="s">
        <v>4227</v>
      </c>
      <c r="H119" s="627" t="s">
        <v>4228</v>
      </c>
      <c r="I119" s="629">
        <v>13.197500000000002</v>
      </c>
      <c r="J119" s="629">
        <v>40</v>
      </c>
      <c r="K119" s="630">
        <v>527.9</v>
      </c>
    </row>
    <row r="120" spans="1:11" ht="14.4" customHeight="1" x14ac:dyDescent="0.3">
      <c r="A120" s="625" t="s">
        <v>545</v>
      </c>
      <c r="B120" s="626" t="s">
        <v>547</v>
      </c>
      <c r="C120" s="627" t="s">
        <v>559</v>
      </c>
      <c r="D120" s="628" t="s">
        <v>560</v>
      </c>
      <c r="E120" s="627" t="s">
        <v>3996</v>
      </c>
      <c r="F120" s="628" t="s">
        <v>3997</v>
      </c>
      <c r="G120" s="627" t="s">
        <v>4229</v>
      </c>
      <c r="H120" s="627" t="s">
        <v>4230</v>
      </c>
      <c r="I120" s="629">
        <v>1.5525000000000002</v>
      </c>
      <c r="J120" s="629">
        <v>375</v>
      </c>
      <c r="K120" s="630">
        <v>582.75</v>
      </c>
    </row>
    <row r="121" spans="1:11" ht="14.4" customHeight="1" x14ac:dyDescent="0.3">
      <c r="A121" s="625" t="s">
        <v>545</v>
      </c>
      <c r="B121" s="626" t="s">
        <v>547</v>
      </c>
      <c r="C121" s="627" t="s">
        <v>559</v>
      </c>
      <c r="D121" s="628" t="s">
        <v>560</v>
      </c>
      <c r="E121" s="627" t="s">
        <v>3996</v>
      </c>
      <c r="F121" s="628" t="s">
        <v>3997</v>
      </c>
      <c r="G121" s="627" t="s">
        <v>4229</v>
      </c>
      <c r="H121" s="627" t="s">
        <v>4231</v>
      </c>
      <c r="I121" s="629">
        <v>1.55</v>
      </c>
      <c r="J121" s="629">
        <v>75</v>
      </c>
      <c r="K121" s="630">
        <v>116.25</v>
      </c>
    </row>
    <row r="122" spans="1:11" ht="14.4" customHeight="1" x14ac:dyDescent="0.3">
      <c r="A122" s="625" t="s">
        <v>545</v>
      </c>
      <c r="B122" s="626" t="s">
        <v>547</v>
      </c>
      <c r="C122" s="627" t="s">
        <v>559</v>
      </c>
      <c r="D122" s="628" t="s">
        <v>560</v>
      </c>
      <c r="E122" s="627" t="s">
        <v>3996</v>
      </c>
      <c r="F122" s="628" t="s">
        <v>3997</v>
      </c>
      <c r="G122" s="627" t="s">
        <v>4232</v>
      </c>
      <c r="H122" s="627" t="s">
        <v>4233</v>
      </c>
      <c r="I122" s="629">
        <v>21.23</v>
      </c>
      <c r="J122" s="629">
        <v>15</v>
      </c>
      <c r="K122" s="630">
        <v>318.45</v>
      </c>
    </row>
    <row r="123" spans="1:11" ht="14.4" customHeight="1" x14ac:dyDescent="0.3">
      <c r="A123" s="625" t="s">
        <v>545</v>
      </c>
      <c r="B123" s="626" t="s">
        <v>547</v>
      </c>
      <c r="C123" s="627" t="s">
        <v>559</v>
      </c>
      <c r="D123" s="628" t="s">
        <v>560</v>
      </c>
      <c r="E123" s="627" t="s">
        <v>3996</v>
      </c>
      <c r="F123" s="628" t="s">
        <v>3997</v>
      </c>
      <c r="G123" s="627" t="s">
        <v>4234</v>
      </c>
      <c r="H123" s="627" t="s">
        <v>4235</v>
      </c>
      <c r="I123" s="629">
        <v>20.010000000000002</v>
      </c>
      <c r="J123" s="629">
        <v>20</v>
      </c>
      <c r="K123" s="630">
        <v>400.2</v>
      </c>
    </row>
    <row r="124" spans="1:11" ht="14.4" customHeight="1" x14ac:dyDescent="0.3">
      <c r="A124" s="625" t="s">
        <v>545</v>
      </c>
      <c r="B124" s="626" t="s">
        <v>547</v>
      </c>
      <c r="C124" s="627" t="s">
        <v>559</v>
      </c>
      <c r="D124" s="628" t="s">
        <v>560</v>
      </c>
      <c r="E124" s="627" t="s">
        <v>3996</v>
      </c>
      <c r="F124" s="628" t="s">
        <v>3997</v>
      </c>
      <c r="G124" s="627" t="s">
        <v>4234</v>
      </c>
      <c r="H124" s="627" t="s">
        <v>4236</v>
      </c>
      <c r="I124" s="629">
        <v>21.24</v>
      </c>
      <c r="J124" s="629">
        <v>20</v>
      </c>
      <c r="K124" s="630">
        <v>424.8</v>
      </c>
    </row>
    <row r="125" spans="1:11" ht="14.4" customHeight="1" x14ac:dyDescent="0.3">
      <c r="A125" s="625" t="s">
        <v>545</v>
      </c>
      <c r="B125" s="626" t="s">
        <v>547</v>
      </c>
      <c r="C125" s="627" t="s">
        <v>559</v>
      </c>
      <c r="D125" s="628" t="s">
        <v>560</v>
      </c>
      <c r="E125" s="627" t="s">
        <v>3996</v>
      </c>
      <c r="F125" s="628" t="s">
        <v>3997</v>
      </c>
      <c r="G125" s="627" t="s">
        <v>4237</v>
      </c>
      <c r="H125" s="627" t="s">
        <v>4238</v>
      </c>
      <c r="I125" s="629">
        <v>8.34</v>
      </c>
      <c r="J125" s="629">
        <v>30</v>
      </c>
      <c r="K125" s="630">
        <v>250.2</v>
      </c>
    </row>
    <row r="126" spans="1:11" ht="14.4" customHeight="1" x14ac:dyDescent="0.3">
      <c r="A126" s="625" t="s">
        <v>545</v>
      </c>
      <c r="B126" s="626" t="s">
        <v>547</v>
      </c>
      <c r="C126" s="627" t="s">
        <v>559</v>
      </c>
      <c r="D126" s="628" t="s">
        <v>560</v>
      </c>
      <c r="E126" s="627" t="s">
        <v>3996</v>
      </c>
      <c r="F126" s="628" t="s">
        <v>3997</v>
      </c>
      <c r="G126" s="627" t="s">
        <v>4239</v>
      </c>
      <c r="H126" s="627" t="s">
        <v>4240</v>
      </c>
      <c r="I126" s="629">
        <v>11.370000000000001</v>
      </c>
      <c r="J126" s="629">
        <v>400</v>
      </c>
      <c r="K126" s="630">
        <v>4548</v>
      </c>
    </row>
    <row r="127" spans="1:11" ht="14.4" customHeight="1" x14ac:dyDescent="0.3">
      <c r="A127" s="625" t="s">
        <v>545</v>
      </c>
      <c r="B127" s="626" t="s">
        <v>547</v>
      </c>
      <c r="C127" s="627" t="s">
        <v>559</v>
      </c>
      <c r="D127" s="628" t="s">
        <v>560</v>
      </c>
      <c r="E127" s="627" t="s">
        <v>3996</v>
      </c>
      <c r="F127" s="628" t="s">
        <v>3997</v>
      </c>
      <c r="G127" s="627" t="s">
        <v>4239</v>
      </c>
      <c r="H127" s="627" t="s">
        <v>4241</v>
      </c>
      <c r="I127" s="629">
        <v>11.42</v>
      </c>
      <c r="J127" s="629">
        <v>100</v>
      </c>
      <c r="K127" s="630">
        <v>1142</v>
      </c>
    </row>
    <row r="128" spans="1:11" ht="14.4" customHeight="1" x14ac:dyDescent="0.3">
      <c r="A128" s="625" t="s">
        <v>545</v>
      </c>
      <c r="B128" s="626" t="s">
        <v>547</v>
      </c>
      <c r="C128" s="627" t="s">
        <v>559</v>
      </c>
      <c r="D128" s="628" t="s">
        <v>560</v>
      </c>
      <c r="E128" s="627" t="s">
        <v>3996</v>
      </c>
      <c r="F128" s="628" t="s">
        <v>3997</v>
      </c>
      <c r="G128" s="627" t="s">
        <v>4242</v>
      </c>
      <c r="H128" s="627" t="s">
        <v>4243</v>
      </c>
      <c r="I128" s="629">
        <v>0.46888888888888874</v>
      </c>
      <c r="J128" s="629">
        <v>3400</v>
      </c>
      <c r="K128" s="630">
        <v>1594</v>
      </c>
    </row>
    <row r="129" spans="1:11" ht="14.4" customHeight="1" x14ac:dyDescent="0.3">
      <c r="A129" s="625" t="s">
        <v>545</v>
      </c>
      <c r="B129" s="626" t="s">
        <v>547</v>
      </c>
      <c r="C129" s="627" t="s">
        <v>559</v>
      </c>
      <c r="D129" s="628" t="s">
        <v>560</v>
      </c>
      <c r="E129" s="627" t="s">
        <v>3996</v>
      </c>
      <c r="F129" s="628" t="s">
        <v>3997</v>
      </c>
      <c r="G129" s="627" t="s">
        <v>4244</v>
      </c>
      <c r="H129" s="627" t="s">
        <v>4245</v>
      </c>
      <c r="I129" s="629">
        <v>0.44</v>
      </c>
      <c r="J129" s="629">
        <v>400</v>
      </c>
      <c r="K129" s="630">
        <v>176</v>
      </c>
    </row>
    <row r="130" spans="1:11" ht="14.4" customHeight="1" x14ac:dyDescent="0.3">
      <c r="A130" s="625" t="s">
        <v>545</v>
      </c>
      <c r="B130" s="626" t="s">
        <v>547</v>
      </c>
      <c r="C130" s="627" t="s">
        <v>559</v>
      </c>
      <c r="D130" s="628" t="s">
        <v>560</v>
      </c>
      <c r="E130" s="627" t="s">
        <v>3996</v>
      </c>
      <c r="F130" s="628" t="s">
        <v>3997</v>
      </c>
      <c r="G130" s="627" t="s">
        <v>4246</v>
      </c>
      <c r="H130" s="627" t="s">
        <v>4247</v>
      </c>
      <c r="I130" s="629">
        <v>4.0150000000000006</v>
      </c>
      <c r="J130" s="629">
        <v>80</v>
      </c>
      <c r="K130" s="630">
        <v>320.89999999999998</v>
      </c>
    </row>
    <row r="131" spans="1:11" ht="14.4" customHeight="1" x14ac:dyDescent="0.3">
      <c r="A131" s="625" t="s">
        <v>545</v>
      </c>
      <c r="B131" s="626" t="s">
        <v>547</v>
      </c>
      <c r="C131" s="627" t="s">
        <v>559</v>
      </c>
      <c r="D131" s="628" t="s">
        <v>560</v>
      </c>
      <c r="E131" s="627" t="s">
        <v>3996</v>
      </c>
      <c r="F131" s="628" t="s">
        <v>3997</v>
      </c>
      <c r="G131" s="627" t="s">
        <v>4248</v>
      </c>
      <c r="H131" s="627" t="s">
        <v>4249</v>
      </c>
      <c r="I131" s="629">
        <v>2.78</v>
      </c>
      <c r="J131" s="629">
        <v>100</v>
      </c>
      <c r="K131" s="630">
        <v>278</v>
      </c>
    </row>
    <row r="132" spans="1:11" ht="14.4" customHeight="1" x14ac:dyDescent="0.3">
      <c r="A132" s="625" t="s">
        <v>545</v>
      </c>
      <c r="B132" s="626" t="s">
        <v>547</v>
      </c>
      <c r="C132" s="627" t="s">
        <v>559</v>
      </c>
      <c r="D132" s="628" t="s">
        <v>560</v>
      </c>
      <c r="E132" s="627" t="s">
        <v>3996</v>
      </c>
      <c r="F132" s="628" t="s">
        <v>3997</v>
      </c>
      <c r="G132" s="627" t="s">
        <v>4250</v>
      </c>
      <c r="H132" s="627" t="s">
        <v>4251</v>
      </c>
      <c r="I132" s="629">
        <v>2.3199999999999998</v>
      </c>
      <c r="J132" s="629">
        <v>100</v>
      </c>
      <c r="K132" s="630">
        <v>232</v>
      </c>
    </row>
    <row r="133" spans="1:11" ht="14.4" customHeight="1" x14ac:dyDescent="0.3">
      <c r="A133" s="625" t="s">
        <v>545</v>
      </c>
      <c r="B133" s="626" t="s">
        <v>547</v>
      </c>
      <c r="C133" s="627" t="s">
        <v>559</v>
      </c>
      <c r="D133" s="628" t="s">
        <v>560</v>
      </c>
      <c r="E133" s="627" t="s">
        <v>3996</v>
      </c>
      <c r="F133" s="628" t="s">
        <v>3997</v>
      </c>
      <c r="G133" s="627" t="s">
        <v>4252</v>
      </c>
      <c r="H133" s="627" t="s">
        <v>4253</v>
      </c>
      <c r="I133" s="629">
        <v>9.1999999999999993</v>
      </c>
      <c r="J133" s="629">
        <v>500</v>
      </c>
      <c r="K133" s="630">
        <v>4600</v>
      </c>
    </row>
    <row r="134" spans="1:11" ht="14.4" customHeight="1" x14ac:dyDescent="0.3">
      <c r="A134" s="625" t="s">
        <v>545</v>
      </c>
      <c r="B134" s="626" t="s">
        <v>547</v>
      </c>
      <c r="C134" s="627" t="s">
        <v>559</v>
      </c>
      <c r="D134" s="628" t="s">
        <v>560</v>
      </c>
      <c r="E134" s="627" t="s">
        <v>3996</v>
      </c>
      <c r="F134" s="628" t="s">
        <v>3997</v>
      </c>
      <c r="G134" s="627" t="s">
        <v>4254</v>
      </c>
      <c r="H134" s="627" t="s">
        <v>4255</v>
      </c>
      <c r="I134" s="629">
        <v>172.5</v>
      </c>
      <c r="J134" s="629">
        <v>1</v>
      </c>
      <c r="K134" s="630">
        <v>172.5</v>
      </c>
    </row>
    <row r="135" spans="1:11" ht="14.4" customHeight="1" x14ac:dyDescent="0.3">
      <c r="A135" s="625" t="s">
        <v>545</v>
      </c>
      <c r="B135" s="626" t="s">
        <v>547</v>
      </c>
      <c r="C135" s="627" t="s">
        <v>559</v>
      </c>
      <c r="D135" s="628" t="s">
        <v>560</v>
      </c>
      <c r="E135" s="627" t="s">
        <v>4002</v>
      </c>
      <c r="F135" s="628" t="s">
        <v>4003</v>
      </c>
      <c r="G135" s="627" t="s">
        <v>4256</v>
      </c>
      <c r="H135" s="627" t="s">
        <v>4257</v>
      </c>
      <c r="I135" s="629">
        <v>267.79000000000002</v>
      </c>
      <c r="J135" s="629">
        <v>16</v>
      </c>
      <c r="K135" s="630">
        <v>4284.6400000000003</v>
      </c>
    </row>
    <row r="136" spans="1:11" ht="14.4" customHeight="1" x14ac:dyDescent="0.3">
      <c r="A136" s="625" t="s">
        <v>545</v>
      </c>
      <c r="B136" s="626" t="s">
        <v>547</v>
      </c>
      <c r="C136" s="627" t="s">
        <v>559</v>
      </c>
      <c r="D136" s="628" t="s">
        <v>560</v>
      </c>
      <c r="E136" s="627" t="s">
        <v>4008</v>
      </c>
      <c r="F136" s="628" t="s">
        <v>4009</v>
      </c>
      <c r="G136" s="627" t="s">
        <v>4258</v>
      </c>
      <c r="H136" s="627" t="s">
        <v>4259</v>
      </c>
      <c r="I136" s="629">
        <v>8.1027272727272717</v>
      </c>
      <c r="J136" s="629">
        <v>4600</v>
      </c>
      <c r="K136" s="630">
        <v>37334</v>
      </c>
    </row>
    <row r="137" spans="1:11" ht="14.4" customHeight="1" x14ac:dyDescent="0.3">
      <c r="A137" s="625" t="s">
        <v>545</v>
      </c>
      <c r="B137" s="626" t="s">
        <v>547</v>
      </c>
      <c r="C137" s="627" t="s">
        <v>559</v>
      </c>
      <c r="D137" s="628" t="s">
        <v>560</v>
      </c>
      <c r="E137" s="627" t="s">
        <v>4008</v>
      </c>
      <c r="F137" s="628" t="s">
        <v>4009</v>
      </c>
      <c r="G137" s="627" t="s">
        <v>4260</v>
      </c>
      <c r="H137" s="627" t="s">
        <v>4261</v>
      </c>
      <c r="I137" s="629">
        <v>12.29</v>
      </c>
      <c r="J137" s="629">
        <v>60</v>
      </c>
      <c r="K137" s="630">
        <v>737.40000000000009</v>
      </c>
    </row>
    <row r="138" spans="1:11" ht="14.4" customHeight="1" x14ac:dyDescent="0.3">
      <c r="A138" s="625" t="s">
        <v>545</v>
      </c>
      <c r="B138" s="626" t="s">
        <v>547</v>
      </c>
      <c r="C138" s="627" t="s">
        <v>559</v>
      </c>
      <c r="D138" s="628" t="s">
        <v>560</v>
      </c>
      <c r="E138" s="627" t="s">
        <v>4012</v>
      </c>
      <c r="F138" s="628" t="s">
        <v>4013</v>
      </c>
      <c r="G138" s="627" t="s">
        <v>4262</v>
      </c>
      <c r="H138" s="627" t="s">
        <v>4263</v>
      </c>
      <c r="I138" s="629">
        <v>0.29666666666666669</v>
      </c>
      <c r="J138" s="629">
        <v>1000</v>
      </c>
      <c r="K138" s="630">
        <v>297</v>
      </c>
    </row>
    <row r="139" spans="1:11" ht="14.4" customHeight="1" x14ac:dyDescent="0.3">
      <c r="A139" s="625" t="s">
        <v>545</v>
      </c>
      <c r="B139" s="626" t="s">
        <v>547</v>
      </c>
      <c r="C139" s="627" t="s">
        <v>559</v>
      </c>
      <c r="D139" s="628" t="s">
        <v>560</v>
      </c>
      <c r="E139" s="627" t="s">
        <v>4012</v>
      </c>
      <c r="F139" s="628" t="s">
        <v>4013</v>
      </c>
      <c r="G139" s="627" t="s">
        <v>4264</v>
      </c>
      <c r="H139" s="627" t="s">
        <v>4265</v>
      </c>
      <c r="I139" s="629">
        <v>0.30499999999999999</v>
      </c>
      <c r="J139" s="629">
        <v>400</v>
      </c>
      <c r="K139" s="630">
        <v>122</v>
      </c>
    </row>
    <row r="140" spans="1:11" ht="14.4" customHeight="1" x14ac:dyDescent="0.3">
      <c r="A140" s="625" t="s">
        <v>545</v>
      </c>
      <c r="B140" s="626" t="s">
        <v>547</v>
      </c>
      <c r="C140" s="627" t="s">
        <v>559</v>
      </c>
      <c r="D140" s="628" t="s">
        <v>560</v>
      </c>
      <c r="E140" s="627" t="s">
        <v>4012</v>
      </c>
      <c r="F140" s="628" t="s">
        <v>4013</v>
      </c>
      <c r="G140" s="627" t="s">
        <v>4266</v>
      </c>
      <c r="H140" s="627" t="s">
        <v>4267</v>
      </c>
      <c r="I140" s="629">
        <v>0.47636363636363638</v>
      </c>
      <c r="J140" s="629">
        <v>3900</v>
      </c>
      <c r="K140" s="630">
        <v>1866</v>
      </c>
    </row>
    <row r="141" spans="1:11" ht="14.4" customHeight="1" x14ac:dyDescent="0.3">
      <c r="A141" s="625" t="s">
        <v>545</v>
      </c>
      <c r="B141" s="626" t="s">
        <v>547</v>
      </c>
      <c r="C141" s="627" t="s">
        <v>559</v>
      </c>
      <c r="D141" s="628" t="s">
        <v>560</v>
      </c>
      <c r="E141" s="627" t="s">
        <v>4012</v>
      </c>
      <c r="F141" s="628" t="s">
        <v>4013</v>
      </c>
      <c r="G141" s="627" t="s">
        <v>4268</v>
      </c>
      <c r="H141" s="627" t="s">
        <v>4269</v>
      </c>
      <c r="I141" s="629">
        <v>0.2981818181818181</v>
      </c>
      <c r="J141" s="629">
        <v>7200</v>
      </c>
      <c r="K141" s="630">
        <v>2152</v>
      </c>
    </row>
    <row r="142" spans="1:11" ht="14.4" customHeight="1" x14ac:dyDescent="0.3">
      <c r="A142" s="625" t="s">
        <v>545</v>
      </c>
      <c r="B142" s="626" t="s">
        <v>547</v>
      </c>
      <c r="C142" s="627" t="s">
        <v>559</v>
      </c>
      <c r="D142" s="628" t="s">
        <v>560</v>
      </c>
      <c r="E142" s="627" t="s">
        <v>4014</v>
      </c>
      <c r="F142" s="628" t="s">
        <v>4015</v>
      </c>
      <c r="G142" s="627" t="s">
        <v>4270</v>
      </c>
      <c r="H142" s="627" t="s">
        <v>4271</v>
      </c>
      <c r="I142" s="629">
        <v>0.79909090909090918</v>
      </c>
      <c r="J142" s="629">
        <v>32800</v>
      </c>
      <c r="K142" s="630">
        <v>26070</v>
      </c>
    </row>
    <row r="143" spans="1:11" ht="14.4" customHeight="1" x14ac:dyDescent="0.3">
      <c r="A143" s="625" t="s">
        <v>545</v>
      </c>
      <c r="B143" s="626" t="s">
        <v>547</v>
      </c>
      <c r="C143" s="627" t="s">
        <v>559</v>
      </c>
      <c r="D143" s="628" t="s">
        <v>560</v>
      </c>
      <c r="E143" s="627" t="s">
        <v>4014</v>
      </c>
      <c r="F143" s="628" t="s">
        <v>4015</v>
      </c>
      <c r="G143" s="627" t="s">
        <v>4272</v>
      </c>
      <c r="H143" s="627" t="s">
        <v>4273</v>
      </c>
      <c r="I143" s="629">
        <v>7.5</v>
      </c>
      <c r="J143" s="629">
        <v>50</v>
      </c>
      <c r="K143" s="630">
        <v>375</v>
      </c>
    </row>
    <row r="144" spans="1:11" ht="14.4" customHeight="1" x14ac:dyDescent="0.3">
      <c r="A144" s="625" t="s">
        <v>545</v>
      </c>
      <c r="B144" s="626" t="s">
        <v>547</v>
      </c>
      <c r="C144" s="627" t="s">
        <v>559</v>
      </c>
      <c r="D144" s="628" t="s">
        <v>560</v>
      </c>
      <c r="E144" s="627" t="s">
        <v>4014</v>
      </c>
      <c r="F144" s="628" t="s">
        <v>4015</v>
      </c>
      <c r="G144" s="627" t="s">
        <v>4274</v>
      </c>
      <c r="H144" s="627" t="s">
        <v>4275</v>
      </c>
      <c r="I144" s="629">
        <v>7.5</v>
      </c>
      <c r="J144" s="629">
        <v>50</v>
      </c>
      <c r="K144" s="630">
        <v>375</v>
      </c>
    </row>
    <row r="145" spans="1:11" ht="14.4" customHeight="1" x14ac:dyDescent="0.3">
      <c r="A145" s="625" t="s">
        <v>545</v>
      </c>
      <c r="B145" s="626" t="s">
        <v>547</v>
      </c>
      <c r="C145" s="627" t="s">
        <v>559</v>
      </c>
      <c r="D145" s="628" t="s">
        <v>560</v>
      </c>
      <c r="E145" s="627" t="s">
        <v>4014</v>
      </c>
      <c r="F145" s="628" t="s">
        <v>4015</v>
      </c>
      <c r="G145" s="627" t="s">
        <v>4276</v>
      </c>
      <c r="H145" s="627" t="s">
        <v>4277</v>
      </c>
      <c r="I145" s="629">
        <v>0.83</v>
      </c>
      <c r="J145" s="629">
        <v>300</v>
      </c>
      <c r="K145" s="630">
        <v>249</v>
      </c>
    </row>
    <row r="146" spans="1:11" ht="14.4" customHeight="1" x14ac:dyDescent="0.3">
      <c r="A146" s="625" t="s">
        <v>545</v>
      </c>
      <c r="B146" s="626" t="s">
        <v>547</v>
      </c>
      <c r="C146" s="627" t="s">
        <v>559</v>
      </c>
      <c r="D146" s="628" t="s">
        <v>560</v>
      </c>
      <c r="E146" s="627" t="s">
        <v>3992</v>
      </c>
      <c r="F146" s="628" t="s">
        <v>3993</v>
      </c>
      <c r="G146" s="627" t="s">
        <v>4278</v>
      </c>
      <c r="H146" s="627" t="s">
        <v>4279</v>
      </c>
      <c r="I146" s="629">
        <v>152.46</v>
      </c>
      <c r="J146" s="629">
        <v>2</v>
      </c>
      <c r="K146" s="630">
        <v>304.92</v>
      </c>
    </row>
    <row r="147" spans="1:11" ht="14.4" customHeight="1" x14ac:dyDescent="0.3">
      <c r="A147" s="625" t="s">
        <v>545</v>
      </c>
      <c r="B147" s="626" t="s">
        <v>547</v>
      </c>
      <c r="C147" s="627" t="s">
        <v>559</v>
      </c>
      <c r="D147" s="628" t="s">
        <v>560</v>
      </c>
      <c r="E147" s="627" t="s">
        <v>3992</v>
      </c>
      <c r="F147" s="628" t="s">
        <v>3993</v>
      </c>
      <c r="G147" s="627" t="s">
        <v>4280</v>
      </c>
      <c r="H147" s="627" t="s">
        <v>4281</v>
      </c>
      <c r="I147" s="629">
        <v>139.43797134167866</v>
      </c>
      <c r="J147" s="629">
        <v>6</v>
      </c>
      <c r="K147" s="630">
        <v>836.62783731320303</v>
      </c>
    </row>
    <row r="148" spans="1:11" ht="14.4" customHeight="1" x14ac:dyDescent="0.3">
      <c r="A148" s="625" t="s">
        <v>545</v>
      </c>
      <c r="B148" s="626" t="s">
        <v>547</v>
      </c>
      <c r="C148" s="627" t="s">
        <v>559</v>
      </c>
      <c r="D148" s="628" t="s">
        <v>560</v>
      </c>
      <c r="E148" s="627" t="s">
        <v>3992</v>
      </c>
      <c r="F148" s="628" t="s">
        <v>3993</v>
      </c>
      <c r="G148" s="627" t="s">
        <v>4282</v>
      </c>
      <c r="H148" s="627" t="s">
        <v>4283</v>
      </c>
      <c r="I148" s="629">
        <v>139.43797134167866</v>
      </c>
      <c r="J148" s="629">
        <v>6</v>
      </c>
      <c r="K148" s="630">
        <v>836.62783731320303</v>
      </c>
    </row>
    <row r="149" spans="1:11" ht="14.4" customHeight="1" x14ac:dyDescent="0.3">
      <c r="A149" s="625" t="s">
        <v>545</v>
      </c>
      <c r="B149" s="626" t="s">
        <v>547</v>
      </c>
      <c r="C149" s="627" t="s">
        <v>563</v>
      </c>
      <c r="D149" s="628" t="s">
        <v>564</v>
      </c>
      <c r="E149" s="627" t="s">
        <v>3994</v>
      </c>
      <c r="F149" s="628" t="s">
        <v>3995</v>
      </c>
      <c r="G149" s="627" t="s">
        <v>4284</v>
      </c>
      <c r="H149" s="627" t="s">
        <v>4285</v>
      </c>
      <c r="I149" s="629">
        <v>156.16</v>
      </c>
      <c r="J149" s="629">
        <v>1</v>
      </c>
      <c r="K149" s="630">
        <v>156.16</v>
      </c>
    </row>
    <row r="150" spans="1:11" ht="14.4" customHeight="1" x14ac:dyDescent="0.3">
      <c r="A150" s="625" t="s">
        <v>545</v>
      </c>
      <c r="B150" s="626" t="s">
        <v>547</v>
      </c>
      <c r="C150" s="627" t="s">
        <v>563</v>
      </c>
      <c r="D150" s="628" t="s">
        <v>564</v>
      </c>
      <c r="E150" s="627" t="s">
        <v>3994</v>
      </c>
      <c r="F150" s="628" t="s">
        <v>3995</v>
      </c>
      <c r="G150" s="627" t="s">
        <v>4018</v>
      </c>
      <c r="H150" s="627" t="s">
        <v>4019</v>
      </c>
      <c r="I150" s="629">
        <v>2.3866666666666672</v>
      </c>
      <c r="J150" s="629">
        <v>700</v>
      </c>
      <c r="K150" s="630">
        <v>1671</v>
      </c>
    </row>
    <row r="151" spans="1:11" ht="14.4" customHeight="1" x14ac:dyDescent="0.3">
      <c r="A151" s="625" t="s">
        <v>545</v>
      </c>
      <c r="B151" s="626" t="s">
        <v>547</v>
      </c>
      <c r="C151" s="627" t="s">
        <v>563</v>
      </c>
      <c r="D151" s="628" t="s">
        <v>564</v>
      </c>
      <c r="E151" s="627" t="s">
        <v>3994</v>
      </c>
      <c r="F151" s="628" t="s">
        <v>3995</v>
      </c>
      <c r="G151" s="627" t="s">
        <v>4020</v>
      </c>
      <c r="H151" s="627" t="s">
        <v>4021</v>
      </c>
      <c r="I151" s="629">
        <v>3.0983333333333332</v>
      </c>
      <c r="J151" s="629">
        <v>1100</v>
      </c>
      <c r="K151" s="630">
        <v>3406</v>
      </c>
    </row>
    <row r="152" spans="1:11" ht="14.4" customHeight="1" x14ac:dyDescent="0.3">
      <c r="A152" s="625" t="s">
        <v>545</v>
      </c>
      <c r="B152" s="626" t="s">
        <v>547</v>
      </c>
      <c r="C152" s="627" t="s">
        <v>563</v>
      </c>
      <c r="D152" s="628" t="s">
        <v>564</v>
      </c>
      <c r="E152" s="627" t="s">
        <v>3994</v>
      </c>
      <c r="F152" s="628" t="s">
        <v>3995</v>
      </c>
      <c r="G152" s="627" t="s">
        <v>4022</v>
      </c>
      <c r="H152" s="627" t="s">
        <v>4023</v>
      </c>
      <c r="I152" s="629">
        <v>3.7839999999999998</v>
      </c>
      <c r="J152" s="629">
        <v>800</v>
      </c>
      <c r="K152" s="630">
        <v>3026</v>
      </c>
    </row>
    <row r="153" spans="1:11" ht="14.4" customHeight="1" x14ac:dyDescent="0.3">
      <c r="A153" s="625" t="s">
        <v>545</v>
      </c>
      <c r="B153" s="626" t="s">
        <v>547</v>
      </c>
      <c r="C153" s="627" t="s">
        <v>563</v>
      </c>
      <c r="D153" s="628" t="s">
        <v>564</v>
      </c>
      <c r="E153" s="627" t="s">
        <v>3994</v>
      </c>
      <c r="F153" s="628" t="s">
        <v>3995</v>
      </c>
      <c r="G153" s="627" t="s">
        <v>4024</v>
      </c>
      <c r="H153" s="627" t="s">
        <v>4025</v>
      </c>
      <c r="I153" s="629">
        <v>7.31</v>
      </c>
      <c r="J153" s="629">
        <v>50</v>
      </c>
      <c r="K153" s="630">
        <v>365.5</v>
      </c>
    </row>
    <row r="154" spans="1:11" ht="14.4" customHeight="1" x14ac:dyDescent="0.3">
      <c r="A154" s="625" t="s">
        <v>545</v>
      </c>
      <c r="B154" s="626" t="s">
        <v>547</v>
      </c>
      <c r="C154" s="627" t="s">
        <v>563</v>
      </c>
      <c r="D154" s="628" t="s">
        <v>564</v>
      </c>
      <c r="E154" s="627" t="s">
        <v>3994</v>
      </c>
      <c r="F154" s="628" t="s">
        <v>3995</v>
      </c>
      <c r="G154" s="627" t="s">
        <v>4024</v>
      </c>
      <c r="H154" s="627" t="s">
        <v>4026</v>
      </c>
      <c r="I154" s="629">
        <v>7.3</v>
      </c>
      <c r="J154" s="629">
        <v>30</v>
      </c>
      <c r="K154" s="630">
        <v>219</v>
      </c>
    </row>
    <row r="155" spans="1:11" ht="14.4" customHeight="1" x14ac:dyDescent="0.3">
      <c r="A155" s="625" t="s">
        <v>545</v>
      </c>
      <c r="B155" s="626" t="s">
        <v>547</v>
      </c>
      <c r="C155" s="627" t="s">
        <v>563</v>
      </c>
      <c r="D155" s="628" t="s">
        <v>564</v>
      </c>
      <c r="E155" s="627" t="s">
        <v>3994</v>
      </c>
      <c r="F155" s="628" t="s">
        <v>3995</v>
      </c>
      <c r="G155" s="627" t="s">
        <v>4286</v>
      </c>
      <c r="H155" s="627" t="s">
        <v>4287</v>
      </c>
      <c r="I155" s="629">
        <v>13.37</v>
      </c>
      <c r="J155" s="629">
        <v>10</v>
      </c>
      <c r="K155" s="630">
        <v>133.69999999999999</v>
      </c>
    </row>
    <row r="156" spans="1:11" ht="14.4" customHeight="1" x14ac:dyDescent="0.3">
      <c r="A156" s="625" t="s">
        <v>545</v>
      </c>
      <c r="B156" s="626" t="s">
        <v>547</v>
      </c>
      <c r="C156" s="627" t="s">
        <v>563</v>
      </c>
      <c r="D156" s="628" t="s">
        <v>564</v>
      </c>
      <c r="E156" s="627" t="s">
        <v>3994</v>
      </c>
      <c r="F156" s="628" t="s">
        <v>3995</v>
      </c>
      <c r="G156" s="627" t="s">
        <v>4027</v>
      </c>
      <c r="H156" s="627" t="s">
        <v>4028</v>
      </c>
      <c r="I156" s="629">
        <v>12.09</v>
      </c>
      <c r="J156" s="629">
        <v>20</v>
      </c>
      <c r="K156" s="630">
        <v>241.8</v>
      </c>
    </row>
    <row r="157" spans="1:11" ht="14.4" customHeight="1" x14ac:dyDescent="0.3">
      <c r="A157" s="625" t="s">
        <v>545</v>
      </c>
      <c r="B157" s="626" t="s">
        <v>547</v>
      </c>
      <c r="C157" s="627" t="s">
        <v>563</v>
      </c>
      <c r="D157" s="628" t="s">
        <v>564</v>
      </c>
      <c r="E157" s="627" t="s">
        <v>3994</v>
      </c>
      <c r="F157" s="628" t="s">
        <v>3995</v>
      </c>
      <c r="G157" s="627" t="s">
        <v>4027</v>
      </c>
      <c r="H157" s="627" t="s">
        <v>4029</v>
      </c>
      <c r="I157" s="629">
        <v>12.08</v>
      </c>
      <c r="J157" s="629">
        <v>10</v>
      </c>
      <c r="K157" s="630">
        <v>120.8</v>
      </c>
    </row>
    <row r="158" spans="1:11" ht="14.4" customHeight="1" x14ac:dyDescent="0.3">
      <c r="A158" s="625" t="s">
        <v>545</v>
      </c>
      <c r="B158" s="626" t="s">
        <v>547</v>
      </c>
      <c r="C158" s="627" t="s">
        <v>563</v>
      </c>
      <c r="D158" s="628" t="s">
        <v>564</v>
      </c>
      <c r="E158" s="627" t="s">
        <v>3994</v>
      </c>
      <c r="F158" s="628" t="s">
        <v>3995</v>
      </c>
      <c r="G158" s="627" t="s">
        <v>4288</v>
      </c>
      <c r="H158" s="627" t="s">
        <v>4289</v>
      </c>
      <c r="I158" s="629">
        <v>14.22</v>
      </c>
      <c r="J158" s="629">
        <v>30</v>
      </c>
      <c r="K158" s="630">
        <v>426.70000000000005</v>
      </c>
    </row>
    <row r="159" spans="1:11" ht="14.4" customHeight="1" x14ac:dyDescent="0.3">
      <c r="A159" s="625" t="s">
        <v>545</v>
      </c>
      <c r="B159" s="626" t="s">
        <v>547</v>
      </c>
      <c r="C159" s="627" t="s">
        <v>563</v>
      </c>
      <c r="D159" s="628" t="s">
        <v>564</v>
      </c>
      <c r="E159" s="627" t="s">
        <v>3994</v>
      </c>
      <c r="F159" s="628" t="s">
        <v>3995</v>
      </c>
      <c r="G159" s="627" t="s">
        <v>4290</v>
      </c>
      <c r="H159" s="627" t="s">
        <v>4291</v>
      </c>
      <c r="I159" s="629">
        <v>9.754999999999999</v>
      </c>
      <c r="J159" s="629">
        <v>190</v>
      </c>
      <c r="K159" s="630">
        <v>1853.4</v>
      </c>
    </row>
    <row r="160" spans="1:11" ht="14.4" customHeight="1" x14ac:dyDescent="0.3">
      <c r="A160" s="625" t="s">
        <v>545</v>
      </c>
      <c r="B160" s="626" t="s">
        <v>547</v>
      </c>
      <c r="C160" s="627" t="s">
        <v>563</v>
      </c>
      <c r="D160" s="628" t="s">
        <v>564</v>
      </c>
      <c r="E160" s="627" t="s">
        <v>3994</v>
      </c>
      <c r="F160" s="628" t="s">
        <v>3995</v>
      </c>
      <c r="G160" s="627" t="s">
        <v>4292</v>
      </c>
      <c r="H160" s="627" t="s">
        <v>4293</v>
      </c>
      <c r="I160" s="629">
        <v>4.3</v>
      </c>
      <c r="J160" s="629">
        <v>40</v>
      </c>
      <c r="K160" s="630">
        <v>172</v>
      </c>
    </row>
    <row r="161" spans="1:11" ht="14.4" customHeight="1" x14ac:dyDescent="0.3">
      <c r="A161" s="625" t="s">
        <v>545</v>
      </c>
      <c r="B161" s="626" t="s">
        <v>547</v>
      </c>
      <c r="C161" s="627" t="s">
        <v>563</v>
      </c>
      <c r="D161" s="628" t="s">
        <v>564</v>
      </c>
      <c r="E161" s="627" t="s">
        <v>3994</v>
      </c>
      <c r="F161" s="628" t="s">
        <v>3995</v>
      </c>
      <c r="G161" s="627" t="s">
        <v>4294</v>
      </c>
      <c r="H161" s="627" t="s">
        <v>4295</v>
      </c>
      <c r="I161" s="629">
        <v>8.5850000000000009</v>
      </c>
      <c r="J161" s="629">
        <v>30</v>
      </c>
      <c r="K161" s="630">
        <v>257.60000000000002</v>
      </c>
    </row>
    <row r="162" spans="1:11" ht="14.4" customHeight="1" x14ac:dyDescent="0.3">
      <c r="A162" s="625" t="s">
        <v>545</v>
      </c>
      <c r="B162" s="626" t="s">
        <v>547</v>
      </c>
      <c r="C162" s="627" t="s">
        <v>563</v>
      </c>
      <c r="D162" s="628" t="s">
        <v>564</v>
      </c>
      <c r="E162" s="627" t="s">
        <v>3994</v>
      </c>
      <c r="F162" s="628" t="s">
        <v>3995</v>
      </c>
      <c r="G162" s="627" t="s">
        <v>4296</v>
      </c>
      <c r="H162" s="627" t="s">
        <v>4297</v>
      </c>
      <c r="I162" s="629">
        <v>17.574000000000002</v>
      </c>
      <c r="J162" s="629">
        <v>1000</v>
      </c>
      <c r="K162" s="630">
        <v>17592.32</v>
      </c>
    </row>
    <row r="163" spans="1:11" ht="14.4" customHeight="1" x14ac:dyDescent="0.3">
      <c r="A163" s="625" t="s">
        <v>545</v>
      </c>
      <c r="B163" s="626" t="s">
        <v>547</v>
      </c>
      <c r="C163" s="627" t="s">
        <v>563</v>
      </c>
      <c r="D163" s="628" t="s">
        <v>564</v>
      </c>
      <c r="E163" s="627" t="s">
        <v>3994</v>
      </c>
      <c r="F163" s="628" t="s">
        <v>3995</v>
      </c>
      <c r="G163" s="627" t="s">
        <v>4030</v>
      </c>
      <c r="H163" s="627" t="s">
        <v>4031</v>
      </c>
      <c r="I163" s="629">
        <v>7.6</v>
      </c>
      <c r="J163" s="629">
        <v>120</v>
      </c>
      <c r="K163" s="630">
        <v>911.76</v>
      </c>
    </row>
    <row r="164" spans="1:11" ht="14.4" customHeight="1" x14ac:dyDescent="0.3">
      <c r="A164" s="625" t="s">
        <v>545</v>
      </c>
      <c r="B164" s="626" t="s">
        <v>547</v>
      </c>
      <c r="C164" s="627" t="s">
        <v>563</v>
      </c>
      <c r="D164" s="628" t="s">
        <v>564</v>
      </c>
      <c r="E164" s="627" t="s">
        <v>3994</v>
      </c>
      <c r="F164" s="628" t="s">
        <v>3995</v>
      </c>
      <c r="G164" s="627" t="s">
        <v>4032</v>
      </c>
      <c r="H164" s="627" t="s">
        <v>4033</v>
      </c>
      <c r="I164" s="629">
        <v>27.37</v>
      </c>
      <c r="J164" s="629">
        <v>6</v>
      </c>
      <c r="K164" s="630">
        <v>164.22</v>
      </c>
    </row>
    <row r="165" spans="1:11" ht="14.4" customHeight="1" x14ac:dyDescent="0.3">
      <c r="A165" s="625" t="s">
        <v>545</v>
      </c>
      <c r="B165" s="626" t="s">
        <v>547</v>
      </c>
      <c r="C165" s="627" t="s">
        <v>563</v>
      </c>
      <c r="D165" s="628" t="s">
        <v>564</v>
      </c>
      <c r="E165" s="627" t="s">
        <v>3994</v>
      </c>
      <c r="F165" s="628" t="s">
        <v>3995</v>
      </c>
      <c r="G165" s="627" t="s">
        <v>4298</v>
      </c>
      <c r="H165" s="627" t="s">
        <v>4299</v>
      </c>
      <c r="I165" s="629">
        <v>12.375</v>
      </c>
      <c r="J165" s="629">
        <v>48</v>
      </c>
      <c r="K165" s="630">
        <v>594</v>
      </c>
    </row>
    <row r="166" spans="1:11" ht="14.4" customHeight="1" x14ac:dyDescent="0.3">
      <c r="A166" s="625" t="s">
        <v>545</v>
      </c>
      <c r="B166" s="626" t="s">
        <v>547</v>
      </c>
      <c r="C166" s="627" t="s">
        <v>563</v>
      </c>
      <c r="D166" s="628" t="s">
        <v>564</v>
      </c>
      <c r="E166" s="627" t="s">
        <v>3994</v>
      </c>
      <c r="F166" s="628" t="s">
        <v>3995</v>
      </c>
      <c r="G166" s="627" t="s">
        <v>4034</v>
      </c>
      <c r="H166" s="627" t="s">
        <v>4035</v>
      </c>
      <c r="I166" s="629">
        <v>3.91</v>
      </c>
      <c r="J166" s="629">
        <v>100</v>
      </c>
      <c r="K166" s="630">
        <v>391</v>
      </c>
    </row>
    <row r="167" spans="1:11" ht="14.4" customHeight="1" x14ac:dyDescent="0.3">
      <c r="A167" s="625" t="s">
        <v>545</v>
      </c>
      <c r="B167" s="626" t="s">
        <v>547</v>
      </c>
      <c r="C167" s="627" t="s">
        <v>563</v>
      </c>
      <c r="D167" s="628" t="s">
        <v>564</v>
      </c>
      <c r="E167" s="627" t="s">
        <v>3994</v>
      </c>
      <c r="F167" s="628" t="s">
        <v>3995</v>
      </c>
      <c r="G167" s="627" t="s">
        <v>4037</v>
      </c>
      <c r="H167" s="627" t="s">
        <v>4038</v>
      </c>
      <c r="I167" s="629">
        <v>5.89</v>
      </c>
      <c r="J167" s="629">
        <v>100</v>
      </c>
      <c r="K167" s="630">
        <v>589</v>
      </c>
    </row>
    <row r="168" spans="1:11" ht="14.4" customHeight="1" x14ac:dyDescent="0.3">
      <c r="A168" s="625" t="s">
        <v>545</v>
      </c>
      <c r="B168" s="626" t="s">
        <v>547</v>
      </c>
      <c r="C168" s="627" t="s">
        <v>563</v>
      </c>
      <c r="D168" s="628" t="s">
        <v>564</v>
      </c>
      <c r="E168" s="627" t="s">
        <v>3994</v>
      </c>
      <c r="F168" s="628" t="s">
        <v>3995</v>
      </c>
      <c r="G168" s="627" t="s">
        <v>4040</v>
      </c>
      <c r="H168" s="627" t="s">
        <v>4041</v>
      </c>
      <c r="I168" s="629">
        <v>3.0149999999999997</v>
      </c>
      <c r="J168" s="629">
        <v>400</v>
      </c>
      <c r="K168" s="630">
        <v>1206.4000000000001</v>
      </c>
    </row>
    <row r="169" spans="1:11" ht="14.4" customHeight="1" x14ac:dyDescent="0.3">
      <c r="A169" s="625" t="s">
        <v>545</v>
      </c>
      <c r="B169" s="626" t="s">
        <v>547</v>
      </c>
      <c r="C169" s="627" t="s">
        <v>563</v>
      </c>
      <c r="D169" s="628" t="s">
        <v>564</v>
      </c>
      <c r="E169" s="627" t="s">
        <v>3994</v>
      </c>
      <c r="F169" s="628" t="s">
        <v>3995</v>
      </c>
      <c r="G169" s="627" t="s">
        <v>4042</v>
      </c>
      <c r="H169" s="627" t="s">
        <v>4043</v>
      </c>
      <c r="I169" s="629">
        <v>0.84250000000000003</v>
      </c>
      <c r="J169" s="629">
        <v>1100</v>
      </c>
      <c r="K169" s="630">
        <v>929</v>
      </c>
    </row>
    <row r="170" spans="1:11" ht="14.4" customHeight="1" x14ac:dyDescent="0.3">
      <c r="A170" s="625" t="s">
        <v>545</v>
      </c>
      <c r="B170" s="626" t="s">
        <v>547</v>
      </c>
      <c r="C170" s="627" t="s">
        <v>563</v>
      </c>
      <c r="D170" s="628" t="s">
        <v>564</v>
      </c>
      <c r="E170" s="627" t="s">
        <v>3994</v>
      </c>
      <c r="F170" s="628" t="s">
        <v>3995</v>
      </c>
      <c r="G170" s="627" t="s">
        <v>4300</v>
      </c>
      <c r="H170" s="627" t="s">
        <v>4301</v>
      </c>
      <c r="I170" s="629">
        <v>0.14000000000000001</v>
      </c>
      <c r="J170" s="629">
        <v>100</v>
      </c>
      <c r="K170" s="630">
        <v>14</v>
      </c>
    </row>
    <row r="171" spans="1:11" ht="14.4" customHeight="1" x14ac:dyDescent="0.3">
      <c r="A171" s="625" t="s">
        <v>545</v>
      </c>
      <c r="B171" s="626" t="s">
        <v>547</v>
      </c>
      <c r="C171" s="627" t="s">
        <v>563</v>
      </c>
      <c r="D171" s="628" t="s">
        <v>564</v>
      </c>
      <c r="E171" s="627" t="s">
        <v>3994</v>
      </c>
      <c r="F171" s="628" t="s">
        <v>3995</v>
      </c>
      <c r="G171" s="627" t="s">
        <v>4302</v>
      </c>
      <c r="H171" s="627" t="s">
        <v>4303</v>
      </c>
      <c r="I171" s="629">
        <v>42.669090909090912</v>
      </c>
      <c r="J171" s="629">
        <v>783</v>
      </c>
      <c r="K171" s="630">
        <v>33402.15</v>
      </c>
    </row>
    <row r="172" spans="1:11" ht="14.4" customHeight="1" x14ac:dyDescent="0.3">
      <c r="A172" s="625" t="s">
        <v>545</v>
      </c>
      <c r="B172" s="626" t="s">
        <v>547</v>
      </c>
      <c r="C172" s="627" t="s">
        <v>563</v>
      </c>
      <c r="D172" s="628" t="s">
        <v>564</v>
      </c>
      <c r="E172" s="627" t="s">
        <v>3994</v>
      </c>
      <c r="F172" s="628" t="s">
        <v>3995</v>
      </c>
      <c r="G172" s="627" t="s">
        <v>4304</v>
      </c>
      <c r="H172" s="627" t="s">
        <v>4305</v>
      </c>
      <c r="I172" s="629">
        <v>61.234999999999999</v>
      </c>
      <c r="J172" s="629">
        <v>2</v>
      </c>
      <c r="K172" s="630">
        <v>122.47</v>
      </c>
    </row>
    <row r="173" spans="1:11" ht="14.4" customHeight="1" x14ac:dyDescent="0.3">
      <c r="A173" s="625" t="s">
        <v>545</v>
      </c>
      <c r="B173" s="626" t="s">
        <v>547</v>
      </c>
      <c r="C173" s="627" t="s">
        <v>563</v>
      </c>
      <c r="D173" s="628" t="s">
        <v>564</v>
      </c>
      <c r="E173" s="627" t="s">
        <v>3994</v>
      </c>
      <c r="F173" s="628" t="s">
        <v>3995</v>
      </c>
      <c r="G173" s="627" t="s">
        <v>4048</v>
      </c>
      <c r="H173" s="627" t="s">
        <v>4049</v>
      </c>
      <c r="I173" s="629">
        <v>22.962727272727275</v>
      </c>
      <c r="J173" s="629">
        <v>625</v>
      </c>
      <c r="K173" s="630">
        <v>14281.25</v>
      </c>
    </row>
    <row r="174" spans="1:11" ht="14.4" customHeight="1" x14ac:dyDescent="0.3">
      <c r="A174" s="625" t="s">
        <v>545</v>
      </c>
      <c r="B174" s="626" t="s">
        <v>547</v>
      </c>
      <c r="C174" s="627" t="s">
        <v>563</v>
      </c>
      <c r="D174" s="628" t="s">
        <v>564</v>
      </c>
      <c r="E174" s="627" t="s">
        <v>3994</v>
      </c>
      <c r="F174" s="628" t="s">
        <v>3995</v>
      </c>
      <c r="G174" s="627" t="s">
        <v>4050</v>
      </c>
      <c r="H174" s="627" t="s">
        <v>4051</v>
      </c>
      <c r="I174" s="629">
        <v>30.17</v>
      </c>
      <c r="J174" s="629">
        <v>100</v>
      </c>
      <c r="K174" s="630">
        <v>3017</v>
      </c>
    </row>
    <row r="175" spans="1:11" ht="14.4" customHeight="1" x14ac:dyDescent="0.3">
      <c r="A175" s="625" t="s">
        <v>545</v>
      </c>
      <c r="B175" s="626" t="s">
        <v>547</v>
      </c>
      <c r="C175" s="627" t="s">
        <v>563</v>
      </c>
      <c r="D175" s="628" t="s">
        <v>564</v>
      </c>
      <c r="E175" s="627" t="s">
        <v>3994</v>
      </c>
      <c r="F175" s="628" t="s">
        <v>3995</v>
      </c>
      <c r="G175" s="627" t="s">
        <v>4306</v>
      </c>
      <c r="H175" s="627" t="s">
        <v>4307</v>
      </c>
      <c r="I175" s="629">
        <v>18.932857142857149</v>
      </c>
      <c r="J175" s="629">
        <v>680</v>
      </c>
      <c r="K175" s="630">
        <v>12875.990000000003</v>
      </c>
    </row>
    <row r="176" spans="1:11" ht="14.4" customHeight="1" x14ac:dyDescent="0.3">
      <c r="A176" s="625" t="s">
        <v>545</v>
      </c>
      <c r="B176" s="626" t="s">
        <v>547</v>
      </c>
      <c r="C176" s="627" t="s">
        <v>563</v>
      </c>
      <c r="D176" s="628" t="s">
        <v>564</v>
      </c>
      <c r="E176" s="627" t="s">
        <v>3994</v>
      </c>
      <c r="F176" s="628" t="s">
        <v>3995</v>
      </c>
      <c r="G176" s="627" t="s">
        <v>4306</v>
      </c>
      <c r="H176" s="627" t="s">
        <v>4308</v>
      </c>
      <c r="I176" s="629">
        <v>18.940000000000001</v>
      </c>
      <c r="J176" s="629">
        <v>120</v>
      </c>
      <c r="K176" s="630">
        <v>2272.3000000000002</v>
      </c>
    </row>
    <row r="177" spans="1:11" ht="14.4" customHeight="1" x14ac:dyDescent="0.3">
      <c r="A177" s="625" t="s">
        <v>545</v>
      </c>
      <c r="B177" s="626" t="s">
        <v>547</v>
      </c>
      <c r="C177" s="627" t="s">
        <v>563</v>
      </c>
      <c r="D177" s="628" t="s">
        <v>564</v>
      </c>
      <c r="E177" s="627" t="s">
        <v>3994</v>
      </c>
      <c r="F177" s="628" t="s">
        <v>3995</v>
      </c>
      <c r="G177" s="627" t="s">
        <v>4309</v>
      </c>
      <c r="H177" s="627" t="s">
        <v>4310</v>
      </c>
      <c r="I177" s="629">
        <v>1.1609090909090911</v>
      </c>
      <c r="J177" s="629">
        <v>6300</v>
      </c>
      <c r="K177" s="630">
        <v>7313</v>
      </c>
    </row>
    <row r="178" spans="1:11" ht="14.4" customHeight="1" x14ac:dyDescent="0.3">
      <c r="A178" s="625" t="s">
        <v>545</v>
      </c>
      <c r="B178" s="626" t="s">
        <v>547</v>
      </c>
      <c r="C178" s="627" t="s">
        <v>563</v>
      </c>
      <c r="D178" s="628" t="s">
        <v>564</v>
      </c>
      <c r="E178" s="627" t="s">
        <v>3994</v>
      </c>
      <c r="F178" s="628" t="s">
        <v>3995</v>
      </c>
      <c r="G178" s="627" t="s">
        <v>4311</v>
      </c>
      <c r="H178" s="627" t="s">
        <v>4312</v>
      </c>
      <c r="I178" s="629">
        <v>12.41</v>
      </c>
      <c r="J178" s="629">
        <v>50</v>
      </c>
      <c r="K178" s="630">
        <v>620.5</v>
      </c>
    </row>
    <row r="179" spans="1:11" ht="14.4" customHeight="1" x14ac:dyDescent="0.3">
      <c r="A179" s="625" t="s">
        <v>545</v>
      </c>
      <c r="B179" s="626" t="s">
        <v>547</v>
      </c>
      <c r="C179" s="627" t="s">
        <v>563</v>
      </c>
      <c r="D179" s="628" t="s">
        <v>564</v>
      </c>
      <c r="E179" s="627" t="s">
        <v>3994</v>
      </c>
      <c r="F179" s="628" t="s">
        <v>3995</v>
      </c>
      <c r="G179" s="627" t="s">
        <v>4052</v>
      </c>
      <c r="H179" s="627" t="s">
        <v>4053</v>
      </c>
      <c r="I179" s="629">
        <v>1.5242857142857142</v>
      </c>
      <c r="J179" s="629">
        <v>350</v>
      </c>
      <c r="K179" s="630">
        <v>533.5</v>
      </c>
    </row>
    <row r="180" spans="1:11" ht="14.4" customHeight="1" x14ac:dyDescent="0.3">
      <c r="A180" s="625" t="s">
        <v>545</v>
      </c>
      <c r="B180" s="626" t="s">
        <v>547</v>
      </c>
      <c r="C180" s="627" t="s">
        <v>563</v>
      </c>
      <c r="D180" s="628" t="s">
        <v>564</v>
      </c>
      <c r="E180" s="627" t="s">
        <v>3994</v>
      </c>
      <c r="F180" s="628" t="s">
        <v>3995</v>
      </c>
      <c r="G180" s="627" t="s">
        <v>4057</v>
      </c>
      <c r="H180" s="627" t="s">
        <v>4058</v>
      </c>
      <c r="I180" s="629">
        <v>0.6</v>
      </c>
      <c r="J180" s="629">
        <v>3500</v>
      </c>
      <c r="K180" s="630">
        <v>2100</v>
      </c>
    </row>
    <row r="181" spans="1:11" ht="14.4" customHeight="1" x14ac:dyDescent="0.3">
      <c r="A181" s="625" t="s">
        <v>545</v>
      </c>
      <c r="B181" s="626" t="s">
        <v>547</v>
      </c>
      <c r="C181" s="627" t="s">
        <v>563</v>
      </c>
      <c r="D181" s="628" t="s">
        <v>564</v>
      </c>
      <c r="E181" s="627" t="s">
        <v>3994</v>
      </c>
      <c r="F181" s="628" t="s">
        <v>3995</v>
      </c>
      <c r="G181" s="627" t="s">
        <v>4062</v>
      </c>
      <c r="H181" s="627" t="s">
        <v>4063</v>
      </c>
      <c r="I181" s="629">
        <v>4.2555555555555555</v>
      </c>
      <c r="J181" s="629">
        <v>1800</v>
      </c>
      <c r="K181" s="630">
        <v>7664</v>
      </c>
    </row>
    <row r="182" spans="1:11" ht="14.4" customHeight="1" x14ac:dyDescent="0.3">
      <c r="A182" s="625" t="s">
        <v>545</v>
      </c>
      <c r="B182" s="626" t="s">
        <v>547</v>
      </c>
      <c r="C182" s="627" t="s">
        <v>563</v>
      </c>
      <c r="D182" s="628" t="s">
        <v>564</v>
      </c>
      <c r="E182" s="627" t="s">
        <v>3994</v>
      </c>
      <c r="F182" s="628" t="s">
        <v>3995</v>
      </c>
      <c r="G182" s="627" t="s">
        <v>4064</v>
      </c>
      <c r="H182" s="627" t="s">
        <v>4065</v>
      </c>
      <c r="I182" s="629">
        <v>8.6199999999999992</v>
      </c>
      <c r="J182" s="629">
        <v>96</v>
      </c>
      <c r="K182" s="630">
        <v>827.28000000000009</v>
      </c>
    </row>
    <row r="183" spans="1:11" ht="14.4" customHeight="1" x14ac:dyDescent="0.3">
      <c r="A183" s="625" t="s">
        <v>545</v>
      </c>
      <c r="B183" s="626" t="s">
        <v>547</v>
      </c>
      <c r="C183" s="627" t="s">
        <v>563</v>
      </c>
      <c r="D183" s="628" t="s">
        <v>564</v>
      </c>
      <c r="E183" s="627" t="s">
        <v>3994</v>
      </c>
      <c r="F183" s="628" t="s">
        <v>3995</v>
      </c>
      <c r="G183" s="627" t="s">
        <v>4064</v>
      </c>
      <c r="H183" s="627" t="s">
        <v>4066</v>
      </c>
      <c r="I183" s="629">
        <v>8.58</v>
      </c>
      <c r="J183" s="629">
        <v>84</v>
      </c>
      <c r="K183" s="630">
        <v>720.72</v>
      </c>
    </row>
    <row r="184" spans="1:11" ht="14.4" customHeight="1" x14ac:dyDescent="0.3">
      <c r="A184" s="625" t="s">
        <v>545</v>
      </c>
      <c r="B184" s="626" t="s">
        <v>547</v>
      </c>
      <c r="C184" s="627" t="s">
        <v>563</v>
      </c>
      <c r="D184" s="628" t="s">
        <v>564</v>
      </c>
      <c r="E184" s="627" t="s">
        <v>3994</v>
      </c>
      <c r="F184" s="628" t="s">
        <v>3995</v>
      </c>
      <c r="G184" s="627" t="s">
        <v>4067</v>
      </c>
      <c r="H184" s="627" t="s">
        <v>4068</v>
      </c>
      <c r="I184" s="629">
        <v>27.393333333333334</v>
      </c>
      <c r="J184" s="629">
        <v>7</v>
      </c>
      <c r="K184" s="630">
        <v>192.29999999999998</v>
      </c>
    </row>
    <row r="185" spans="1:11" ht="14.4" customHeight="1" x14ac:dyDescent="0.3">
      <c r="A185" s="625" t="s">
        <v>545</v>
      </c>
      <c r="B185" s="626" t="s">
        <v>547</v>
      </c>
      <c r="C185" s="627" t="s">
        <v>563</v>
      </c>
      <c r="D185" s="628" t="s">
        <v>564</v>
      </c>
      <c r="E185" s="627" t="s">
        <v>3994</v>
      </c>
      <c r="F185" s="628" t="s">
        <v>3995</v>
      </c>
      <c r="G185" s="627" t="s">
        <v>4313</v>
      </c>
      <c r="H185" s="627" t="s">
        <v>4314</v>
      </c>
      <c r="I185" s="629">
        <v>11.056000000000001</v>
      </c>
      <c r="J185" s="629">
        <v>1440</v>
      </c>
      <c r="K185" s="630">
        <v>15971.87</v>
      </c>
    </row>
    <row r="186" spans="1:11" ht="14.4" customHeight="1" x14ac:dyDescent="0.3">
      <c r="A186" s="625" t="s">
        <v>545</v>
      </c>
      <c r="B186" s="626" t="s">
        <v>547</v>
      </c>
      <c r="C186" s="627" t="s">
        <v>563</v>
      </c>
      <c r="D186" s="628" t="s">
        <v>564</v>
      </c>
      <c r="E186" s="627" t="s">
        <v>3994</v>
      </c>
      <c r="F186" s="628" t="s">
        <v>3995</v>
      </c>
      <c r="G186" s="627" t="s">
        <v>4315</v>
      </c>
      <c r="H186" s="627" t="s">
        <v>4316</v>
      </c>
      <c r="I186" s="629">
        <v>9.5579999999999981</v>
      </c>
      <c r="J186" s="629">
        <v>1800</v>
      </c>
      <c r="K186" s="630">
        <v>17205.560000000001</v>
      </c>
    </row>
    <row r="187" spans="1:11" ht="14.4" customHeight="1" x14ac:dyDescent="0.3">
      <c r="A187" s="625" t="s">
        <v>545</v>
      </c>
      <c r="B187" s="626" t="s">
        <v>547</v>
      </c>
      <c r="C187" s="627" t="s">
        <v>563</v>
      </c>
      <c r="D187" s="628" t="s">
        <v>564</v>
      </c>
      <c r="E187" s="627" t="s">
        <v>3994</v>
      </c>
      <c r="F187" s="628" t="s">
        <v>3995</v>
      </c>
      <c r="G187" s="627" t="s">
        <v>4072</v>
      </c>
      <c r="H187" s="627" t="s">
        <v>4073</v>
      </c>
      <c r="I187" s="629">
        <v>1.1714285714285713</v>
      </c>
      <c r="J187" s="629">
        <v>1900</v>
      </c>
      <c r="K187" s="630">
        <v>2225</v>
      </c>
    </row>
    <row r="188" spans="1:11" ht="14.4" customHeight="1" x14ac:dyDescent="0.3">
      <c r="A188" s="625" t="s">
        <v>545</v>
      </c>
      <c r="B188" s="626" t="s">
        <v>547</v>
      </c>
      <c r="C188" s="627" t="s">
        <v>563</v>
      </c>
      <c r="D188" s="628" t="s">
        <v>564</v>
      </c>
      <c r="E188" s="627" t="s">
        <v>3994</v>
      </c>
      <c r="F188" s="628" t="s">
        <v>3995</v>
      </c>
      <c r="G188" s="627" t="s">
        <v>4076</v>
      </c>
      <c r="H188" s="627" t="s">
        <v>4077</v>
      </c>
      <c r="I188" s="629">
        <v>0.36</v>
      </c>
      <c r="J188" s="629">
        <v>250</v>
      </c>
      <c r="K188" s="630">
        <v>90</v>
      </c>
    </row>
    <row r="189" spans="1:11" ht="14.4" customHeight="1" x14ac:dyDescent="0.3">
      <c r="A189" s="625" t="s">
        <v>545</v>
      </c>
      <c r="B189" s="626" t="s">
        <v>547</v>
      </c>
      <c r="C189" s="627" t="s">
        <v>563</v>
      </c>
      <c r="D189" s="628" t="s">
        <v>564</v>
      </c>
      <c r="E189" s="627" t="s">
        <v>3994</v>
      </c>
      <c r="F189" s="628" t="s">
        <v>3995</v>
      </c>
      <c r="G189" s="627" t="s">
        <v>4317</v>
      </c>
      <c r="H189" s="627" t="s">
        <v>4318</v>
      </c>
      <c r="I189" s="629">
        <v>0.92400000000000004</v>
      </c>
      <c r="J189" s="629">
        <v>2500</v>
      </c>
      <c r="K189" s="630">
        <v>2310</v>
      </c>
    </row>
    <row r="190" spans="1:11" ht="14.4" customHeight="1" x14ac:dyDescent="0.3">
      <c r="A190" s="625" t="s">
        <v>545</v>
      </c>
      <c r="B190" s="626" t="s">
        <v>547</v>
      </c>
      <c r="C190" s="627" t="s">
        <v>563</v>
      </c>
      <c r="D190" s="628" t="s">
        <v>564</v>
      </c>
      <c r="E190" s="627" t="s">
        <v>3994</v>
      </c>
      <c r="F190" s="628" t="s">
        <v>3995</v>
      </c>
      <c r="G190" s="627" t="s">
        <v>4317</v>
      </c>
      <c r="H190" s="627" t="s">
        <v>4319</v>
      </c>
      <c r="I190" s="629">
        <v>0.93</v>
      </c>
      <c r="J190" s="629">
        <v>1000</v>
      </c>
      <c r="K190" s="630">
        <v>930</v>
      </c>
    </row>
    <row r="191" spans="1:11" ht="14.4" customHeight="1" x14ac:dyDescent="0.3">
      <c r="A191" s="625" t="s">
        <v>545</v>
      </c>
      <c r="B191" s="626" t="s">
        <v>547</v>
      </c>
      <c r="C191" s="627" t="s">
        <v>563</v>
      </c>
      <c r="D191" s="628" t="s">
        <v>564</v>
      </c>
      <c r="E191" s="627" t="s">
        <v>3994</v>
      </c>
      <c r="F191" s="628" t="s">
        <v>3995</v>
      </c>
      <c r="G191" s="627" t="s">
        <v>4320</v>
      </c>
      <c r="H191" s="627" t="s">
        <v>4321</v>
      </c>
      <c r="I191" s="629">
        <v>0.56100000000000017</v>
      </c>
      <c r="J191" s="629">
        <v>5500</v>
      </c>
      <c r="K191" s="630">
        <v>3085</v>
      </c>
    </row>
    <row r="192" spans="1:11" ht="14.4" customHeight="1" x14ac:dyDescent="0.3">
      <c r="A192" s="625" t="s">
        <v>545</v>
      </c>
      <c r="B192" s="626" t="s">
        <v>547</v>
      </c>
      <c r="C192" s="627" t="s">
        <v>563</v>
      </c>
      <c r="D192" s="628" t="s">
        <v>564</v>
      </c>
      <c r="E192" s="627" t="s">
        <v>3994</v>
      </c>
      <c r="F192" s="628" t="s">
        <v>3995</v>
      </c>
      <c r="G192" s="627" t="s">
        <v>4083</v>
      </c>
      <c r="H192" s="627" t="s">
        <v>4084</v>
      </c>
      <c r="I192" s="629">
        <v>0.85571428571428587</v>
      </c>
      <c r="J192" s="629">
        <v>900</v>
      </c>
      <c r="K192" s="630">
        <v>770</v>
      </c>
    </row>
    <row r="193" spans="1:11" ht="14.4" customHeight="1" x14ac:dyDescent="0.3">
      <c r="A193" s="625" t="s">
        <v>545</v>
      </c>
      <c r="B193" s="626" t="s">
        <v>547</v>
      </c>
      <c r="C193" s="627" t="s">
        <v>563</v>
      </c>
      <c r="D193" s="628" t="s">
        <v>564</v>
      </c>
      <c r="E193" s="627" t="s">
        <v>3994</v>
      </c>
      <c r="F193" s="628" t="s">
        <v>3995</v>
      </c>
      <c r="G193" s="627" t="s">
        <v>4085</v>
      </c>
      <c r="H193" s="627" t="s">
        <v>4086</v>
      </c>
      <c r="I193" s="629">
        <v>1.5174999999999998</v>
      </c>
      <c r="J193" s="629">
        <v>450</v>
      </c>
      <c r="K193" s="630">
        <v>683</v>
      </c>
    </row>
    <row r="194" spans="1:11" ht="14.4" customHeight="1" x14ac:dyDescent="0.3">
      <c r="A194" s="625" t="s">
        <v>545</v>
      </c>
      <c r="B194" s="626" t="s">
        <v>547</v>
      </c>
      <c r="C194" s="627" t="s">
        <v>563</v>
      </c>
      <c r="D194" s="628" t="s">
        <v>564</v>
      </c>
      <c r="E194" s="627" t="s">
        <v>3994</v>
      </c>
      <c r="F194" s="628" t="s">
        <v>3995</v>
      </c>
      <c r="G194" s="627" t="s">
        <v>4322</v>
      </c>
      <c r="H194" s="627" t="s">
        <v>4323</v>
      </c>
      <c r="I194" s="629">
        <v>2.0633333333333335</v>
      </c>
      <c r="J194" s="629">
        <v>350</v>
      </c>
      <c r="K194" s="630">
        <v>722.5</v>
      </c>
    </row>
    <row r="195" spans="1:11" ht="14.4" customHeight="1" x14ac:dyDescent="0.3">
      <c r="A195" s="625" t="s">
        <v>545</v>
      </c>
      <c r="B195" s="626" t="s">
        <v>547</v>
      </c>
      <c r="C195" s="627" t="s">
        <v>563</v>
      </c>
      <c r="D195" s="628" t="s">
        <v>564</v>
      </c>
      <c r="E195" s="627" t="s">
        <v>3994</v>
      </c>
      <c r="F195" s="628" t="s">
        <v>3995</v>
      </c>
      <c r="G195" s="627" t="s">
        <v>4087</v>
      </c>
      <c r="H195" s="627" t="s">
        <v>4088</v>
      </c>
      <c r="I195" s="629">
        <v>3.36</v>
      </c>
      <c r="J195" s="629">
        <v>150</v>
      </c>
      <c r="K195" s="630">
        <v>504</v>
      </c>
    </row>
    <row r="196" spans="1:11" ht="14.4" customHeight="1" x14ac:dyDescent="0.3">
      <c r="A196" s="625" t="s">
        <v>545</v>
      </c>
      <c r="B196" s="626" t="s">
        <v>547</v>
      </c>
      <c r="C196" s="627" t="s">
        <v>563</v>
      </c>
      <c r="D196" s="628" t="s">
        <v>564</v>
      </c>
      <c r="E196" s="627" t="s">
        <v>3994</v>
      </c>
      <c r="F196" s="628" t="s">
        <v>3995</v>
      </c>
      <c r="G196" s="627" t="s">
        <v>4324</v>
      </c>
      <c r="H196" s="627" t="s">
        <v>4325</v>
      </c>
      <c r="I196" s="629">
        <v>13.43</v>
      </c>
      <c r="J196" s="629">
        <v>120</v>
      </c>
      <c r="K196" s="630">
        <v>1611.18</v>
      </c>
    </row>
    <row r="197" spans="1:11" ht="14.4" customHeight="1" x14ac:dyDescent="0.3">
      <c r="A197" s="625" t="s">
        <v>545</v>
      </c>
      <c r="B197" s="626" t="s">
        <v>547</v>
      </c>
      <c r="C197" s="627" t="s">
        <v>563</v>
      </c>
      <c r="D197" s="628" t="s">
        <v>564</v>
      </c>
      <c r="E197" s="627" t="s">
        <v>3994</v>
      </c>
      <c r="F197" s="628" t="s">
        <v>3995</v>
      </c>
      <c r="G197" s="627" t="s">
        <v>4326</v>
      </c>
      <c r="H197" s="627" t="s">
        <v>4327</v>
      </c>
      <c r="I197" s="629">
        <v>15.51</v>
      </c>
      <c r="J197" s="629">
        <v>460</v>
      </c>
      <c r="K197" s="630">
        <v>7136.8600000000006</v>
      </c>
    </row>
    <row r="198" spans="1:11" ht="14.4" customHeight="1" x14ac:dyDescent="0.3">
      <c r="A198" s="625" t="s">
        <v>545</v>
      </c>
      <c r="B198" s="626" t="s">
        <v>547</v>
      </c>
      <c r="C198" s="627" t="s">
        <v>563</v>
      </c>
      <c r="D198" s="628" t="s">
        <v>564</v>
      </c>
      <c r="E198" s="627" t="s">
        <v>3994</v>
      </c>
      <c r="F198" s="628" t="s">
        <v>3995</v>
      </c>
      <c r="G198" s="627" t="s">
        <v>4328</v>
      </c>
      <c r="H198" s="627" t="s">
        <v>4329</v>
      </c>
      <c r="I198" s="629">
        <v>2.68</v>
      </c>
      <c r="J198" s="629">
        <v>100</v>
      </c>
      <c r="K198" s="630">
        <v>267.95999999999998</v>
      </c>
    </row>
    <row r="199" spans="1:11" ht="14.4" customHeight="1" x14ac:dyDescent="0.3">
      <c r="A199" s="625" t="s">
        <v>545</v>
      </c>
      <c r="B199" s="626" t="s">
        <v>547</v>
      </c>
      <c r="C199" s="627" t="s">
        <v>563</v>
      </c>
      <c r="D199" s="628" t="s">
        <v>564</v>
      </c>
      <c r="E199" s="627" t="s">
        <v>3994</v>
      </c>
      <c r="F199" s="628" t="s">
        <v>3995</v>
      </c>
      <c r="G199" s="627" t="s">
        <v>4330</v>
      </c>
      <c r="H199" s="627" t="s">
        <v>4331</v>
      </c>
      <c r="I199" s="629">
        <v>56.19</v>
      </c>
      <c r="J199" s="629">
        <v>10</v>
      </c>
      <c r="K199" s="630">
        <v>561.88</v>
      </c>
    </row>
    <row r="200" spans="1:11" ht="14.4" customHeight="1" x14ac:dyDescent="0.3">
      <c r="A200" s="625" t="s">
        <v>545</v>
      </c>
      <c r="B200" s="626" t="s">
        <v>547</v>
      </c>
      <c r="C200" s="627" t="s">
        <v>563</v>
      </c>
      <c r="D200" s="628" t="s">
        <v>564</v>
      </c>
      <c r="E200" s="627" t="s">
        <v>3994</v>
      </c>
      <c r="F200" s="628" t="s">
        <v>3995</v>
      </c>
      <c r="G200" s="627" t="s">
        <v>4332</v>
      </c>
      <c r="H200" s="627" t="s">
        <v>4333</v>
      </c>
      <c r="I200" s="629">
        <v>13.64</v>
      </c>
      <c r="J200" s="629">
        <v>240</v>
      </c>
      <c r="K200" s="630">
        <v>3273.41</v>
      </c>
    </row>
    <row r="201" spans="1:11" ht="14.4" customHeight="1" x14ac:dyDescent="0.3">
      <c r="A201" s="625" t="s">
        <v>545</v>
      </c>
      <c r="B201" s="626" t="s">
        <v>547</v>
      </c>
      <c r="C201" s="627" t="s">
        <v>563</v>
      </c>
      <c r="D201" s="628" t="s">
        <v>564</v>
      </c>
      <c r="E201" s="627" t="s">
        <v>3994</v>
      </c>
      <c r="F201" s="628" t="s">
        <v>3995</v>
      </c>
      <c r="G201" s="627" t="s">
        <v>4332</v>
      </c>
      <c r="H201" s="627" t="s">
        <v>4334</v>
      </c>
      <c r="I201" s="629">
        <v>13.64</v>
      </c>
      <c r="J201" s="629">
        <v>48</v>
      </c>
      <c r="K201" s="630">
        <v>654.66999999999996</v>
      </c>
    </row>
    <row r="202" spans="1:11" ht="14.4" customHeight="1" x14ac:dyDescent="0.3">
      <c r="A202" s="625" t="s">
        <v>545</v>
      </c>
      <c r="B202" s="626" t="s">
        <v>547</v>
      </c>
      <c r="C202" s="627" t="s">
        <v>563</v>
      </c>
      <c r="D202" s="628" t="s">
        <v>564</v>
      </c>
      <c r="E202" s="627" t="s">
        <v>3994</v>
      </c>
      <c r="F202" s="628" t="s">
        <v>3995</v>
      </c>
      <c r="G202" s="627" t="s">
        <v>4335</v>
      </c>
      <c r="H202" s="627" t="s">
        <v>4336</v>
      </c>
      <c r="I202" s="629">
        <v>13.886000000000001</v>
      </c>
      <c r="J202" s="629">
        <v>648</v>
      </c>
      <c r="K202" s="630">
        <v>8995.5399999999991</v>
      </c>
    </row>
    <row r="203" spans="1:11" ht="14.4" customHeight="1" x14ac:dyDescent="0.3">
      <c r="A203" s="625" t="s">
        <v>545</v>
      </c>
      <c r="B203" s="626" t="s">
        <v>547</v>
      </c>
      <c r="C203" s="627" t="s">
        <v>563</v>
      </c>
      <c r="D203" s="628" t="s">
        <v>564</v>
      </c>
      <c r="E203" s="627" t="s">
        <v>3994</v>
      </c>
      <c r="F203" s="628" t="s">
        <v>3995</v>
      </c>
      <c r="G203" s="627" t="s">
        <v>4337</v>
      </c>
      <c r="H203" s="627" t="s">
        <v>4338</v>
      </c>
      <c r="I203" s="629">
        <v>7.1385714285714297</v>
      </c>
      <c r="J203" s="629">
        <v>392</v>
      </c>
      <c r="K203" s="630">
        <v>2797.7</v>
      </c>
    </row>
    <row r="204" spans="1:11" ht="14.4" customHeight="1" x14ac:dyDescent="0.3">
      <c r="A204" s="625" t="s">
        <v>545</v>
      </c>
      <c r="B204" s="626" t="s">
        <v>547</v>
      </c>
      <c r="C204" s="627" t="s">
        <v>563</v>
      </c>
      <c r="D204" s="628" t="s">
        <v>564</v>
      </c>
      <c r="E204" s="627" t="s">
        <v>3994</v>
      </c>
      <c r="F204" s="628" t="s">
        <v>3995</v>
      </c>
      <c r="G204" s="627" t="s">
        <v>4339</v>
      </c>
      <c r="H204" s="627" t="s">
        <v>4340</v>
      </c>
      <c r="I204" s="629">
        <v>11.328750000000001</v>
      </c>
      <c r="J204" s="629">
        <v>270</v>
      </c>
      <c r="K204" s="630">
        <v>3058.69</v>
      </c>
    </row>
    <row r="205" spans="1:11" ht="14.4" customHeight="1" x14ac:dyDescent="0.3">
      <c r="A205" s="625" t="s">
        <v>545</v>
      </c>
      <c r="B205" s="626" t="s">
        <v>547</v>
      </c>
      <c r="C205" s="627" t="s">
        <v>563</v>
      </c>
      <c r="D205" s="628" t="s">
        <v>564</v>
      </c>
      <c r="E205" s="627" t="s">
        <v>3994</v>
      </c>
      <c r="F205" s="628" t="s">
        <v>3995</v>
      </c>
      <c r="G205" s="627" t="s">
        <v>4341</v>
      </c>
      <c r="H205" s="627" t="s">
        <v>4342</v>
      </c>
      <c r="I205" s="629">
        <v>500.23500000000001</v>
      </c>
      <c r="J205" s="629">
        <v>8</v>
      </c>
      <c r="K205" s="630">
        <v>4001.88</v>
      </c>
    </row>
    <row r="206" spans="1:11" ht="14.4" customHeight="1" x14ac:dyDescent="0.3">
      <c r="A206" s="625" t="s">
        <v>545</v>
      </c>
      <c r="B206" s="626" t="s">
        <v>547</v>
      </c>
      <c r="C206" s="627" t="s">
        <v>563</v>
      </c>
      <c r="D206" s="628" t="s">
        <v>564</v>
      </c>
      <c r="E206" s="627" t="s">
        <v>3994</v>
      </c>
      <c r="F206" s="628" t="s">
        <v>3995</v>
      </c>
      <c r="G206" s="627" t="s">
        <v>4343</v>
      </c>
      <c r="H206" s="627" t="s">
        <v>4344</v>
      </c>
      <c r="I206" s="629">
        <v>555.39</v>
      </c>
      <c r="J206" s="629">
        <v>7</v>
      </c>
      <c r="K206" s="630">
        <v>3887.73</v>
      </c>
    </row>
    <row r="207" spans="1:11" ht="14.4" customHeight="1" x14ac:dyDescent="0.3">
      <c r="A207" s="625" t="s">
        <v>545</v>
      </c>
      <c r="B207" s="626" t="s">
        <v>547</v>
      </c>
      <c r="C207" s="627" t="s">
        <v>563</v>
      </c>
      <c r="D207" s="628" t="s">
        <v>564</v>
      </c>
      <c r="E207" s="627" t="s">
        <v>3994</v>
      </c>
      <c r="F207" s="628" t="s">
        <v>3995</v>
      </c>
      <c r="G207" s="627" t="s">
        <v>4120</v>
      </c>
      <c r="H207" s="627" t="s">
        <v>4121</v>
      </c>
      <c r="I207" s="629">
        <v>0.31</v>
      </c>
      <c r="J207" s="629">
        <v>250</v>
      </c>
      <c r="K207" s="630">
        <v>77.5</v>
      </c>
    </row>
    <row r="208" spans="1:11" ht="14.4" customHeight="1" x14ac:dyDescent="0.3">
      <c r="A208" s="625" t="s">
        <v>545</v>
      </c>
      <c r="B208" s="626" t="s">
        <v>547</v>
      </c>
      <c r="C208" s="627" t="s">
        <v>563</v>
      </c>
      <c r="D208" s="628" t="s">
        <v>564</v>
      </c>
      <c r="E208" s="627" t="s">
        <v>3994</v>
      </c>
      <c r="F208" s="628" t="s">
        <v>3995</v>
      </c>
      <c r="G208" s="627" t="s">
        <v>4345</v>
      </c>
      <c r="H208" s="627" t="s">
        <v>4346</v>
      </c>
      <c r="I208" s="629">
        <v>11.74</v>
      </c>
      <c r="J208" s="629">
        <v>1</v>
      </c>
      <c r="K208" s="630">
        <v>11.74</v>
      </c>
    </row>
    <row r="209" spans="1:11" ht="14.4" customHeight="1" x14ac:dyDescent="0.3">
      <c r="A209" s="625" t="s">
        <v>545</v>
      </c>
      <c r="B209" s="626" t="s">
        <v>547</v>
      </c>
      <c r="C209" s="627" t="s">
        <v>563</v>
      </c>
      <c r="D209" s="628" t="s">
        <v>564</v>
      </c>
      <c r="E209" s="627" t="s">
        <v>3994</v>
      </c>
      <c r="F209" s="628" t="s">
        <v>3995</v>
      </c>
      <c r="G209" s="627" t="s">
        <v>4347</v>
      </c>
      <c r="H209" s="627" t="s">
        <v>4348</v>
      </c>
      <c r="I209" s="629">
        <v>18.100000000000001</v>
      </c>
      <c r="J209" s="629">
        <v>30</v>
      </c>
      <c r="K209" s="630">
        <v>542.89</v>
      </c>
    </row>
    <row r="210" spans="1:11" ht="14.4" customHeight="1" x14ac:dyDescent="0.3">
      <c r="A210" s="625" t="s">
        <v>545</v>
      </c>
      <c r="B210" s="626" t="s">
        <v>547</v>
      </c>
      <c r="C210" s="627" t="s">
        <v>563</v>
      </c>
      <c r="D210" s="628" t="s">
        <v>564</v>
      </c>
      <c r="E210" s="627" t="s">
        <v>3996</v>
      </c>
      <c r="F210" s="628" t="s">
        <v>3997</v>
      </c>
      <c r="G210" s="627" t="s">
        <v>4139</v>
      </c>
      <c r="H210" s="627" t="s">
        <v>4140</v>
      </c>
      <c r="I210" s="629">
        <v>3.51</v>
      </c>
      <c r="J210" s="629">
        <v>60</v>
      </c>
      <c r="K210" s="630">
        <v>210.60000000000002</v>
      </c>
    </row>
    <row r="211" spans="1:11" ht="14.4" customHeight="1" x14ac:dyDescent="0.3">
      <c r="A211" s="625" t="s">
        <v>545</v>
      </c>
      <c r="B211" s="626" t="s">
        <v>547</v>
      </c>
      <c r="C211" s="627" t="s">
        <v>563</v>
      </c>
      <c r="D211" s="628" t="s">
        <v>564</v>
      </c>
      <c r="E211" s="627" t="s">
        <v>3996</v>
      </c>
      <c r="F211" s="628" t="s">
        <v>3997</v>
      </c>
      <c r="G211" s="627" t="s">
        <v>4349</v>
      </c>
      <c r="H211" s="627" t="s">
        <v>4350</v>
      </c>
      <c r="I211" s="629">
        <v>16.3</v>
      </c>
      <c r="J211" s="629">
        <v>6</v>
      </c>
      <c r="K211" s="630">
        <v>97.8</v>
      </c>
    </row>
    <row r="212" spans="1:11" ht="14.4" customHeight="1" x14ac:dyDescent="0.3">
      <c r="A212" s="625" t="s">
        <v>545</v>
      </c>
      <c r="B212" s="626" t="s">
        <v>547</v>
      </c>
      <c r="C212" s="627" t="s">
        <v>563</v>
      </c>
      <c r="D212" s="628" t="s">
        <v>564</v>
      </c>
      <c r="E212" s="627" t="s">
        <v>3996</v>
      </c>
      <c r="F212" s="628" t="s">
        <v>3997</v>
      </c>
      <c r="G212" s="627" t="s">
        <v>4147</v>
      </c>
      <c r="H212" s="627" t="s">
        <v>4148</v>
      </c>
      <c r="I212" s="629">
        <v>0.93</v>
      </c>
      <c r="J212" s="629">
        <v>700</v>
      </c>
      <c r="K212" s="630">
        <v>651</v>
      </c>
    </row>
    <row r="213" spans="1:11" ht="14.4" customHeight="1" x14ac:dyDescent="0.3">
      <c r="A213" s="625" t="s">
        <v>545</v>
      </c>
      <c r="B213" s="626" t="s">
        <v>547</v>
      </c>
      <c r="C213" s="627" t="s">
        <v>563</v>
      </c>
      <c r="D213" s="628" t="s">
        <v>564</v>
      </c>
      <c r="E213" s="627" t="s">
        <v>3996</v>
      </c>
      <c r="F213" s="628" t="s">
        <v>3997</v>
      </c>
      <c r="G213" s="627" t="s">
        <v>4149</v>
      </c>
      <c r="H213" s="627" t="s">
        <v>4150</v>
      </c>
      <c r="I213" s="629">
        <v>1.44</v>
      </c>
      <c r="J213" s="629">
        <v>100</v>
      </c>
      <c r="K213" s="630">
        <v>144</v>
      </c>
    </row>
    <row r="214" spans="1:11" ht="14.4" customHeight="1" x14ac:dyDescent="0.3">
      <c r="A214" s="625" t="s">
        <v>545</v>
      </c>
      <c r="B214" s="626" t="s">
        <v>547</v>
      </c>
      <c r="C214" s="627" t="s">
        <v>563</v>
      </c>
      <c r="D214" s="628" t="s">
        <v>564</v>
      </c>
      <c r="E214" s="627" t="s">
        <v>3996</v>
      </c>
      <c r="F214" s="628" t="s">
        <v>3997</v>
      </c>
      <c r="G214" s="627" t="s">
        <v>4153</v>
      </c>
      <c r="H214" s="627" t="s">
        <v>4154</v>
      </c>
      <c r="I214" s="629">
        <v>0.57999999999999996</v>
      </c>
      <c r="J214" s="629">
        <v>500</v>
      </c>
      <c r="K214" s="630">
        <v>290</v>
      </c>
    </row>
    <row r="215" spans="1:11" ht="14.4" customHeight="1" x14ac:dyDescent="0.3">
      <c r="A215" s="625" t="s">
        <v>545</v>
      </c>
      <c r="B215" s="626" t="s">
        <v>547</v>
      </c>
      <c r="C215" s="627" t="s">
        <v>563</v>
      </c>
      <c r="D215" s="628" t="s">
        <v>564</v>
      </c>
      <c r="E215" s="627" t="s">
        <v>3996</v>
      </c>
      <c r="F215" s="628" t="s">
        <v>3997</v>
      </c>
      <c r="G215" s="627" t="s">
        <v>4351</v>
      </c>
      <c r="H215" s="627" t="s">
        <v>4352</v>
      </c>
      <c r="I215" s="629">
        <v>18.3</v>
      </c>
      <c r="J215" s="629">
        <v>10</v>
      </c>
      <c r="K215" s="630">
        <v>183</v>
      </c>
    </row>
    <row r="216" spans="1:11" ht="14.4" customHeight="1" x14ac:dyDescent="0.3">
      <c r="A216" s="625" t="s">
        <v>545</v>
      </c>
      <c r="B216" s="626" t="s">
        <v>547</v>
      </c>
      <c r="C216" s="627" t="s">
        <v>563</v>
      </c>
      <c r="D216" s="628" t="s">
        <v>564</v>
      </c>
      <c r="E216" s="627" t="s">
        <v>3996</v>
      </c>
      <c r="F216" s="628" t="s">
        <v>3997</v>
      </c>
      <c r="G216" s="627" t="s">
        <v>4176</v>
      </c>
      <c r="H216" s="627" t="s">
        <v>4177</v>
      </c>
      <c r="I216" s="629">
        <v>1.7785714285714285</v>
      </c>
      <c r="J216" s="629">
        <v>350</v>
      </c>
      <c r="K216" s="630">
        <v>622.5</v>
      </c>
    </row>
    <row r="217" spans="1:11" ht="14.4" customHeight="1" x14ac:dyDescent="0.3">
      <c r="A217" s="625" t="s">
        <v>545</v>
      </c>
      <c r="B217" s="626" t="s">
        <v>547</v>
      </c>
      <c r="C217" s="627" t="s">
        <v>563</v>
      </c>
      <c r="D217" s="628" t="s">
        <v>564</v>
      </c>
      <c r="E217" s="627" t="s">
        <v>3996</v>
      </c>
      <c r="F217" s="628" t="s">
        <v>3997</v>
      </c>
      <c r="G217" s="627" t="s">
        <v>4178</v>
      </c>
      <c r="H217" s="627" t="s">
        <v>4179</v>
      </c>
      <c r="I217" s="629">
        <v>1.68</v>
      </c>
      <c r="J217" s="629">
        <v>50</v>
      </c>
      <c r="K217" s="630">
        <v>84</v>
      </c>
    </row>
    <row r="218" spans="1:11" ht="14.4" customHeight="1" x14ac:dyDescent="0.3">
      <c r="A218" s="625" t="s">
        <v>545</v>
      </c>
      <c r="B218" s="626" t="s">
        <v>547</v>
      </c>
      <c r="C218" s="627" t="s">
        <v>563</v>
      </c>
      <c r="D218" s="628" t="s">
        <v>564</v>
      </c>
      <c r="E218" s="627" t="s">
        <v>3996</v>
      </c>
      <c r="F218" s="628" t="s">
        <v>3997</v>
      </c>
      <c r="G218" s="627" t="s">
        <v>4180</v>
      </c>
      <c r="H218" s="627" t="s">
        <v>4181</v>
      </c>
      <c r="I218" s="629">
        <v>2.746</v>
      </c>
      <c r="J218" s="629">
        <v>300</v>
      </c>
      <c r="K218" s="630">
        <v>823.5</v>
      </c>
    </row>
    <row r="219" spans="1:11" ht="14.4" customHeight="1" x14ac:dyDescent="0.3">
      <c r="A219" s="625" t="s">
        <v>545</v>
      </c>
      <c r="B219" s="626" t="s">
        <v>547</v>
      </c>
      <c r="C219" s="627" t="s">
        <v>563</v>
      </c>
      <c r="D219" s="628" t="s">
        <v>564</v>
      </c>
      <c r="E219" s="627" t="s">
        <v>3996</v>
      </c>
      <c r="F219" s="628" t="s">
        <v>3997</v>
      </c>
      <c r="G219" s="627" t="s">
        <v>4353</v>
      </c>
      <c r="H219" s="627" t="s">
        <v>4354</v>
      </c>
      <c r="I219" s="629">
        <v>1.76</v>
      </c>
      <c r="J219" s="629">
        <v>50</v>
      </c>
      <c r="K219" s="630">
        <v>88</v>
      </c>
    </row>
    <row r="220" spans="1:11" ht="14.4" customHeight="1" x14ac:dyDescent="0.3">
      <c r="A220" s="625" t="s">
        <v>545</v>
      </c>
      <c r="B220" s="626" t="s">
        <v>547</v>
      </c>
      <c r="C220" s="627" t="s">
        <v>563</v>
      </c>
      <c r="D220" s="628" t="s">
        <v>564</v>
      </c>
      <c r="E220" s="627" t="s">
        <v>3996</v>
      </c>
      <c r="F220" s="628" t="s">
        <v>3997</v>
      </c>
      <c r="G220" s="627" t="s">
        <v>4184</v>
      </c>
      <c r="H220" s="627" t="s">
        <v>4185</v>
      </c>
      <c r="I220" s="629">
        <v>1.7</v>
      </c>
      <c r="J220" s="629">
        <v>200</v>
      </c>
      <c r="K220" s="630">
        <v>340</v>
      </c>
    </row>
    <row r="221" spans="1:11" ht="14.4" customHeight="1" x14ac:dyDescent="0.3">
      <c r="A221" s="625" t="s">
        <v>545</v>
      </c>
      <c r="B221" s="626" t="s">
        <v>547</v>
      </c>
      <c r="C221" s="627" t="s">
        <v>563</v>
      </c>
      <c r="D221" s="628" t="s">
        <v>564</v>
      </c>
      <c r="E221" s="627" t="s">
        <v>3996</v>
      </c>
      <c r="F221" s="628" t="s">
        <v>3997</v>
      </c>
      <c r="G221" s="627" t="s">
        <v>4186</v>
      </c>
      <c r="H221" s="627" t="s">
        <v>4187</v>
      </c>
      <c r="I221" s="629">
        <v>0.01</v>
      </c>
      <c r="J221" s="629">
        <v>100</v>
      </c>
      <c r="K221" s="630">
        <v>1</v>
      </c>
    </row>
    <row r="222" spans="1:11" ht="14.4" customHeight="1" x14ac:dyDescent="0.3">
      <c r="A222" s="625" t="s">
        <v>545</v>
      </c>
      <c r="B222" s="626" t="s">
        <v>547</v>
      </c>
      <c r="C222" s="627" t="s">
        <v>563</v>
      </c>
      <c r="D222" s="628" t="s">
        <v>564</v>
      </c>
      <c r="E222" s="627" t="s">
        <v>3996</v>
      </c>
      <c r="F222" s="628" t="s">
        <v>3997</v>
      </c>
      <c r="G222" s="627" t="s">
        <v>4188</v>
      </c>
      <c r="H222" s="627" t="s">
        <v>4189</v>
      </c>
      <c r="I222" s="629">
        <v>2.75</v>
      </c>
      <c r="J222" s="629">
        <v>50</v>
      </c>
      <c r="K222" s="630">
        <v>137.5</v>
      </c>
    </row>
    <row r="223" spans="1:11" ht="14.4" customHeight="1" x14ac:dyDescent="0.3">
      <c r="A223" s="625" t="s">
        <v>545</v>
      </c>
      <c r="B223" s="626" t="s">
        <v>547</v>
      </c>
      <c r="C223" s="627" t="s">
        <v>563</v>
      </c>
      <c r="D223" s="628" t="s">
        <v>564</v>
      </c>
      <c r="E223" s="627" t="s">
        <v>3996</v>
      </c>
      <c r="F223" s="628" t="s">
        <v>3997</v>
      </c>
      <c r="G223" s="627" t="s">
        <v>4190</v>
      </c>
      <c r="H223" s="627" t="s">
        <v>4191</v>
      </c>
      <c r="I223" s="629">
        <v>1.9866666666666666</v>
      </c>
      <c r="J223" s="629">
        <v>350</v>
      </c>
      <c r="K223" s="630">
        <v>695.5</v>
      </c>
    </row>
    <row r="224" spans="1:11" ht="14.4" customHeight="1" x14ac:dyDescent="0.3">
      <c r="A224" s="625" t="s">
        <v>545</v>
      </c>
      <c r="B224" s="626" t="s">
        <v>547</v>
      </c>
      <c r="C224" s="627" t="s">
        <v>563</v>
      </c>
      <c r="D224" s="628" t="s">
        <v>564</v>
      </c>
      <c r="E224" s="627" t="s">
        <v>3996</v>
      </c>
      <c r="F224" s="628" t="s">
        <v>3997</v>
      </c>
      <c r="G224" s="627" t="s">
        <v>4355</v>
      </c>
      <c r="H224" s="627" t="s">
        <v>4356</v>
      </c>
      <c r="I224" s="629">
        <v>2.8466666666666671</v>
      </c>
      <c r="J224" s="629">
        <v>300</v>
      </c>
      <c r="K224" s="630">
        <v>854</v>
      </c>
    </row>
    <row r="225" spans="1:11" ht="14.4" customHeight="1" x14ac:dyDescent="0.3">
      <c r="A225" s="625" t="s">
        <v>545</v>
      </c>
      <c r="B225" s="626" t="s">
        <v>547</v>
      </c>
      <c r="C225" s="627" t="s">
        <v>563</v>
      </c>
      <c r="D225" s="628" t="s">
        <v>564</v>
      </c>
      <c r="E225" s="627" t="s">
        <v>3996</v>
      </c>
      <c r="F225" s="628" t="s">
        <v>3997</v>
      </c>
      <c r="G225" s="627" t="s">
        <v>4203</v>
      </c>
      <c r="H225" s="627" t="s">
        <v>4204</v>
      </c>
      <c r="I225" s="629">
        <v>5.0649999999999995</v>
      </c>
      <c r="J225" s="629">
        <v>320</v>
      </c>
      <c r="K225" s="630">
        <v>1620.8000000000002</v>
      </c>
    </row>
    <row r="226" spans="1:11" ht="14.4" customHeight="1" x14ac:dyDescent="0.3">
      <c r="A226" s="625" t="s">
        <v>545</v>
      </c>
      <c r="B226" s="626" t="s">
        <v>547</v>
      </c>
      <c r="C226" s="627" t="s">
        <v>563</v>
      </c>
      <c r="D226" s="628" t="s">
        <v>564</v>
      </c>
      <c r="E226" s="627" t="s">
        <v>3996</v>
      </c>
      <c r="F226" s="628" t="s">
        <v>3997</v>
      </c>
      <c r="G226" s="627" t="s">
        <v>4213</v>
      </c>
      <c r="H226" s="627" t="s">
        <v>4214</v>
      </c>
      <c r="I226" s="629">
        <v>17.876666666666669</v>
      </c>
      <c r="J226" s="629">
        <v>350</v>
      </c>
      <c r="K226" s="630">
        <v>6262</v>
      </c>
    </row>
    <row r="227" spans="1:11" ht="14.4" customHeight="1" x14ac:dyDescent="0.3">
      <c r="A227" s="625" t="s">
        <v>545</v>
      </c>
      <c r="B227" s="626" t="s">
        <v>547</v>
      </c>
      <c r="C227" s="627" t="s">
        <v>563</v>
      </c>
      <c r="D227" s="628" t="s">
        <v>564</v>
      </c>
      <c r="E227" s="627" t="s">
        <v>3996</v>
      </c>
      <c r="F227" s="628" t="s">
        <v>3997</v>
      </c>
      <c r="G227" s="627" t="s">
        <v>4215</v>
      </c>
      <c r="H227" s="627" t="s">
        <v>4216</v>
      </c>
      <c r="I227" s="629">
        <v>14.97</v>
      </c>
      <c r="J227" s="629">
        <v>5</v>
      </c>
      <c r="K227" s="630">
        <v>74.849999999999994</v>
      </c>
    </row>
    <row r="228" spans="1:11" ht="14.4" customHeight="1" x14ac:dyDescent="0.3">
      <c r="A228" s="625" t="s">
        <v>545</v>
      </c>
      <c r="B228" s="626" t="s">
        <v>547</v>
      </c>
      <c r="C228" s="627" t="s">
        <v>563</v>
      </c>
      <c r="D228" s="628" t="s">
        <v>564</v>
      </c>
      <c r="E228" s="627" t="s">
        <v>3996</v>
      </c>
      <c r="F228" s="628" t="s">
        <v>3997</v>
      </c>
      <c r="G228" s="627" t="s">
        <v>4357</v>
      </c>
      <c r="H228" s="627" t="s">
        <v>4358</v>
      </c>
      <c r="I228" s="629">
        <v>12.103333333333332</v>
      </c>
      <c r="J228" s="629">
        <v>450</v>
      </c>
      <c r="K228" s="630">
        <v>5446.5</v>
      </c>
    </row>
    <row r="229" spans="1:11" ht="14.4" customHeight="1" x14ac:dyDescent="0.3">
      <c r="A229" s="625" t="s">
        <v>545</v>
      </c>
      <c r="B229" s="626" t="s">
        <v>547</v>
      </c>
      <c r="C229" s="627" t="s">
        <v>563</v>
      </c>
      <c r="D229" s="628" t="s">
        <v>564</v>
      </c>
      <c r="E229" s="627" t="s">
        <v>3996</v>
      </c>
      <c r="F229" s="628" t="s">
        <v>3997</v>
      </c>
      <c r="G229" s="627" t="s">
        <v>4359</v>
      </c>
      <c r="H229" s="627" t="s">
        <v>4360</v>
      </c>
      <c r="I229" s="629">
        <v>2813.25</v>
      </c>
      <c r="J229" s="629">
        <v>1</v>
      </c>
      <c r="K229" s="630">
        <v>2813.25</v>
      </c>
    </row>
    <row r="230" spans="1:11" ht="14.4" customHeight="1" x14ac:dyDescent="0.3">
      <c r="A230" s="625" t="s">
        <v>545</v>
      </c>
      <c r="B230" s="626" t="s">
        <v>547</v>
      </c>
      <c r="C230" s="627" t="s">
        <v>563</v>
      </c>
      <c r="D230" s="628" t="s">
        <v>564</v>
      </c>
      <c r="E230" s="627" t="s">
        <v>3996</v>
      </c>
      <c r="F230" s="628" t="s">
        <v>3997</v>
      </c>
      <c r="G230" s="627" t="s">
        <v>4217</v>
      </c>
      <c r="H230" s="627" t="s">
        <v>4218</v>
      </c>
      <c r="I230" s="629">
        <v>2.8266666666666667</v>
      </c>
      <c r="J230" s="629">
        <v>350</v>
      </c>
      <c r="K230" s="630">
        <v>990</v>
      </c>
    </row>
    <row r="231" spans="1:11" ht="14.4" customHeight="1" x14ac:dyDescent="0.3">
      <c r="A231" s="625" t="s">
        <v>545</v>
      </c>
      <c r="B231" s="626" t="s">
        <v>547</v>
      </c>
      <c r="C231" s="627" t="s">
        <v>563</v>
      </c>
      <c r="D231" s="628" t="s">
        <v>564</v>
      </c>
      <c r="E231" s="627" t="s">
        <v>3996</v>
      </c>
      <c r="F231" s="628" t="s">
        <v>3997</v>
      </c>
      <c r="G231" s="627" t="s">
        <v>4232</v>
      </c>
      <c r="H231" s="627" t="s">
        <v>4233</v>
      </c>
      <c r="I231" s="629">
        <v>21.195</v>
      </c>
      <c r="J231" s="629">
        <v>200</v>
      </c>
      <c r="K231" s="630">
        <v>4239</v>
      </c>
    </row>
    <row r="232" spans="1:11" ht="14.4" customHeight="1" x14ac:dyDescent="0.3">
      <c r="A232" s="625" t="s">
        <v>545</v>
      </c>
      <c r="B232" s="626" t="s">
        <v>547</v>
      </c>
      <c r="C232" s="627" t="s">
        <v>563</v>
      </c>
      <c r="D232" s="628" t="s">
        <v>564</v>
      </c>
      <c r="E232" s="627" t="s">
        <v>3996</v>
      </c>
      <c r="F232" s="628" t="s">
        <v>3997</v>
      </c>
      <c r="G232" s="627" t="s">
        <v>4234</v>
      </c>
      <c r="H232" s="627" t="s">
        <v>4235</v>
      </c>
      <c r="I232" s="629">
        <v>21.21</v>
      </c>
      <c r="J232" s="629">
        <v>10</v>
      </c>
      <c r="K232" s="630">
        <v>212.1</v>
      </c>
    </row>
    <row r="233" spans="1:11" ht="14.4" customHeight="1" x14ac:dyDescent="0.3">
      <c r="A233" s="625" t="s">
        <v>545</v>
      </c>
      <c r="B233" s="626" t="s">
        <v>547</v>
      </c>
      <c r="C233" s="627" t="s">
        <v>563</v>
      </c>
      <c r="D233" s="628" t="s">
        <v>564</v>
      </c>
      <c r="E233" s="627" t="s">
        <v>3996</v>
      </c>
      <c r="F233" s="628" t="s">
        <v>3997</v>
      </c>
      <c r="G233" s="627" t="s">
        <v>4244</v>
      </c>
      <c r="H233" s="627" t="s">
        <v>4245</v>
      </c>
      <c r="I233" s="629">
        <v>0.47</v>
      </c>
      <c r="J233" s="629">
        <v>100</v>
      </c>
      <c r="K233" s="630">
        <v>47</v>
      </c>
    </row>
    <row r="234" spans="1:11" ht="14.4" customHeight="1" x14ac:dyDescent="0.3">
      <c r="A234" s="625" t="s">
        <v>545</v>
      </c>
      <c r="B234" s="626" t="s">
        <v>547</v>
      </c>
      <c r="C234" s="627" t="s">
        <v>563</v>
      </c>
      <c r="D234" s="628" t="s">
        <v>564</v>
      </c>
      <c r="E234" s="627" t="s">
        <v>3996</v>
      </c>
      <c r="F234" s="628" t="s">
        <v>3997</v>
      </c>
      <c r="G234" s="627" t="s">
        <v>4248</v>
      </c>
      <c r="H234" s="627" t="s">
        <v>4249</v>
      </c>
      <c r="I234" s="629">
        <v>2.7783333333333329</v>
      </c>
      <c r="J234" s="629">
        <v>350</v>
      </c>
      <c r="K234" s="630">
        <v>972.5</v>
      </c>
    </row>
    <row r="235" spans="1:11" ht="14.4" customHeight="1" x14ac:dyDescent="0.3">
      <c r="A235" s="625" t="s">
        <v>545</v>
      </c>
      <c r="B235" s="626" t="s">
        <v>547</v>
      </c>
      <c r="C235" s="627" t="s">
        <v>563</v>
      </c>
      <c r="D235" s="628" t="s">
        <v>564</v>
      </c>
      <c r="E235" s="627" t="s">
        <v>3996</v>
      </c>
      <c r="F235" s="628" t="s">
        <v>3997</v>
      </c>
      <c r="G235" s="627" t="s">
        <v>4361</v>
      </c>
      <c r="H235" s="627" t="s">
        <v>4362</v>
      </c>
      <c r="I235" s="629">
        <v>266.2</v>
      </c>
      <c r="J235" s="629">
        <v>5</v>
      </c>
      <c r="K235" s="630">
        <v>1331</v>
      </c>
    </row>
    <row r="236" spans="1:11" ht="14.4" customHeight="1" x14ac:dyDescent="0.3">
      <c r="A236" s="625" t="s">
        <v>545</v>
      </c>
      <c r="B236" s="626" t="s">
        <v>547</v>
      </c>
      <c r="C236" s="627" t="s">
        <v>563</v>
      </c>
      <c r="D236" s="628" t="s">
        <v>564</v>
      </c>
      <c r="E236" s="627" t="s">
        <v>3996</v>
      </c>
      <c r="F236" s="628" t="s">
        <v>3997</v>
      </c>
      <c r="G236" s="627" t="s">
        <v>4363</v>
      </c>
      <c r="H236" s="627" t="s">
        <v>4364</v>
      </c>
      <c r="I236" s="629">
        <v>203.46</v>
      </c>
      <c r="J236" s="629">
        <v>10</v>
      </c>
      <c r="K236" s="630">
        <v>2034.61</v>
      </c>
    </row>
    <row r="237" spans="1:11" ht="14.4" customHeight="1" x14ac:dyDescent="0.3">
      <c r="A237" s="625" t="s">
        <v>545</v>
      </c>
      <c r="B237" s="626" t="s">
        <v>547</v>
      </c>
      <c r="C237" s="627" t="s">
        <v>563</v>
      </c>
      <c r="D237" s="628" t="s">
        <v>564</v>
      </c>
      <c r="E237" s="627" t="s">
        <v>4000</v>
      </c>
      <c r="F237" s="628" t="s">
        <v>4001</v>
      </c>
      <c r="G237" s="627" t="s">
        <v>4365</v>
      </c>
      <c r="H237" s="627" t="s">
        <v>4366</v>
      </c>
      <c r="I237" s="629">
        <v>80.89</v>
      </c>
      <c r="J237" s="629">
        <v>10</v>
      </c>
      <c r="K237" s="630">
        <v>808.91</v>
      </c>
    </row>
    <row r="238" spans="1:11" ht="14.4" customHeight="1" x14ac:dyDescent="0.3">
      <c r="A238" s="625" t="s">
        <v>545</v>
      </c>
      <c r="B238" s="626" t="s">
        <v>547</v>
      </c>
      <c r="C238" s="627" t="s">
        <v>563</v>
      </c>
      <c r="D238" s="628" t="s">
        <v>564</v>
      </c>
      <c r="E238" s="627" t="s">
        <v>4004</v>
      </c>
      <c r="F238" s="628" t="s">
        <v>4005</v>
      </c>
      <c r="G238" s="627" t="s">
        <v>4367</v>
      </c>
      <c r="H238" s="627" t="s">
        <v>4368</v>
      </c>
      <c r="I238" s="629">
        <v>114.97333333333331</v>
      </c>
      <c r="J238" s="629">
        <v>70</v>
      </c>
      <c r="K238" s="630">
        <v>8046.26</v>
      </c>
    </row>
    <row r="239" spans="1:11" ht="14.4" customHeight="1" x14ac:dyDescent="0.3">
      <c r="A239" s="625" t="s">
        <v>545</v>
      </c>
      <c r="B239" s="626" t="s">
        <v>547</v>
      </c>
      <c r="C239" s="627" t="s">
        <v>563</v>
      </c>
      <c r="D239" s="628" t="s">
        <v>564</v>
      </c>
      <c r="E239" s="627" t="s">
        <v>4004</v>
      </c>
      <c r="F239" s="628" t="s">
        <v>4005</v>
      </c>
      <c r="G239" s="627" t="s">
        <v>4369</v>
      </c>
      <c r="H239" s="627" t="s">
        <v>4370</v>
      </c>
      <c r="I239" s="629">
        <v>196.42000000000002</v>
      </c>
      <c r="J239" s="629">
        <v>40</v>
      </c>
      <c r="K239" s="630">
        <v>7856.84</v>
      </c>
    </row>
    <row r="240" spans="1:11" ht="14.4" customHeight="1" x14ac:dyDescent="0.3">
      <c r="A240" s="625" t="s">
        <v>545</v>
      </c>
      <c r="B240" s="626" t="s">
        <v>547</v>
      </c>
      <c r="C240" s="627" t="s">
        <v>563</v>
      </c>
      <c r="D240" s="628" t="s">
        <v>564</v>
      </c>
      <c r="E240" s="627" t="s">
        <v>4004</v>
      </c>
      <c r="F240" s="628" t="s">
        <v>4005</v>
      </c>
      <c r="G240" s="627" t="s">
        <v>4371</v>
      </c>
      <c r="H240" s="627" t="s">
        <v>4372</v>
      </c>
      <c r="I240" s="629">
        <v>244.58</v>
      </c>
      <c r="J240" s="629">
        <v>40</v>
      </c>
      <c r="K240" s="630">
        <v>9783.2799999999988</v>
      </c>
    </row>
    <row r="241" spans="1:11" ht="14.4" customHeight="1" x14ac:dyDescent="0.3">
      <c r="A241" s="625" t="s">
        <v>545</v>
      </c>
      <c r="B241" s="626" t="s">
        <v>547</v>
      </c>
      <c r="C241" s="627" t="s">
        <v>563</v>
      </c>
      <c r="D241" s="628" t="s">
        <v>564</v>
      </c>
      <c r="E241" s="627" t="s">
        <v>4004</v>
      </c>
      <c r="F241" s="628" t="s">
        <v>4005</v>
      </c>
      <c r="G241" s="627" t="s">
        <v>4373</v>
      </c>
      <c r="H241" s="627" t="s">
        <v>4374</v>
      </c>
      <c r="I241" s="629">
        <v>163.68333333333331</v>
      </c>
      <c r="J241" s="629">
        <v>30</v>
      </c>
      <c r="K241" s="630">
        <v>4910.5</v>
      </c>
    </row>
    <row r="242" spans="1:11" ht="14.4" customHeight="1" x14ac:dyDescent="0.3">
      <c r="A242" s="625" t="s">
        <v>545</v>
      </c>
      <c r="B242" s="626" t="s">
        <v>547</v>
      </c>
      <c r="C242" s="627" t="s">
        <v>563</v>
      </c>
      <c r="D242" s="628" t="s">
        <v>564</v>
      </c>
      <c r="E242" s="627" t="s">
        <v>4010</v>
      </c>
      <c r="F242" s="628" t="s">
        <v>4011</v>
      </c>
      <c r="G242" s="627" t="s">
        <v>4375</v>
      </c>
      <c r="H242" s="627" t="s">
        <v>4376</v>
      </c>
      <c r="I242" s="629">
        <v>44.53</v>
      </c>
      <c r="J242" s="629">
        <v>72</v>
      </c>
      <c r="K242" s="630">
        <v>3206.02</v>
      </c>
    </row>
    <row r="243" spans="1:11" ht="14.4" customHeight="1" x14ac:dyDescent="0.3">
      <c r="A243" s="625" t="s">
        <v>545</v>
      </c>
      <c r="B243" s="626" t="s">
        <v>547</v>
      </c>
      <c r="C243" s="627" t="s">
        <v>563</v>
      </c>
      <c r="D243" s="628" t="s">
        <v>564</v>
      </c>
      <c r="E243" s="627" t="s">
        <v>4010</v>
      </c>
      <c r="F243" s="628" t="s">
        <v>4011</v>
      </c>
      <c r="G243" s="627" t="s">
        <v>4377</v>
      </c>
      <c r="H243" s="627" t="s">
        <v>4378</v>
      </c>
      <c r="I243" s="629">
        <v>34.880000000000003</v>
      </c>
      <c r="J243" s="629">
        <v>72</v>
      </c>
      <c r="K243" s="630">
        <v>2511.3100000000004</v>
      </c>
    </row>
    <row r="244" spans="1:11" ht="14.4" customHeight="1" x14ac:dyDescent="0.3">
      <c r="A244" s="625" t="s">
        <v>545</v>
      </c>
      <c r="B244" s="626" t="s">
        <v>547</v>
      </c>
      <c r="C244" s="627" t="s">
        <v>563</v>
      </c>
      <c r="D244" s="628" t="s">
        <v>564</v>
      </c>
      <c r="E244" s="627" t="s">
        <v>4010</v>
      </c>
      <c r="F244" s="628" t="s">
        <v>4011</v>
      </c>
      <c r="G244" s="627" t="s">
        <v>4379</v>
      </c>
      <c r="H244" s="627" t="s">
        <v>4380</v>
      </c>
      <c r="I244" s="629">
        <v>34.119999999999997</v>
      </c>
      <c r="J244" s="629">
        <v>216</v>
      </c>
      <c r="K244" s="630">
        <v>7370.17</v>
      </c>
    </row>
    <row r="245" spans="1:11" ht="14.4" customHeight="1" x14ac:dyDescent="0.3">
      <c r="A245" s="625" t="s">
        <v>545</v>
      </c>
      <c r="B245" s="626" t="s">
        <v>547</v>
      </c>
      <c r="C245" s="627" t="s">
        <v>563</v>
      </c>
      <c r="D245" s="628" t="s">
        <v>564</v>
      </c>
      <c r="E245" s="627" t="s">
        <v>4012</v>
      </c>
      <c r="F245" s="628" t="s">
        <v>4013</v>
      </c>
      <c r="G245" s="627" t="s">
        <v>4381</v>
      </c>
      <c r="H245" s="627" t="s">
        <v>4382</v>
      </c>
      <c r="I245" s="629">
        <v>0.3</v>
      </c>
      <c r="J245" s="629">
        <v>100</v>
      </c>
      <c r="K245" s="630">
        <v>30</v>
      </c>
    </row>
    <row r="246" spans="1:11" ht="14.4" customHeight="1" x14ac:dyDescent="0.3">
      <c r="A246" s="625" t="s">
        <v>545</v>
      </c>
      <c r="B246" s="626" t="s">
        <v>547</v>
      </c>
      <c r="C246" s="627" t="s">
        <v>563</v>
      </c>
      <c r="D246" s="628" t="s">
        <v>564</v>
      </c>
      <c r="E246" s="627" t="s">
        <v>4012</v>
      </c>
      <c r="F246" s="628" t="s">
        <v>4013</v>
      </c>
      <c r="G246" s="627" t="s">
        <v>4268</v>
      </c>
      <c r="H246" s="627" t="s">
        <v>4269</v>
      </c>
      <c r="I246" s="629">
        <v>0.30249999999999999</v>
      </c>
      <c r="J246" s="629">
        <v>1100</v>
      </c>
      <c r="K246" s="630">
        <v>332</v>
      </c>
    </row>
    <row r="247" spans="1:11" ht="14.4" customHeight="1" x14ac:dyDescent="0.3">
      <c r="A247" s="625" t="s">
        <v>545</v>
      </c>
      <c r="B247" s="626" t="s">
        <v>547</v>
      </c>
      <c r="C247" s="627" t="s">
        <v>563</v>
      </c>
      <c r="D247" s="628" t="s">
        <v>564</v>
      </c>
      <c r="E247" s="627" t="s">
        <v>4014</v>
      </c>
      <c r="F247" s="628" t="s">
        <v>4015</v>
      </c>
      <c r="G247" s="627" t="s">
        <v>4270</v>
      </c>
      <c r="H247" s="627" t="s">
        <v>4271</v>
      </c>
      <c r="I247" s="629">
        <v>0.80374999999999996</v>
      </c>
      <c r="J247" s="629">
        <v>3700</v>
      </c>
      <c r="K247" s="630">
        <v>2935</v>
      </c>
    </row>
    <row r="248" spans="1:11" ht="14.4" customHeight="1" x14ac:dyDescent="0.3">
      <c r="A248" s="625" t="s">
        <v>545</v>
      </c>
      <c r="B248" s="626" t="s">
        <v>547</v>
      </c>
      <c r="C248" s="627" t="s">
        <v>563</v>
      </c>
      <c r="D248" s="628" t="s">
        <v>564</v>
      </c>
      <c r="E248" s="627" t="s">
        <v>4014</v>
      </c>
      <c r="F248" s="628" t="s">
        <v>4015</v>
      </c>
      <c r="G248" s="627" t="s">
        <v>4383</v>
      </c>
      <c r="H248" s="627" t="s">
        <v>4384</v>
      </c>
      <c r="I248" s="629">
        <v>1.21</v>
      </c>
      <c r="J248" s="629">
        <v>400</v>
      </c>
      <c r="K248" s="630">
        <v>484</v>
      </c>
    </row>
    <row r="249" spans="1:11" ht="14.4" customHeight="1" x14ac:dyDescent="0.3">
      <c r="A249" s="625" t="s">
        <v>545</v>
      </c>
      <c r="B249" s="626" t="s">
        <v>547</v>
      </c>
      <c r="C249" s="627" t="s">
        <v>563</v>
      </c>
      <c r="D249" s="628" t="s">
        <v>564</v>
      </c>
      <c r="E249" s="627" t="s">
        <v>4014</v>
      </c>
      <c r="F249" s="628" t="s">
        <v>4015</v>
      </c>
      <c r="G249" s="627" t="s">
        <v>4272</v>
      </c>
      <c r="H249" s="627" t="s">
        <v>4273</v>
      </c>
      <c r="I249" s="629">
        <v>7.4950000000000001</v>
      </c>
      <c r="J249" s="629">
        <v>100</v>
      </c>
      <c r="K249" s="630">
        <v>749.5</v>
      </c>
    </row>
    <row r="250" spans="1:11" ht="14.4" customHeight="1" x14ac:dyDescent="0.3">
      <c r="A250" s="625" t="s">
        <v>545</v>
      </c>
      <c r="B250" s="626" t="s">
        <v>547</v>
      </c>
      <c r="C250" s="627" t="s">
        <v>563</v>
      </c>
      <c r="D250" s="628" t="s">
        <v>564</v>
      </c>
      <c r="E250" s="627" t="s">
        <v>4014</v>
      </c>
      <c r="F250" s="628" t="s">
        <v>4015</v>
      </c>
      <c r="G250" s="627" t="s">
        <v>4274</v>
      </c>
      <c r="H250" s="627" t="s">
        <v>4275</v>
      </c>
      <c r="I250" s="629">
        <v>7.5</v>
      </c>
      <c r="J250" s="629">
        <v>460</v>
      </c>
      <c r="K250" s="630">
        <v>3450</v>
      </c>
    </row>
    <row r="251" spans="1:11" ht="14.4" customHeight="1" x14ac:dyDescent="0.3">
      <c r="A251" s="625" t="s">
        <v>545</v>
      </c>
      <c r="B251" s="626" t="s">
        <v>547</v>
      </c>
      <c r="C251" s="627" t="s">
        <v>563</v>
      </c>
      <c r="D251" s="628" t="s">
        <v>564</v>
      </c>
      <c r="E251" s="627" t="s">
        <v>4014</v>
      </c>
      <c r="F251" s="628" t="s">
        <v>4015</v>
      </c>
      <c r="G251" s="627" t="s">
        <v>4385</v>
      </c>
      <c r="H251" s="627" t="s">
        <v>4386</v>
      </c>
      <c r="I251" s="629">
        <v>10.98</v>
      </c>
      <c r="J251" s="629">
        <v>50</v>
      </c>
      <c r="K251" s="630">
        <v>549</v>
      </c>
    </row>
    <row r="252" spans="1:11" ht="14.4" customHeight="1" x14ac:dyDescent="0.3">
      <c r="A252" s="625" t="s">
        <v>545</v>
      </c>
      <c r="B252" s="626" t="s">
        <v>547</v>
      </c>
      <c r="C252" s="627" t="s">
        <v>563</v>
      </c>
      <c r="D252" s="628" t="s">
        <v>564</v>
      </c>
      <c r="E252" s="627" t="s">
        <v>4014</v>
      </c>
      <c r="F252" s="628" t="s">
        <v>4015</v>
      </c>
      <c r="G252" s="627" t="s">
        <v>4276</v>
      </c>
      <c r="H252" s="627" t="s">
        <v>4277</v>
      </c>
      <c r="I252" s="629">
        <v>0.7963636363636365</v>
      </c>
      <c r="J252" s="629">
        <v>9000</v>
      </c>
      <c r="K252" s="630">
        <v>7183</v>
      </c>
    </row>
    <row r="253" spans="1:11" ht="14.4" customHeight="1" x14ac:dyDescent="0.3">
      <c r="A253" s="625" t="s">
        <v>545</v>
      </c>
      <c r="B253" s="626" t="s">
        <v>547</v>
      </c>
      <c r="C253" s="627" t="s">
        <v>563</v>
      </c>
      <c r="D253" s="628" t="s">
        <v>564</v>
      </c>
      <c r="E253" s="627" t="s">
        <v>4014</v>
      </c>
      <c r="F253" s="628" t="s">
        <v>4015</v>
      </c>
      <c r="G253" s="627" t="s">
        <v>4387</v>
      </c>
      <c r="H253" s="627" t="s">
        <v>4388</v>
      </c>
      <c r="I253" s="629">
        <v>0.79666666666666675</v>
      </c>
      <c r="J253" s="629">
        <v>900</v>
      </c>
      <c r="K253" s="630">
        <v>708</v>
      </c>
    </row>
    <row r="254" spans="1:11" ht="14.4" customHeight="1" x14ac:dyDescent="0.3">
      <c r="A254" s="625" t="s">
        <v>545</v>
      </c>
      <c r="B254" s="626" t="s">
        <v>547</v>
      </c>
      <c r="C254" s="627" t="s">
        <v>563</v>
      </c>
      <c r="D254" s="628" t="s">
        <v>564</v>
      </c>
      <c r="E254" s="627" t="s">
        <v>4014</v>
      </c>
      <c r="F254" s="628" t="s">
        <v>4015</v>
      </c>
      <c r="G254" s="627" t="s">
        <v>4389</v>
      </c>
      <c r="H254" s="627" t="s">
        <v>4390</v>
      </c>
      <c r="I254" s="629">
        <v>7.5</v>
      </c>
      <c r="J254" s="629">
        <v>50</v>
      </c>
      <c r="K254" s="630">
        <v>375</v>
      </c>
    </row>
    <row r="255" spans="1:11" ht="14.4" customHeight="1" x14ac:dyDescent="0.3">
      <c r="A255" s="625" t="s">
        <v>545</v>
      </c>
      <c r="B255" s="626" t="s">
        <v>547</v>
      </c>
      <c r="C255" s="627" t="s">
        <v>565</v>
      </c>
      <c r="D255" s="628" t="s">
        <v>566</v>
      </c>
      <c r="E255" s="627" t="s">
        <v>3994</v>
      </c>
      <c r="F255" s="628" t="s">
        <v>3995</v>
      </c>
      <c r="G255" s="627" t="s">
        <v>4018</v>
      </c>
      <c r="H255" s="627" t="s">
        <v>4019</v>
      </c>
      <c r="I255" s="629">
        <v>2.39</v>
      </c>
      <c r="J255" s="629">
        <v>260</v>
      </c>
      <c r="K255" s="630">
        <v>621.4</v>
      </c>
    </row>
    <row r="256" spans="1:11" ht="14.4" customHeight="1" x14ac:dyDescent="0.3">
      <c r="A256" s="625" t="s">
        <v>545</v>
      </c>
      <c r="B256" s="626" t="s">
        <v>547</v>
      </c>
      <c r="C256" s="627" t="s">
        <v>565</v>
      </c>
      <c r="D256" s="628" t="s">
        <v>566</v>
      </c>
      <c r="E256" s="627" t="s">
        <v>3994</v>
      </c>
      <c r="F256" s="628" t="s">
        <v>3995</v>
      </c>
      <c r="G256" s="627" t="s">
        <v>4020</v>
      </c>
      <c r="H256" s="627" t="s">
        <v>4021</v>
      </c>
      <c r="I256" s="629">
        <v>3.1</v>
      </c>
      <c r="J256" s="629">
        <v>280</v>
      </c>
      <c r="K256" s="630">
        <v>868</v>
      </c>
    </row>
    <row r="257" spans="1:11" ht="14.4" customHeight="1" x14ac:dyDescent="0.3">
      <c r="A257" s="625" t="s">
        <v>545</v>
      </c>
      <c r="B257" s="626" t="s">
        <v>547</v>
      </c>
      <c r="C257" s="627" t="s">
        <v>565</v>
      </c>
      <c r="D257" s="628" t="s">
        <v>566</v>
      </c>
      <c r="E257" s="627" t="s">
        <v>3994</v>
      </c>
      <c r="F257" s="628" t="s">
        <v>3995</v>
      </c>
      <c r="G257" s="627" t="s">
        <v>4022</v>
      </c>
      <c r="H257" s="627" t="s">
        <v>4023</v>
      </c>
      <c r="I257" s="629">
        <v>3.79</v>
      </c>
      <c r="J257" s="629">
        <v>100</v>
      </c>
      <c r="K257" s="630">
        <v>379</v>
      </c>
    </row>
    <row r="258" spans="1:11" ht="14.4" customHeight="1" x14ac:dyDescent="0.3">
      <c r="A258" s="625" t="s">
        <v>545</v>
      </c>
      <c r="B258" s="626" t="s">
        <v>547</v>
      </c>
      <c r="C258" s="627" t="s">
        <v>565</v>
      </c>
      <c r="D258" s="628" t="s">
        <v>566</v>
      </c>
      <c r="E258" s="627" t="s">
        <v>3994</v>
      </c>
      <c r="F258" s="628" t="s">
        <v>3995</v>
      </c>
      <c r="G258" s="627" t="s">
        <v>4027</v>
      </c>
      <c r="H258" s="627" t="s">
        <v>4028</v>
      </c>
      <c r="I258" s="629">
        <v>12.097777777777777</v>
      </c>
      <c r="J258" s="629">
        <v>410</v>
      </c>
      <c r="K258" s="630">
        <v>4960.5999999999995</v>
      </c>
    </row>
    <row r="259" spans="1:11" ht="14.4" customHeight="1" x14ac:dyDescent="0.3">
      <c r="A259" s="625" t="s">
        <v>545</v>
      </c>
      <c r="B259" s="626" t="s">
        <v>547</v>
      </c>
      <c r="C259" s="627" t="s">
        <v>565</v>
      </c>
      <c r="D259" s="628" t="s">
        <v>566</v>
      </c>
      <c r="E259" s="627" t="s">
        <v>3994</v>
      </c>
      <c r="F259" s="628" t="s">
        <v>3995</v>
      </c>
      <c r="G259" s="627" t="s">
        <v>4027</v>
      </c>
      <c r="H259" s="627" t="s">
        <v>4029</v>
      </c>
      <c r="I259" s="629">
        <v>12.08</v>
      </c>
      <c r="J259" s="629">
        <v>80</v>
      </c>
      <c r="K259" s="630">
        <v>966.4</v>
      </c>
    </row>
    <row r="260" spans="1:11" ht="14.4" customHeight="1" x14ac:dyDescent="0.3">
      <c r="A260" s="625" t="s">
        <v>545</v>
      </c>
      <c r="B260" s="626" t="s">
        <v>547</v>
      </c>
      <c r="C260" s="627" t="s">
        <v>565</v>
      </c>
      <c r="D260" s="628" t="s">
        <v>566</v>
      </c>
      <c r="E260" s="627" t="s">
        <v>3994</v>
      </c>
      <c r="F260" s="628" t="s">
        <v>3995</v>
      </c>
      <c r="G260" s="627" t="s">
        <v>4030</v>
      </c>
      <c r="H260" s="627" t="s">
        <v>4031</v>
      </c>
      <c r="I260" s="629">
        <v>7.59</v>
      </c>
      <c r="J260" s="629">
        <v>10</v>
      </c>
      <c r="K260" s="630">
        <v>75.900000000000006</v>
      </c>
    </row>
    <row r="261" spans="1:11" ht="14.4" customHeight="1" x14ac:dyDescent="0.3">
      <c r="A261" s="625" t="s">
        <v>545</v>
      </c>
      <c r="B261" s="626" t="s">
        <v>547</v>
      </c>
      <c r="C261" s="627" t="s">
        <v>565</v>
      </c>
      <c r="D261" s="628" t="s">
        <v>566</v>
      </c>
      <c r="E261" s="627" t="s">
        <v>3994</v>
      </c>
      <c r="F261" s="628" t="s">
        <v>3995</v>
      </c>
      <c r="G261" s="627" t="s">
        <v>4032</v>
      </c>
      <c r="H261" s="627" t="s">
        <v>4033</v>
      </c>
      <c r="I261" s="629">
        <v>27.174545454545456</v>
      </c>
      <c r="J261" s="629">
        <v>160</v>
      </c>
      <c r="K261" s="630">
        <v>4349.3500000000004</v>
      </c>
    </row>
    <row r="262" spans="1:11" ht="14.4" customHeight="1" x14ac:dyDescent="0.3">
      <c r="A262" s="625" t="s">
        <v>545</v>
      </c>
      <c r="B262" s="626" t="s">
        <v>547</v>
      </c>
      <c r="C262" s="627" t="s">
        <v>565</v>
      </c>
      <c r="D262" s="628" t="s">
        <v>566</v>
      </c>
      <c r="E262" s="627" t="s">
        <v>3994</v>
      </c>
      <c r="F262" s="628" t="s">
        <v>3995</v>
      </c>
      <c r="G262" s="627" t="s">
        <v>4298</v>
      </c>
      <c r="H262" s="627" t="s">
        <v>4299</v>
      </c>
      <c r="I262" s="629">
        <v>12.37</v>
      </c>
      <c r="J262" s="629">
        <v>4</v>
      </c>
      <c r="K262" s="630">
        <v>49.48</v>
      </c>
    </row>
    <row r="263" spans="1:11" ht="14.4" customHeight="1" x14ac:dyDescent="0.3">
      <c r="A263" s="625" t="s">
        <v>545</v>
      </c>
      <c r="B263" s="626" t="s">
        <v>547</v>
      </c>
      <c r="C263" s="627" t="s">
        <v>565</v>
      </c>
      <c r="D263" s="628" t="s">
        <v>566</v>
      </c>
      <c r="E263" s="627" t="s">
        <v>3994</v>
      </c>
      <c r="F263" s="628" t="s">
        <v>3995</v>
      </c>
      <c r="G263" s="627" t="s">
        <v>4037</v>
      </c>
      <c r="H263" s="627" t="s">
        <v>4038</v>
      </c>
      <c r="I263" s="629">
        <v>5.927142857142857</v>
      </c>
      <c r="J263" s="629">
        <v>600</v>
      </c>
      <c r="K263" s="630">
        <v>3557.5</v>
      </c>
    </row>
    <row r="264" spans="1:11" ht="14.4" customHeight="1" x14ac:dyDescent="0.3">
      <c r="A264" s="625" t="s">
        <v>545</v>
      </c>
      <c r="B264" s="626" t="s">
        <v>547</v>
      </c>
      <c r="C264" s="627" t="s">
        <v>565</v>
      </c>
      <c r="D264" s="628" t="s">
        <v>566</v>
      </c>
      <c r="E264" s="627" t="s">
        <v>3994</v>
      </c>
      <c r="F264" s="628" t="s">
        <v>3995</v>
      </c>
      <c r="G264" s="627" t="s">
        <v>4037</v>
      </c>
      <c r="H264" s="627" t="s">
        <v>4039</v>
      </c>
      <c r="I264" s="629">
        <v>5.95</v>
      </c>
      <c r="J264" s="629">
        <v>100</v>
      </c>
      <c r="K264" s="630">
        <v>595</v>
      </c>
    </row>
    <row r="265" spans="1:11" ht="14.4" customHeight="1" x14ac:dyDescent="0.3">
      <c r="A265" s="625" t="s">
        <v>545</v>
      </c>
      <c r="B265" s="626" t="s">
        <v>547</v>
      </c>
      <c r="C265" s="627" t="s">
        <v>565</v>
      </c>
      <c r="D265" s="628" t="s">
        <v>566</v>
      </c>
      <c r="E265" s="627" t="s">
        <v>3994</v>
      </c>
      <c r="F265" s="628" t="s">
        <v>3995</v>
      </c>
      <c r="G265" s="627" t="s">
        <v>4391</v>
      </c>
      <c r="H265" s="627" t="s">
        <v>4392</v>
      </c>
      <c r="I265" s="629">
        <v>5.08</v>
      </c>
      <c r="J265" s="629">
        <v>200</v>
      </c>
      <c r="K265" s="630">
        <v>1016.3</v>
      </c>
    </row>
    <row r="266" spans="1:11" ht="14.4" customHeight="1" x14ac:dyDescent="0.3">
      <c r="A266" s="625" t="s">
        <v>545</v>
      </c>
      <c r="B266" s="626" t="s">
        <v>547</v>
      </c>
      <c r="C266" s="627" t="s">
        <v>565</v>
      </c>
      <c r="D266" s="628" t="s">
        <v>566</v>
      </c>
      <c r="E266" s="627" t="s">
        <v>3994</v>
      </c>
      <c r="F266" s="628" t="s">
        <v>3995</v>
      </c>
      <c r="G266" s="627" t="s">
        <v>4046</v>
      </c>
      <c r="H266" s="627" t="s">
        <v>4047</v>
      </c>
      <c r="I266" s="629">
        <v>134.88</v>
      </c>
      <c r="J266" s="629">
        <v>7</v>
      </c>
      <c r="K266" s="630">
        <v>1240.8900000000001</v>
      </c>
    </row>
    <row r="267" spans="1:11" ht="14.4" customHeight="1" x14ac:dyDescent="0.3">
      <c r="A267" s="625" t="s">
        <v>545</v>
      </c>
      <c r="B267" s="626" t="s">
        <v>547</v>
      </c>
      <c r="C267" s="627" t="s">
        <v>565</v>
      </c>
      <c r="D267" s="628" t="s">
        <v>566</v>
      </c>
      <c r="E267" s="627" t="s">
        <v>3994</v>
      </c>
      <c r="F267" s="628" t="s">
        <v>3995</v>
      </c>
      <c r="G267" s="627" t="s">
        <v>4048</v>
      </c>
      <c r="H267" s="627" t="s">
        <v>4049</v>
      </c>
      <c r="I267" s="629">
        <v>22.24</v>
      </c>
      <c r="J267" s="629">
        <v>150</v>
      </c>
      <c r="K267" s="630">
        <v>3331.75</v>
      </c>
    </row>
    <row r="268" spans="1:11" ht="14.4" customHeight="1" x14ac:dyDescent="0.3">
      <c r="A268" s="625" t="s">
        <v>545</v>
      </c>
      <c r="B268" s="626" t="s">
        <v>547</v>
      </c>
      <c r="C268" s="627" t="s">
        <v>565</v>
      </c>
      <c r="D268" s="628" t="s">
        <v>566</v>
      </c>
      <c r="E268" s="627" t="s">
        <v>3994</v>
      </c>
      <c r="F268" s="628" t="s">
        <v>3995</v>
      </c>
      <c r="G268" s="627" t="s">
        <v>4050</v>
      </c>
      <c r="H268" s="627" t="s">
        <v>4051</v>
      </c>
      <c r="I268" s="629">
        <v>30.176666666666666</v>
      </c>
      <c r="J268" s="629">
        <v>95</v>
      </c>
      <c r="K268" s="630">
        <v>2866.85</v>
      </c>
    </row>
    <row r="269" spans="1:11" ht="14.4" customHeight="1" x14ac:dyDescent="0.3">
      <c r="A269" s="625" t="s">
        <v>545</v>
      </c>
      <c r="B269" s="626" t="s">
        <v>547</v>
      </c>
      <c r="C269" s="627" t="s">
        <v>565</v>
      </c>
      <c r="D269" s="628" t="s">
        <v>566</v>
      </c>
      <c r="E269" s="627" t="s">
        <v>3994</v>
      </c>
      <c r="F269" s="628" t="s">
        <v>3995</v>
      </c>
      <c r="G269" s="627" t="s">
        <v>4309</v>
      </c>
      <c r="H269" s="627" t="s">
        <v>4310</v>
      </c>
      <c r="I269" s="629">
        <v>1.1618181818181819</v>
      </c>
      <c r="J269" s="629">
        <v>9900</v>
      </c>
      <c r="K269" s="630">
        <v>11504</v>
      </c>
    </row>
    <row r="270" spans="1:11" ht="14.4" customHeight="1" x14ac:dyDescent="0.3">
      <c r="A270" s="625" t="s">
        <v>545</v>
      </c>
      <c r="B270" s="626" t="s">
        <v>547</v>
      </c>
      <c r="C270" s="627" t="s">
        <v>565</v>
      </c>
      <c r="D270" s="628" t="s">
        <v>566</v>
      </c>
      <c r="E270" s="627" t="s">
        <v>3994</v>
      </c>
      <c r="F270" s="628" t="s">
        <v>3995</v>
      </c>
      <c r="G270" s="627" t="s">
        <v>4052</v>
      </c>
      <c r="H270" s="627" t="s">
        <v>4053</v>
      </c>
      <c r="I270" s="629">
        <v>1.4785714285714284</v>
      </c>
      <c r="J270" s="629">
        <v>450</v>
      </c>
      <c r="K270" s="630">
        <v>671</v>
      </c>
    </row>
    <row r="271" spans="1:11" ht="14.4" customHeight="1" x14ac:dyDescent="0.3">
      <c r="A271" s="625" t="s">
        <v>545</v>
      </c>
      <c r="B271" s="626" t="s">
        <v>547</v>
      </c>
      <c r="C271" s="627" t="s">
        <v>565</v>
      </c>
      <c r="D271" s="628" t="s">
        <v>566</v>
      </c>
      <c r="E271" s="627" t="s">
        <v>3994</v>
      </c>
      <c r="F271" s="628" t="s">
        <v>3995</v>
      </c>
      <c r="G271" s="627" t="s">
        <v>4393</v>
      </c>
      <c r="H271" s="627" t="s">
        <v>4394</v>
      </c>
      <c r="I271" s="629">
        <v>8.18</v>
      </c>
      <c r="J271" s="629">
        <v>120</v>
      </c>
      <c r="K271" s="630">
        <v>981.6</v>
      </c>
    </row>
    <row r="272" spans="1:11" ht="14.4" customHeight="1" x14ac:dyDescent="0.3">
      <c r="A272" s="625" t="s">
        <v>545</v>
      </c>
      <c r="B272" s="626" t="s">
        <v>547</v>
      </c>
      <c r="C272" s="627" t="s">
        <v>565</v>
      </c>
      <c r="D272" s="628" t="s">
        <v>566</v>
      </c>
      <c r="E272" s="627" t="s">
        <v>3994</v>
      </c>
      <c r="F272" s="628" t="s">
        <v>3995</v>
      </c>
      <c r="G272" s="627" t="s">
        <v>4054</v>
      </c>
      <c r="H272" s="627" t="s">
        <v>4055</v>
      </c>
      <c r="I272" s="629">
        <v>37.176666666666669</v>
      </c>
      <c r="J272" s="629">
        <v>50</v>
      </c>
      <c r="K272" s="630">
        <v>1858.7</v>
      </c>
    </row>
    <row r="273" spans="1:11" ht="14.4" customHeight="1" x14ac:dyDescent="0.3">
      <c r="A273" s="625" t="s">
        <v>545</v>
      </c>
      <c r="B273" s="626" t="s">
        <v>547</v>
      </c>
      <c r="C273" s="627" t="s">
        <v>565</v>
      </c>
      <c r="D273" s="628" t="s">
        <v>566</v>
      </c>
      <c r="E273" s="627" t="s">
        <v>3994</v>
      </c>
      <c r="F273" s="628" t="s">
        <v>3995</v>
      </c>
      <c r="G273" s="627" t="s">
        <v>4054</v>
      </c>
      <c r="H273" s="627" t="s">
        <v>4056</v>
      </c>
      <c r="I273" s="629">
        <v>38.129999999999995</v>
      </c>
      <c r="J273" s="629">
        <v>40</v>
      </c>
      <c r="K273" s="630">
        <v>1525.37</v>
      </c>
    </row>
    <row r="274" spans="1:11" ht="14.4" customHeight="1" x14ac:dyDescent="0.3">
      <c r="A274" s="625" t="s">
        <v>545</v>
      </c>
      <c r="B274" s="626" t="s">
        <v>547</v>
      </c>
      <c r="C274" s="627" t="s">
        <v>565</v>
      </c>
      <c r="D274" s="628" t="s">
        <v>566</v>
      </c>
      <c r="E274" s="627" t="s">
        <v>3994</v>
      </c>
      <c r="F274" s="628" t="s">
        <v>3995</v>
      </c>
      <c r="G274" s="627" t="s">
        <v>4057</v>
      </c>
      <c r="H274" s="627" t="s">
        <v>4058</v>
      </c>
      <c r="I274" s="629">
        <v>0.6</v>
      </c>
      <c r="J274" s="629">
        <v>1500</v>
      </c>
      <c r="K274" s="630">
        <v>900</v>
      </c>
    </row>
    <row r="275" spans="1:11" ht="14.4" customHeight="1" x14ac:dyDescent="0.3">
      <c r="A275" s="625" t="s">
        <v>545</v>
      </c>
      <c r="B275" s="626" t="s">
        <v>547</v>
      </c>
      <c r="C275" s="627" t="s">
        <v>565</v>
      </c>
      <c r="D275" s="628" t="s">
        <v>566</v>
      </c>
      <c r="E275" s="627" t="s">
        <v>3994</v>
      </c>
      <c r="F275" s="628" t="s">
        <v>3995</v>
      </c>
      <c r="G275" s="627" t="s">
        <v>4059</v>
      </c>
      <c r="H275" s="627" t="s">
        <v>4060</v>
      </c>
      <c r="I275" s="629">
        <v>3.13</v>
      </c>
      <c r="J275" s="629">
        <v>100</v>
      </c>
      <c r="K275" s="630">
        <v>313</v>
      </c>
    </row>
    <row r="276" spans="1:11" ht="14.4" customHeight="1" x14ac:dyDescent="0.3">
      <c r="A276" s="625" t="s">
        <v>545</v>
      </c>
      <c r="B276" s="626" t="s">
        <v>547</v>
      </c>
      <c r="C276" s="627" t="s">
        <v>565</v>
      </c>
      <c r="D276" s="628" t="s">
        <v>566</v>
      </c>
      <c r="E276" s="627" t="s">
        <v>3994</v>
      </c>
      <c r="F276" s="628" t="s">
        <v>3995</v>
      </c>
      <c r="G276" s="627" t="s">
        <v>4064</v>
      </c>
      <c r="H276" s="627" t="s">
        <v>4065</v>
      </c>
      <c r="I276" s="629">
        <v>8.6183333333333323</v>
      </c>
      <c r="J276" s="629">
        <v>144</v>
      </c>
      <c r="K276" s="630">
        <v>1241.04</v>
      </c>
    </row>
    <row r="277" spans="1:11" ht="14.4" customHeight="1" x14ac:dyDescent="0.3">
      <c r="A277" s="625" t="s">
        <v>545</v>
      </c>
      <c r="B277" s="626" t="s">
        <v>547</v>
      </c>
      <c r="C277" s="627" t="s">
        <v>565</v>
      </c>
      <c r="D277" s="628" t="s">
        <v>566</v>
      </c>
      <c r="E277" s="627" t="s">
        <v>3994</v>
      </c>
      <c r="F277" s="628" t="s">
        <v>3995</v>
      </c>
      <c r="G277" s="627" t="s">
        <v>4064</v>
      </c>
      <c r="H277" s="627" t="s">
        <v>4066</v>
      </c>
      <c r="I277" s="629">
        <v>8.58</v>
      </c>
      <c r="J277" s="629">
        <v>144</v>
      </c>
      <c r="K277" s="630">
        <v>1235.52</v>
      </c>
    </row>
    <row r="278" spans="1:11" ht="14.4" customHeight="1" x14ac:dyDescent="0.3">
      <c r="A278" s="625" t="s">
        <v>545</v>
      </c>
      <c r="B278" s="626" t="s">
        <v>547</v>
      </c>
      <c r="C278" s="627" t="s">
        <v>565</v>
      </c>
      <c r="D278" s="628" t="s">
        <v>566</v>
      </c>
      <c r="E278" s="627" t="s">
        <v>3994</v>
      </c>
      <c r="F278" s="628" t="s">
        <v>3995</v>
      </c>
      <c r="G278" s="627" t="s">
        <v>4067</v>
      </c>
      <c r="H278" s="627" t="s">
        <v>4068</v>
      </c>
      <c r="I278" s="629">
        <v>26.967272727272732</v>
      </c>
      <c r="J278" s="629">
        <v>23</v>
      </c>
      <c r="K278" s="630">
        <v>621.22</v>
      </c>
    </row>
    <row r="279" spans="1:11" ht="14.4" customHeight="1" x14ac:dyDescent="0.3">
      <c r="A279" s="625" t="s">
        <v>545</v>
      </c>
      <c r="B279" s="626" t="s">
        <v>547</v>
      </c>
      <c r="C279" s="627" t="s">
        <v>565</v>
      </c>
      <c r="D279" s="628" t="s">
        <v>566</v>
      </c>
      <c r="E279" s="627" t="s">
        <v>3994</v>
      </c>
      <c r="F279" s="628" t="s">
        <v>3995</v>
      </c>
      <c r="G279" s="627" t="s">
        <v>4069</v>
      </c>
      <c r="H279" s="627" t="s">
        <v>4070</v>
      </c>
      <c r="I279" s="629">
        <v>8.51</v>
      </c>
      <c r="J279" s="629">
        <v>100</v>
      </c>
      <c r="K279" s="630">
        <v>851</v>
      </c>
    </row>
    <row r="280" spans="1:11" ht="14.4" customHeight="1" x14ac:dyDescent="0.3">
      <c r="A280" s="625" t="s">
        <v>545</v>
      </c>
      <c r="B280" s="626" t="s">
        <v>547</v>
      </c>
      <c r="C280" s="627" t="s">
        <v>565</v>
      </c>
      <c r="D280" s="628" t="s">
        <v>566</v>
      </c>
      <c r="E280" s="627" t="s">
        <v>3994</v>
      </c>
      <c r="F280" s="628" t="s">
        <v>3995</v>
      </c>
      <c r="G280" s="627" t="s">
        <v>4395</v>
      </c>
      <c r="H280" s="627" t="s">
        <v>4396</v>
      </c>
      <c r="I280" s="629">
        <v>9.9833333333333343</v>
      </c>
      <c r="J280" s="629">
        <v>55</v>
      </c>
      <c r="K280" s="630">
        <v>549</v>
      </c>
    </row>
    <row r="281" spans="1:11" ht="14.4" customHeight="1" x14ac:dyDescent="0.3">
      <c r="A281" s="625" t="s">
        <v>545</v>
      </c>
      <c r="B281" s="626" t="s">
        <v>547</v>
      </c>
      <c r="C281" s="627" t="s">
        <v>565</v>
      </c>
      <c r="D281" s="628" t="s">
        <v>566</v>
      </c>
      <c r="E281" s="627" t="s">
        <v>3994</v>
      </c>
      <c r="F281" s="628" t="s">
        <v>3995</v>
      </c>
      <c r="G281" s="627" t="s">
        <v>4074</v>
      </c>
      <c r="H281" s="627" t="s">
        <v>4075</v>
      </c>
      <c r="I281" s="629">
        <v>45.97</v>
      </c>
      <c r="J281" s="629">
        <v>2</v>
      </c>
      <c r="K281" s="630">
        <v>91.94</v>
      </c>
    </row>
    <row r="282" spans="1:11" ht="14.4" customHeight="1" x14ac:dyDescent="0.3">
      <c r="A282" s="625" t="s">
        <v>545</v>
      </c>
      <c r="B282" s="626" t="s">
        <v>547</v>
      </c>
      <c r="C282" s="627" t="s">
        <v>565</v>
      </c>
      <c r="D282" s="628" t="s">
        <v>566</v>
      </c>
      <c r="E282" s="627" t="s">
        <v>3994</v>
      </c>
      <c r="F282" s="628" t="s">
        <v>3995</v>
      </c>
      <c r="G282" s="627" t="s">
        <v>4076</v>
      </c>
      <c r="H282" s="627" t="s">
        <v>4077</v>
      </c>
      <c r="I282" s="629">
        <v>0.36</v>
      </c>
      <c r="J282" s="629">
        <v>50</v>
      </c>
      <c r="K282" s="630">
        <v>18</v>
      </c>
    </row>
    <row r="283" spans="1:11" ht="14.4" customHeight="1" x14ac:dyDescent="0.3">
      <c r="A283" s="625" t="s">
        <v>545</v>
      </c>
      <c r="B283" s="626" t="s">
        <v>547</v>
      </c>
      <c r="C283" s="627" t="s">
        <v>565</v>
      </c>
      <c r="D283" s="628" t="s">
        <v>566</v>
      </c>
      <c r="E283" s="627" t="s">
        <v>3994</v>
      </c>
      <c r="F283" s="628" t="s">
        <v>3995</v>
      </c>
      <c r="G283" s="627" t="s">
        <v>4317</v>
      </c>
      <c r="H283" s="627" t="s">
        <v>4318</v>
      </c>
      <c r="I283" s="629">
        <v>0.92666666666666675</v>
      </c>
      <c r="J283" s="629">
        <v>1650</v>
      </c>
      <c r="K283" s="630">
        <v>1529.5</v>
      </c>
    </row>
    <row r="284" spans="1:11" ht="14.4" customHeight="1" x14ac:dyDescent="0.3">
      <c r="A284" s="625" t="s">
        <v>545</v>
      </c>
      <c r="B284" s="626" t="s">
        <v>547</v>
      </c>
      <c r="C284" s="627" t="s">
        <v>565</v>
      </c>
      <c r="D284" s="628" t="s">
        <v>566</v>
      </c>
      <c r="E284" s="627" t="s">
        <v>3994</v>
      </c>
      <c r="F284" s="628" t="s">
        <v>3995</v>
      </c>
      <c r="G284" s="627" t="s">
        <v>4317</v>
      </c>
      <c r="H284" s="627" t="s">
        <v>4319</v>
      </c>
      <c r="I284" s="629">
        <v>0.93</v>
      </c>
      <c r="J284" s="629">
        <v>1300</v>
      </c>
      <c r="K284" s="630">
        <v>1209</v>
      </c>
    </row>
    <row r="285" spans="1:11" ht="14.4" customHeight="1" x14ac:dyDescent="0.3">
      <c r="A285" s="625" t="s">
        <v>545</v>
      </c>
      <c r="B285" s="626" t="s">
        <v>547</v>
      </c>
      <c r="C285" s="627" t="s">
        <v>565</v>
      </c>
      <c r="D285" s="628" t="s">
        <v>566</v>
      </c>
      <c r="E285" s="627" t="s">
        <v>3994</v>
      </c>
      <c r="F285" s="628" t="s">
        <v>3995</v>
      </c>
      <c r="G285" s="627" t="s">
        <v>4397</v>
      </c>
      <c r="H285" s="627" t="s">
        <v>4398</v>
      </c>
      <c r="I285" s="629">
        <v>9.77</v>
      </c>
      <c r="J285" s="629">
        <v>3</v>
      </c>
      <c r="K285" s="630">
        <v>29.31</v>
      </c>
    </row>
    <row r="286" spans="1:11" ht="14.4" customHeight="1" x14ac:dyDescent="0.3">
      <c r="A286" s="625" t="s">
        <v>545</v>
      </c>
      <c r="B286" s="626" t="s">
        <v>547</v>
      </c>
      <c r="C286" s="627" t="s">
        <v>565</v>
      </c>
      <c r="D286" s="628" t="s">
        <v>566</v>
      </c>
      <c r="E286" s="627" t="s">
        <v>3994</v>
      </c>
      <c r="F286" s="628" t="s">
        <v>3995</v>
      </c>
      <c r="G286" s="627" t="s">
        <v>4083</v>
      </c>
      <c r="H286" s="627" t="s">
        <v>4084</v>
      </c>
      <c r="I286" s="629">
        <v>0.85</v>
      </c>
      <c r="J286" s="629">
        <v>100</v>
      </c>
      <c r="K286" s="630">
        <v>85</v>
      </c>
    </row>
    <row r="287" spans="1:11" ht="14.4" customHeight="1" x14ac:dyDescent="0.3">
      <c r="A287" s="625" t="s">
        <v>545</v>
      </c>
      <c r="B287" s="626" t="s">
        <v>547</v>
      </c>
      <c r="C287" s="627" t="s">
        <v>565</v>
      </c>
      <c r="D287" s="628" t="s">
        <v>566</v>
      </c>
      <c r="E287" s="627" t="s">
        <v>3994</v>
      </c>
      <c r="F287" s="628" t="s">
        <v>3995</v>
      </c>
      <c r="G287" s="627" t="s">
        <v>4085</v>
      </c>
      <c r="H287" s="627" t="s">
        <v>4086</v>
      </c>
      <c r="I287" s="629">
        <v>1.5166666666666666</v>
      </c>
      <c r="J287" s="629">
        <v>200</v>
      </c>
      <c r="K287" s="630">
        <v>303</v>
      </c>
    </row>
    <row r="288" spans="1:11" ht="14.4" customHeight="1" x14ac:dyDescent="0.3">
      <c r="A288" s="625" t="s">
        <v>545</v>
      </c>
      <c r="B288" s="626" t="s">
        <v>547</v>
      </c>
      <c r="C288" s="627" t="s">
        <v>565</v>
      </c>
      <c r="D288" s="628" t="s">
        <v>566</v>
      </c>
      <c r="E288" s="627" t="s">
        <v>3994</v>
      </c>
      <c r="F288" s="628" t="s">
        <v>3995</v>
      </c>
      <c r="G288" s="627" t="s">
        <v>4322</v>
      </c>
      <c r="H288" s="627" t="s">
        <v>4323</v>
      </c>
      <c r="I288" s="629">
        <v>2.06</v>
      </c>
      <c r="J288" s="629">
        <v>300</v>
      </c>
      <c r="K288" s="630">
        <v>618</v>
      </c>
    </row>
    <row r="289" spans="1:11" ht="14.4" customHeight="1" x14ac:dyDescent="0.3">
      <c r="A289" s="625" t="s">
        <v>545</v>
      </c>
      <c r="B289" s="626" t="s">
        <v>547</v>
      </c>
      <c r="C289" s="627" t="s">
        <v>565</v>
      </c>
      <c r="D289" s="628" t="s">
        <v>566</v>
      </c>
      <c r="E289" s="627" t="s">
        <v>3994</v>
      </c>
      <c r="F289" s="628" t="s">
        <v>3995</v>
      </c>
      <c r="G289" s="627" t="s">
        <v>4089</v>
      </c>
      <c r="H289" s="627" t="s">
        <v>4090</v>
      </c>
      <c r="I289" s="629">
        <v>1101.7350000000001</v>
      </c>
      <c r="J289" s="629">
        <v>13</v>
      </c>
      <c r="K289" s="630">
        <v>14322.56</v>
      </c>
    </row>
    <row r="290" spans="1:11" ht="14.4" customHeight="1" x14ac:dyDescent="0.3">
      <c r="A290" s="625" t="s">
        <v>545</v>
      </c>
      <c r="B290" s="626" t="s">
        <v>547</v>
      </c>
      <c r="C290" s="627" t="s">
        <v>565</v>
      </c>
      <c r="D290" s="628" t="s">
        <v>566</v>
      </c>
      <c r="E290" s="627" t="s">
        <v>3994</v>
      </c>
      <c r="F290" s="628" t="s">
        <v>3995</v>
      </c>
      <c r="G290" s="627" t="s">
        <v>4089</v>
      </c>
      <c r="H290" s="627" t="s">
        <v>4091</v>
      </c>
      <c r="I290" s="629">
        <v>1070.2457142857145</v>
      </c>
      <c r="J290" s="629">
        <v>31</v>
      </c>
      <c r="K290" s="630">
        <v>33492.479999999996</v>
      </c>
    </row>
    <row r="291" spans="1:11" ht="14.4" customHeight="1" x14ac:dyDescent="0.3">
      <c r="A291" s="625" t="s">
        <v>545</v>
      </c>
      <c r="B291" s="626" t="s">
        <v>547</v>
      </c>
      <c r="C291" s="627" t="s">
        <v>565</v>
      </c>
      <c r="D291" s="628" t="s">
        <v>566</v>
      </c>
      <c r="E291" s="627" t="s">
        <v>3994</v>
      </c>
      <c r="F291" s="628" t="s">
        <v>3995</v>
      </c>
      <c r="G291" s="627" t="s">
        <v>4092</v>
      </c>
      <c r="H291" s="627" t="s">
        <v>4093</v>
      </c>
      <c r="I291" s="629">
        <v>1392.5600000000002</v>
      </c>
      <c r="J291" s="629">
        <v>11</v>
      </c>
      <c r="K291" s="630">
        <v>15318.199999999999</v>
      </c>
    </row>
    <row r="292" spans="1:11" ht="14.4" customHeight="1" x14ac:dyDescent="0.3">
      <c r="A292" s="625" t="s">
        <v>545</v>
      </c>
      <c r="B292" s="626" t="s">
        <v>547</v>
      </c>
      <c r="C292" s="627" t="s">
        <v>565</v>
      </c>
      <c r="D292" s="628" t="s">
        <v>566</v>
      </c>
      <c r="E292" s="627" t="s">
        <v>3994</v>
      </c>
      <c r="F292" s="628" t="s">
        <v>3995</v>
      </c>
      <c r="G292" s="627" t="s">
        <v>4092</v>
      </c>
      <c r="H292" s="627" t="s">
        <v>4094</v>
      </c>
      <c r="I292" s="629">
        <v>1364.7139999999999</v>
      </c>
      <c r="J292" s="629">
        <v>23</v>
      </c>
      <c r="K292" s="630">
        <v>31750.319999999996</v>
      </c>
    </row>
    <row r="293" spans="1:11" ht="14.4" customHeight="1" x14ac:dyDescent="0.3">
      <c r="A293" s="625" t="s">
        <v>545</v>
      </c>
      <c r="B293" s="626" t="s">
        <v>547</v>
      </c>
      <c r="C293" s="627" t="s">
        <v>565</v>
      </c>
      <c r="D293" s="628" t="s">
        <v>566</v>
      </c>
      <c r="E293" s="627" t="s">
        <v>3994</v>
      </c>
      <c r="F293" s="628" t="s">
        <v>3995</v>
      </c>
      <c r="G293" s="627" t="s">
        <v>4095</v>
      </c>
      <c r="H293" s="627" t="s">
        <v>4096</v>
      </c>
      <c r="I293" s="629">
        <v>1655.825</v>
      </c>
      <c r="J293" s="629">
        <v>9</v>
      </c>
      <c r="K293" s="630">
        <v>14902.1</v>
      </c>
    </row>
    <row r="294" spans="1:11" ht="14.4" customHeight="1" x14ac:dyDescent="0.3">
      <c r="A294" s="625" t="s">
        <v>545</v>
      </c>
      <c r="B294" s="626" t="s">
        <v>547</v>
      </c>
      <c r="C294" s="627" t="s">
        <v>565</v>
      </c>
      <c r="D294" s="628" t="s">
        <v>566</v>
      </c>
      <c r="E294" s="627" t="s">
        <v>3994</v>
      </c>
      <c r="F294" s="628" t="s">
        <v>3995</v>
      </c>
      <c r="G294" s="627" t="s">
        <v>4095</v>
      </c>
      <c r="H294" s="627" t="s">
        <v>4097</v>
      </c>
      <c r="I294" s="629">
        <v>1655.7750000000001</v>
      </c>
      <c r="J294" s="629">
        <v>10</v>
      </c>
      <c r="K294" s="630">
        <v>16557.71</v>
      </c>
    </row>
    <row r="295" spans="1:11" ht="14.4" customHeight="1" x14ac:dyDescent="0.3">
      <c r="A295" s="625" t="s">
        <v>545</v>
      </c>
      <c r="B295" s="626" t="s">
        <v>547</v>
      </c>
      <c r="C295" s="627" t="s">
        <v>565</v>
      </c>
      <c r="D295" s="628" t="s">
        <v>566</v>
      </c>
      <c r="E295" s="627" t="s">
        <v>3994</v>
      </c>
      <c r="F295" s="628" t="s">
        <v>3995</v>
      </c>
      <c r="G295" s="627" t="s">
        <v>4100</v>
      </c>
      <c r="H295" s="627" t="s">
        <v>4101</v>
      </c>
      <c r="I295" s="629">
        <v>879.41250000000002</v>
      </c>
      <c r="J295" s="629">
        <v>14</v>
      </c>
      <c r="K295" s="630">
        <v>12311.6</v>
      </c>
    </row>
    <row r="296" spans="1:11" ht="14.4" customHeight="1" x14ac:dyDescent="0.3">
      <c r="A296" s="625" t="s">
        <v>545</v>
      </c>
      <c r="B296" s="626" t="s">
        <v>547</v>
      </c>
      <c r="C296" s="627" t="s">
        <v>565</v>
      </c>
      <c r="D296" s="628" t="s">
        <v>566</v>
      </c>
      <c r="E296" s="627" t="s">
        <v>3994</v>
      </c>
      <c r="F296" s="628" t="s">
        <v>3995</v>
      </c>
      <c r="G296" s="627" t="s">
        <v>4100</v>
      </c>
      <c r="H296" s="627" t="s">
        <v>4102</v>
      </c>
      <c r="I296" s="629">
        <v>879.4</v>
      </c>
      <c r="J296" s="629">
        <v>13</v>
      </c>
      <c r="K296" s="630">
        <v>11432.12</v>
      </c>
    </row>
    <row r="297" spans="1:11" ht="14.4" customHeight="1" x14ac:dyDescent="0.3">
      <c r="A297" s="625" t="s">
        <v>545</v>
      </c>
      <c r="B297" s="626" t="s">
        <v>547</v>
      </c>
      <c r="C297" s="627" t="s">
        <v>565</v>
      </c>
      <c r="D297" s="628" t="s">
        <v>566</v>
      </c>
      <c r="E297" s="627" t="s">
        <v>3994</v>
      </c>
      <c r="F297" s="628" t="s">
        <v>3995</v>
      </c>
      <c r="G297" s="627" t="s">
        <v>4100</v>
      </c>
      <c r="H297" s="627" t="s">
        <v>4103</v>
      </c>
      <c r="I297" s="629">
        <v>879.43499999999995</v>
      </c>
      <c r="J297" s="629">
        <v>6</v>
      </c>
      <c r="K297" s="630">
        <v>5276.6100000000006</v>
      </c>
    </row>
    <row r="298" spans="1:11" ht="14.4" customHeight="1" x14ac:dyDescent="0.3">
      <c r="A298" s="625" t="s">
        <v>545</v>
      </c>
      <c r="B298" s="626" t="s">
        <v>547</v>
      </c>
      <c r="C298" s="627" t="s">
        <v>565</v>
      </c>
      <c r="D298" s="628" t="s">
        <v>566</v>
      </c>
      <c r="E298" s="627" t="s">
        <v>3994</v>
      </c>
      <c r="F298" s="628" t="s">
        <v>3995</v>
      </c>
      <c r="G298" s="627" t="s">
        <v>4110</v>
      </c>
      <c r="H298" s="627" t="s">
        <v>4111</v>
      </c>
      <c r="I298" s="629">
        <v>1.18</v>
      </c>
      <c r="J298" s="629">
        <v>900</v>
      </c>
      <c r="K298" s="630">
        <v>1060.1199999999999</v>
      </c>
    </row>
    <row r="299" spans="1:11" ht="14.4" customHeight="1" x14ac:dyDescent="0.3">
      <c r="A299" s="625" t="s">
        <v>545</v>
      </c>
      <c r="B299" s="626" t="s">
        <v>547</v>
      </c>
      <c r="C299" s="627" t="s">
        <v>565</v>
      </c>
      <c r="D299" s="628" t="s">
        <v>566</v>
      </c>
      <c r="E299" s="627" t="s">
        <v>3994</v>
      </c>
      <c r="F299" s="628" t="s">
        <v>3995</v>
      </c>
      <c r="G299" s="627" t="s">
        <v>4112</v>
      </c>
      <c r="H299" s="627" t="s">
        <v>4113</v>
      </c>
      <c r="I299" s="629">
        <v>1.2</v>
      </c>
      <c r="J299" s="629">
        <v>1</v>
      </c>
      <c r="K299" s="630">
        <v>1.2</v>
      </c>
    </row>
    <row r="300" spans="1:11" ht="14.4" customHeight="1" x14ac:dyDescent="0.3">
      <c r="A300" s="625" t="s">
        <v>545</v>
      </c>
      <c r="B300" s="626" t="s">
        <v>547</v>
      </c>
      <c r="C300" s="627" t="s">
        <v>565</v>
      </c>
      <c r="D300" s="628" t="s">
        <v>566</v>
      </c>
      <c r="E300" s="627" t="s">
        <v>3994</v>
      </c>
      <c r="F300" s="628" t="s">
        <v>3995</v>
      </c>
      <c r="G300" s="627" t="s">
        <v>4399</v>
      </c>
      <c r="H300" s="627" t="s">
        <v>4400</v>
      </c>
      <c r="I300" s="629">
        <v>1646</v>
      </c>
      <c r="J300" s="629">
        <v>1</v>
      </c>
      <c r="K300" s="630">
        <v>1646</v>
      </c>
    </row>
    <row r="301" spans="1:11" ht="14.4" customHeight="1" x14ac:dyDescent="0.3">
      <c r="A301" s="625" t="s">
        <v>545</v>
      </c>
      <c r="B301" s="626" t="s">
        <v>547</v>
      </c>
      <c r="C301" s="627" t="s">
        <v>565</v>
      </c>
      <c r="D301" s="628" t="s">
        <v>566</v>
      </c>
      <c r="E301" s="627" t="s">
        <v>3994</v>
      </c>
      <c r="F301" s="628" t="s">
        <v>3995</v>
      </c>
      <c r="G301" s="627" t="s">
        <v>4120</v>
      </c>
      <c r="H301" s="627" t="s">
        <v>4121</v>
      </c>
      <c r="I301" s="629">
        <v>0.31</v>
      </c>
      <c r="J301" s="629">
        <v>100</v>
      </c>
      <c r="K301" s="630">
        <v>31</v>
      </c>
    </row>
    <row r="302" spans="1:11" ht="14.4" customHeight="1" x14ac:dyDescent="0.3">
      <c r="A302" s="625" t="s">
        <v>545</v>
      </c>
      <c r="B302" s="626" t="s">
        <v>547</v>
      </c>
      <c r="C302" s="627" t="s">
        <v>565</v>
      </c>
      <c r="D302" s="628" t="s">
        <v>566</v>
      </c>
      <c r="E302" s="627" t="s">
        <v>3996</v>
      </c>
      <c r="F302" s="628" t="s">
        <v>3997</v>
      </c>
      <c r="G302" s="627" t="s">
        <v>4401</v>
      </c>
      <c r="H302" s="627" t="s">
        <v>4402</v>
      </c>
      <c r="I302" s="629">
        <v>469.71</v>
      </c>
      <c r="J302" s="629">
        <v>2</v>
      </c>
      <c r="K302" s="630">
        <v>939.42</v>
      </c>
    </row>
    <row r="303" spans="1:11" ht="14.4" customHeight="1" x14ac:dyDescent="0.3">
      <c r="A303" s="625" t="s">
        <v>545</v>
      </c>
      <c r="B303" s="626" t="s">
        <v>547</v>
      </c>
      <c r="C303" s="627" t="s">
        <v>565</v>
      </c>
      <c r="D303" s="628" t="s">
        <v>566</v>
      </c>
      <c r="E303" s="627" t="s">
        <v>3996</v>
      </c>
      <c r="F303" s="628" t="s">
        <v>3997</v>
      </c>
      <c r="G303" s="627" t="s">
        <v>4403</v>
      </c>
      <c r="H303" s="627" t="s">
        <v>4404</v>
      </c>
      <c r="I303" s="629">
        <v>253.005</v>
      </c>
      <c r="J303" s="629">
        <v>9</v>
      </c>
      <c r="K303" s="630">
        <v>2335.09</v>
      </c>
    </row>
    <row r="304" spans="1:11" ht="14.4" customHeight="1" x14ac:dyDescent="0.3">
      <c r="A304" s="625" t="s">
        <v>545</v>
      </c>
      <c r="B304" s="626" t="s">
        <v>547</v>
      </c>
      <c r="C304" s="627" t="s">
        <v>565</v>
      </c>
      <c r="D304" s="628" t="s">
        <v>566</v>
      </c>
      <c r="E304" s="627" t="s">
        <v>3996</v>
      </c>
      <c r="F304" s="628" t="s">
        <v>3997</v>
      </c>
      <c r="G304" s="627" t="s">
        <v>4405</v>
      </c>
      <c r="H304" s="627" t="s">
        <v>4406</v>
      </c>
      <c r="I304" s="629">
        <v>57.786000000000001</v>
      </c>
      <c r="J304" s="629">
        <v>160</v>
      </c>
      <c r="K304" s="630">
        <v>9277.4</v>
      </c>
    </row>
    <row r="305" spans="1:11" ht="14.4" customHeight="1" x14ac:dyDescent="0.3">
      <c r="A305" s="625" t="s">
        <v>545</v>
      </c>
      <c r="B305" s="626" t="s">
        <v>547</v>
      </c>
      <c r="C305" s="627" t="s">
        <v>565</v>
      </c>
      <c r="D305" s="628" t="s">
        <v>566</v>
      </c>
      <c r="E305" s="627" t="s">
        <v>3996</v>
      </c>
      <c r="F305" s="628" t="s">
        <v>3997</v>
      </c>
      <c r="G305" s="627" t="s">
        <v>4407</v>
      </c>
      <c r="H305" s="627" t="s">
        <v>4408</v>
      </c>
      <c r="I305" s="629">
        <v>37.334285714285713</v>
      </c>
      <c r="J305" s="629">
        <v>220</v>
      </c>
      <c r="K305" s="630">
        <v>8268.36</v>
      </c>
    </row>
    <row r="306" spans="1:11" ht="14.4" customHeight="1" x14ac:dyDescent="0.3">
      <c r="A306" s="625" t="s">
        <v>545</v>
      </c>
      <c r="B306" s="626" t="s">
        <v>547</v>
      </c>
      <c r="C306" s="627" t="s">
        <v>565</v>
      </c>
      <c r="D306" s="628" t="s">
        <v>566</v>
      </c>
      <c r="E306" s="627" t="s">
        <v>3996</v>
      </c>
      <c r="F306" s="628" t="s">
        <v>3997</v>
      </c>
      <c r="G306" s="627" t="s">
        <v>4139</v>
      </c>
      <c r="H306" s="627" t="s">
        <v>4140</v>
      </c>
      <c r="I306" s="629">
        <v>3.51</v>
      </c>
      <c r="J306" s="629">
        <v>5</v>
      </c>
      <c r="K306" s="630">
        <v>17.55</v>
      </c>
    </row>
    <row r="307" spans="1:11" ht="14.4" customHeight="1" x14ac:dyDescent="0.3">
      <c r="A307" s="625" t="s">
        <v>545</v>
      </c>
      <c r="B307" s="626" t="s">
        <v>547</v>
      </c>
      <c r="C307" s="627" t="s">
        <v>565</v>
      </c>
      <c r="D307" s="628" t="s">
        <v>566</v>
      </c>
      <c r="E307" s="627" t="s">
        <v>3996</v>
      </c>
      <c r="F307" s="628" t="s">
        <v>3997</v>
      </c>
      <c r="G307" s="627" t="s">
        <v>4141</v>
      </c>
      <c r="H307" s="627" t="s">
        <v>4142</v>
      </c>
      <c r="I307" s="629">
        <v>11.04857142857143</v>
      </c>
      <c r="J307" s="629">
        <v>350</v>
      </c>
      <c r="K307" s="630">
        <v>3867</v>
      </c>
    </row>
    <row r="308" spans="1:11" ht="14.4" customHeight="1" x14ac:dyDescent="0.3">
      <c r="A308" s="625" t="s">
        <v>545</v>
      </c>
      <c r="B308" s="626" t="s">
        <v>547</v>
      </c>
      <c r="C308" s="627" t="s">
        <v>565</v>
      </c>
      <c r="D308" s="628" t="s">
        <v>566</v>
      </c>
      <c r="E308" s="627" t="s">
        <v>3996</v>
      </c>
      <c r="F308" s="628" t="s">
        <v>3997</v>
      </c>
      <c r="G308" s="627" t="s">
        <v>4147</v>
      </c>
      <c r="H308" s="627" t="s">
        <v>4148</v>
      </c>
      <c r="I308" s="629">
        <v>0.92454545454545456</v>
      </c>
      <c r="J308" s="629">
        <v>4200</v>
      </c>
      <c r="K308" s="630">
        <v>3888</v>
      </c>
    </row>
    <row r="309" spans="1:11" ht="14.4" customHeight="1" x14ac:dyDescent="0.3">
      <c r="A309" s="625" t="s">
        <v>545</v>
      </c>
      <c r="B309" s="626" t="s">
        <v>547</v>
      </c>
      <c r="C309" s="627" t="s">
        <v>565</v>
      </c>
      <c r="D309" s="628" t="s">
        <v>566</v>
      </c>
      <c r="E309" s="627" t="s">
        <v>3996</v>
      </c>
      <c r="F309" s="628" t="s">
        <v>3997</v>
      </c>
      <c r="G309" s="627" t="s">
        <v>4149</v>
      </c>
      <c r="H309" s="627" t="s">
        <v>4150</v>
      </c>
      <c r="I309" s="629">
        <v>1.4255555555555555</v>
      </c>
      <c r="J309" s="629">
        <v>2400</v>
      </c>
      <c r="K309" s="630">
        <v>3427</v>
      </c>
    </row>
    <row r="310" spans="1:11" ht="14.4" customHeight="1" x14ac:dyDescent="0.3">
      <c r="A310" s="625" t="s">
        <v>545</v>
      </c>
      <c r="B310" s="626" t="s">
        <v>547</v>
      </c>
      <c r="C310" s="627" t="s">
        <v>565</v>
      </c>
      <c r="D310" s="628" t="s">
        <v>566</v>
      </c>
      <c r="E310" s="627" t="s">
        <v>3996</v>
      </c>
      <c r="F310" s="628" t="s">
        <v>3997</v>
      </c>
      <c r="G310" s="627" t="s">
        <v>4151</v>
      </c>
      <c r="H310" s="627" t="s">
        <v>4152</v>
      </c>
      <c r="I310" s="629">
        <v>0.41714285714285715</v>
      </c>
      <c r="J310" s="629">
        <v>2600</v>
      </c>
      <c r="K310" s="630">
        <v>1085</v>
      </c>
    </row>
    <row r="311" spans="1:11" ht="14.4" customHeight="1" x14ac:dyDescent="0.3">
      <c r="A311" s="625" t="s">
        <v>545</v>
      </c>
      <c r="B311" s="626" t="s">
        <v>547</v>
      </c>
      <c r="C311" s="627" t="s">
        <v>565</v>
      </c>
      <c r="D311" s="628" t="s">
        <v>566</v>
      </c>
      <c r="E311" s="627" t="s">
        <v>3996</v>
      </c>
      <c r="F311" s="628" t="s">
        <v>3997</v>
      </c>
      <c r="G311" s="627" t="s">
        <v>4153</v>
      </c>
      <c r="H311" s="627" t="s">
        <v>4154</v>
      </c>
      <c r="I311" s="629">
        <v>0.57545454545454544</v>
      </c>
      <c r="J311" s="629">
        <v>6000</v>
      </c>
      <c r="K311" s="630">
        <v>3464</v>
      </c>
    </row>
    <row r="312" spans="1:11" ht="14.4" customHeight="1" x14ac:dyDescent="0.3">
      <c r="A312" s="625" t="s">
        <v>545</v>
      </c>
      <c r="B312" s="626" t="s">
        <v>547</v>
      </c>
      <c r="C312" s="627" t="s">
        <v>565</v>
      </c>
      <c r="D312" s="628" t="s">
        <v>566</v>
      </c>
      <c r="E312" s="627" t="s">
        <v>3996</v>
      </c>
      <c r="F312" s="628" t="s">
        <v>3997</v>
      </c>
      <c r="G312" s="627" t="s">
        <v>4155</v>
      </c>
      <c r="H312" s="627" t="s">
        <v>4156</v>
      </c>
      <c r="I312" s="629">
        <v>3.0866666666666673</v>
      </c>
      <c r="J312" s="629">
        <v>250</v>
      </c>
      <c r="K312" s="630">
        <v>776.5</v>
      </c>
    </row>
    <row r="313" spans="1:11" ht="14.4" customHeight="1" x14ac:dyDescent="0.3">
      <c r="A313" s="625" t="s">
        <v>545</v>
      </c>
      <c r="B313" s="626" t="s">
        <v>547</v>
      </c>
      <c r="C313" s="627" t="s">
        <v>565</v>
      </c>
      <c r="D313" s="628" t="s">
        <v>566</v>
      </c>
      <c r="E313" s="627" t="s">
        <v>3996</v>
      </c>
      <c r="F313" s="628" t="s">
        <v>3997</v>
      </c>
      <c r="G313" s="627" t="s">
        <v>4409</v>
      </c>
      <c r="H313" s="627" t="s">
        <v>4410</v>
      </c>
      <c r="I313" s="629">
        <v>20.52</v>
      </c>
      <c r="J313" s="629">
        <v>2</v>
      </c>
      <c r="K313" s="630">
        <v>41.04</v>
      </c>
    </row>
    <row r="314" spans="1:11" ht="14.4" customHeight="1" x14ac:dyDescent="0.3">
      <c r="A314" s="625" t="s">
        <v>545</v>
      </c>
      <c r="B314" s="626" t="s">
        <v>547</v>
      </c>
      <c r="C314" s="627" t="s">
        <v>565</v>
      </c>
      <c r="D314" s="628" t="s">
        <v>566</v>
      </c>
      <c r="E314" s="627" t="s">
        <v>3996</v>
      </c>
      <c r="F314" s="628" t="s">
        <v>3997</v>
      </c>
      <c r="G314" s="627" t="s">
        <v>4157</v>
      </c>
      <c r="H314" s="627" t="s">
        <v>4158</v>
      </c>
      <c r="I314" s="629">
        <v>6.2824999999999998</v>
      </c>
      <c r="J314" s="629">
        <v>42</v>
      </c>
      <c r="K314" s="630">
        <v>263.88</v>
      </c>
    </row>
    <row r="315" spans="1:11" ht="14.4" customHeight="1" x14ac:dyDescent="0.3">
      <c r="A315" s="625" t="s">
        <v>545</v>
      </c>
      <c r="B315" s="626" t="s">
        <v>547</v>
      </c>
      <c r="C315" s="627" t="s">
        <v>565</v>
      </c>
      <c r="D315" s="628" t="s">
        <v>566</v>
      </c>
      <c r="E315" s="627" t="s">
        <v>3996</v>
      </c>
      <c r="F315" s="628" t="s">
        <v>3997</v>
      </c>
      <c r="G315" s="627" t="s">
        <v>4159</v>
      </c>
      <c r="H315" s="627" t="s">
        <v>4160</v>
      </c>
      <c r="I315" s="629">
        <v>6.083333333333333</v>
      </c>
      <c r="J315" s="629">
        <v>50</v>
      </c>
      <c r="K315" s="630">
        <v>312.8</v>
      </c>
    </row>
    <row r="316" spans="1:11" ht="14.4" customHeight="1" x14ac:dyDescent="0.3">
      <c r="A316" s="625" t="s">
        <v>545</v>
      </c>
      <c r="B316" s="626" t="s">
        <v>547</v>
      </c>
      <c r="C316" s="627" t="s">
        <v>565</v>
      </c>
      <c r="D316" s="628" t="s">
        <v>566</v>
      </c>
      <c r="E316" s="627" t="s">
        <v>3996</v>
      </c>
      <c r="F316" s="628" t="s">
        <v>3997</v>
      </c>
      <c r="G316" s="627" t="s">
        <v>4411</v>
      </c>
      <c r="H316" s="627" t="s">
        <v>4412</v>
      </c>
      <c r="I316" s="629">
        <v>1140.43</v>
      </c>
      <c r="J316" s="629">
        <v>18</v>
      </c>
      <c r="K316" s="630">
        <v>20527.75</v>
      </c>
    </row>
    <row r="317" spans="1:11" ht="14.4" customHeight="1" x14ac:dyDescent="0.3">
      <c r="A317" s="625" t="s">
        <v>545</v>
      </c>
      <c r="B317" s="626" t="s">
        <v>547</v>
      </c>
      <c r="C317" s="627" t="s">
        <v>565</v>
      </c>
      <c r="D317" s="628" t="s">
        <v>566</v>
      </c>
      <c r="E317" s="627" t="s">
        <v>3996</v>
      </c>
      <c r="F317" s="628" t="s">
        <v>3997</v>
      </c>
      <c r="G317" s="627" t="s">
        <v>4413</v>
      </c>
      <c r="H317" s="627" t="s">
        <v>4414</v>
      </c>
      <c r="I317" s="629">
        <v>232.3</v>
      </c>
      <c r="J317" s="629">
        <v>5</v>
      </c>
      <c r="K317" s="630">
        <v>1161.5</v>
      </c>
    </row>
    <row r="318" spans="1:11" ht="14.4" customHeight="1" x14ac:dyDescent="0.3">
      <c r="A318" s="625" t="s">
        <v>545</v>
      </c>
      <c r="B318" s="626" t="s">
        <v>547</v>
      </c>
      <c r="C318" s="627" t="s">
        <v>565</v>
      </c>
      <c r="D318" s="628" t="s">
        <v>566</v>
      </c>
      <c r="E318" s="627" t="s">
        <v>3996</v>
      </c>
      <c r="F318" s="628" t="s">
        <v>3997</v>
      </c>
      <c r="G318" s="627" t="s">
        <v>4163</v>
      </c>
      <c r="H318" s="627" t="s">
        <v>4164</v>
      </c>
      <c r="I318" s="629">
        <v>81.739999999999995</v>
      </c>
      <c r="J318" s="629">
        <v>90</v>
      </c>
      <c r="K318" s="630">
        <v>7356.4</v>
      </c>
    </row>
    <row r="319" spans="1:11" ht="14.4" customHeight="1" x14ac:dyDescent="0.3">
      <c r="A319" s="625" t="s">
        <v>545</v>
      </c>
      <c r="B319" s="626" t="s">
        <v>547</v>
      </c>
      <c r="C319" s="627" t="s">
        <v>565</v>
      </c>
      <c r="D319" s="628" t="s">
        <v>566</v>
      </c>
      <c r="E319" s="627" t="s">
        <v>3996</v>
      </c>
      <c r="F319" s="628" t="s">
        <v>3997</v>
      </c>
      <c r="G319" s="627" t="s">
        <v>4415</v>
      </c>
      <c r="H319" s="627" t="s">
        <v>4416</v>
      </c>
      <c r="I319" s="629">
        <v>17.794285714285714</v>
      </c>
      <c r="J319" s="629">
        <v>140</v>
      </c>
      <c r="K319" s="630">
        <v>2492.0500000000002</v>
      </c>
    </row>
    <row r="320" spans="1:11" ht="14.4" customHeight="1" x14ac:dyDescent="0.3">
      <c r="A320" s="625" t="s">
        <v>545</v>
      </c>
      <c r="B320" s="626" t="s">
        <v>547</v>
      </c>
      <c r="C320" s="627" t="s">
        <v>565</v>
      </c>
      <c r="D320" s="628" t="s">
        <v>566</v>
      </c>
      <c r="E320" s="627" t="s">
        <v>3996</v>
      </c>
      <c r="F320" s="628" t="s">
        <v>3997</v>
      </c>
      <c r="G320" s="627" t="s">
        <v>4166</v>
      </c>
      <c r="H320" s="627" t="s">
        <v>4168</v>
      </c>
      <c r="I320" s="629">
        <v>5.57</v>
      </c>
      <c r="J320" s="629">
        <v>100</v>
      </c>
      <c r="K320" s="630">
        <v>557</v>
      </c>
    </row>
    <row r="321" spans="1:11" ht="14.4" customHeight="1" x14ac:dyDescent="0.3">
      <c r="A321" s="625" t="s">
        <v>545</v>
      </c>
      <c r="B321" s="626" t="s">
        <v>547</v>
      </c>
      <c r="C321" s="627" t="s">
        <v>565</v>
      </c>
      <c r="D321" s="628" t="s">
        <v>566</v>
      </c>
      <c r="E321" s="627" t="s">
        <v>3996</v>
      </c>
      <c r="F321" s="628" t="s">
        <v>3997</v>
      </c>
      <c r="G321" s="627" t="s">
        <v>4417</v>
      </c>
      <c r="H321" s="627" t="s">
        <v>4418</v>
      </c>
      <c r="I321" s="629">
        <v>20.52</v>
      </c>
      <c r="J321" s="629">
        <v>2</v>
      </c>
      <c r="K321" s="630">
        <v>41.04</v>
      </c>
    </row>
    <row r="322" spans="1:11" ht="14.4" customHeight="1" x14ac:dyDescent="0.3">
      <c r="A322" s="625" t="s">
        <v>545</v>
      </c>
      <c r="B322" s="626" t="s">
        <v>547</v>
      </c>
      <c r="C322" s="627" t="s">
        <v>565</v>
      </c>
      <c r="D322" s="628" t="s">
        <v>566</v>
      </c>
      <c r="E322" s="627" t="s">
        <v>3996</v>
      </c>
      <c r="F322" s="628" t="s">
        <v>3997</v>
      </c>
      <c r="G322" s="627" t="s">
        <v>4419</v>
      </c>
      <c r="H322" s="627" t="s">
        <v>4420</v>
      </c>
      <c r="I322" s="629">
        <v>18.990000000000002</v>
      </c>
      <c r="J322" s="629">
        <v>2</v>
      </c>
      <c r="K322" s="630">
        <v>37.980000000000004</v>
      </c>
    </row>
    <row r="323" spans="1:11" ht="14.4" customHeight="1" x14ac:dyDescent="0.3">
      <c r="A323" s="625" t="s">
        <v>545</v>
      </c>
      <c r="B323" s="626" t="s">
        <v>547</v>
      </c>
      <c r="C323" s="627" t="s">
        <v>565</v>
      </c>
      <c r="D323" s="628" t="s">
        <v>566</v>
      </c>
      <c r="E323" s="627" t="s">
        <v>3996</v>
      </c>
      <c r="F323" s="628" t="s">
        <v>3997</v>
      </c>
      <c r="G323" s="627" t="s">
        <v>4421</v>
      </c>
      <c r="H323" s="627" t="s">
        <v>4422</v>
      </c>
      <c r="I323" s="629">
        <v>16.940000000000001</v>
      </c>
      <c r="J323" s="629">
        <v>10</v>
      </c>
      <c r="K323" s="630">
        <v>169.4</v>
      </c>
    </row>
    <row r="324" spans="1:11" ht="14.4" customHeight="1" x14ac:dyDescent="0.3">
      <c r="A324" s="625" t="s">
        <v>545</v>
      </c>
      <c r="B324" s="626" t="s">
        <v>547</v>
      </c>
      <c r="C324" s="627" t="s">
        <v>565</v>
      </c>
      <c r="D324" s="628" t="s">
        <v>566</v>
      </c>
      <c r="E324" s="627" t="s">
        <v>3996</v>
      </c>
      <c r="F324" s="628" t="s">
        <v>3997</v>
      </c>
      <c r="G324" s="627" t="s">
        <v>4423</v>
      </c>
      <c r="H324" s="627" t="s">
        <v>4424</v>
      </c>
      <c r="I324" s="629">
        <v>21.78</v>
      </c>
      <c r="J324" s="629">
        <v>4</v>
      </c>
      <c r="K324" s="630">
        <v>87.12</v>
      </c>
    </row>
    <row r="325" spans="1:11" ht="14.4" customHeight="1" x14ac:dyDescent="0.3">
      <c r="A325" s="625" t="s">
        <v>545</v>
      </c>
      <c r="B325" s="626" t="s">
        <v>547</v>
      </c>
      <c r="C325" s="627" t="s">
        <v>565</v>
      </c>
      <c r="D325" s="628" t="s">
        <v>566</v>
      </c>
      <c r="E325" s="627" t="s">
        <v>3996</v>
      </c>
      <c r="F325" s="628" t="s">
        <v>3997</v>
      </c>
      <c r="G325" s="627" t="s">
        <v>4172</v>
      </c>
      <c r="H325" s="627" t="s">
        <v>4173</v>
      </c>
      <c r="I325" s="629">
        <v>8.9550000000000001</v>
      </c>
      <c r="J325" s="629">
        <v>20</v>
      </c>
      <c r="K325" s="630">
        <v>179.05</v>
      </c>
    </row>
    <row r="326" spans="1:11" ht="14.4" customHeight="1" x14ac:dyDescent="0.3">
      <c r="A326" s="625" t="s">
        <v>545</v>
      </c>
      <c r="B326" s="626" t="s">
        <v>547</v>
      </c>
      <c r="C326" s="627" t="s">
        <v>565</v>
      </c>
      <c r="D326" s="628" t="s">
        <v>566</v>
      </c>
      <c r="E326" s="627" t="s">
        <v>3996</v>
      </c>
      <c r="F326" s="628" t="s">
        <v>3997</v>
      </c>
      <c r="G326" s="627" t="s">
        <v>4425</v>
      </c>
      <c r="H326" s="627" t="s">
        <v>4426</v>
      </c>
      <c r="I326" s="629">
        <v>10.414999999999999</v>
      </c>
      <c r="J326" s="629">
        <v>30</v>
      </c>
      <c r="K326" s="630">
        <v>312.45000000000005</v>
      </c>
    </row>
    <row r="327" spans="1:11" ht="14.4" customHeight="1" x14ac:dyDescent="0.3">
      <c r="A327" s="625" t="s">
        <v>545</v>
      </c>
      <c r="B327" s="626" t="s">
        <v>547</v>
      </c>
      <c r="C327" s="627" t="s">
        <v>565</v>
      </c>
      <c r="D327" s="628" t="s">
        <v>566</v>
      </c>
      <c r="E327" s="627" t="s">
        <v>3996</v>
      </c>
      <c r="F327" s="628" t="s">
        <v>3997</v>
      </c>
      <c r="G327" s="627" t="s">
        <v>4174</v>
      </c>
      <c r="H327" s="627" t="s">
        <v>4175</v>
      </c>
      <c r="I327" s="629">
        <v>23.228333333333335</v>
      </c>
      <c r="J327" s="629">
        <v>240</v>
      </c>
      <c r="K327" s="630">
        <v>5589.3</v>
      </c>
    </row>
    <row r="328" spans="1:11" ht="14.4" customHeight="1" x14ac:dyDescent="0.3">
      <c r="A328" s="625" t="s">
        <v>545</v>
      </c>
      <c r="B328" s="626" t="s">
        <v>547</v>
      </c>
      <c r="C328" s="627" t="s">
        <v>565</v>
      </c>
      <c r="D328" s="628" t="s">
        <v>566</v>
      </c>
      <c r="E328" s="627" t="s">
        <v>3996</v>
      </c>
      <c r="F328" s="628" t="s">
        <v>3997</v>
      </c>
      <c r="G328" s="627" t="s">
        <v>4427</v>
      </c>
      <c r="H328" s="627" t="s">
        <v>4428</v>
      </c>
      <c r="I328" s="629">
        <v>59.75333333333333</v>
      </c>
      <c r="J328" s="629">
        <v>40</v>
      </c>
      <c r="K328" s="630">
        <v>2390</v>
      </c>
    </row>
    <row r="329" spans="1:11" ht="14.4" customHeight="1" x14ac:dyDescent="0.3">
      <c r="A329" s="625" t="s">
        <v>545</v>
      </c>
      <c r="B329" s="626" t="s">
        <v>547</v>
      </c>
      <c r="C329" s="627" t="s">
        <v>565</v>
      </c>
      <c r="D329" s="628" t="s">
        <v>566</v>
      </c>
      <c r="E329" s="627" t="s">
        <v>3996</v>
      </c>
      <c r="F329" s="628" t="s">
        <v>3997</v>
      </c>
      <c r="G329" s="627" t="s">
        <v>4176</v>
      </c>
      <c r="H329" s="627" t="s">
        <v>4177</v>
      </c>
      <c r="I329" s="629">
        <v>1.7790909090909091</v>
      </c>
      <c r="J329" s="629">
        <v>1750</v>
      </c>
      <c r="K329" s="630">
        <v>3113.5</v>
      </c>
    </row>
    <row r="330" spans="1:11" ht="14.4" customHeight="1" x14ac:dyDescent="0.3">
      <c r="A330" s="625" t="s">
        <v>545</v>
      </c>
      <c r="B330" s="626" t="s">
        <v>547</v>
      </c>
      <c r="C330" s="627" t="s">
        <v>565</v>
      </c>
      <c r="D330" s="628" t="s">
        <v>566</v>
      </c>
      <c r="E330" s="627" t="s">
        <v>3996</v>
      </c>
      <c r="F330" s="628" t="s">
        <v>3997</v>
      </c>
      <c r="G330" s="627" t="s">
        <v>4178</v>
      </c>
      <c r="H330" s="627" t="s">
        <v>4179</v>
      </c>
      <c r="I330" s="629">
        <v>1.7650000000000001</v>
      </c>
      <c r="J330" s="629">
        <v>100</v>
      </c>
      <c r="K330" s="630">
        <v>176.5</v>
      </c>
    </row>
    <row r="331" spans="1:11" ht="14.4" customHeight="1" x14ac:dyDescent="0.3">
      <c r="A331" s="625" t="s">
        <v>545</v>
      </c>
      <c r="B331" s="626" t="s">
        <v>547</v>
      </c>
      <c r="C331" s="627" t="s">
        <v>565</v>
      </c>
      <c r="D331" s="628" t="s">
        <v>566</v>
      </c>
      <c r="E331" s="627" t="s">
        <v>3996</v>
      </c>
      <c r="F331" s="628" t="s">
        <v>3997</v>
      </c>
      <c r="G331" s="627" t="s">
        <v>4180</v>
      </c>
      <c r="H331" s="627" t="s">
        <v>4181</v>
      </c>
      <c r="I331" s="629">
        <v>2.75</v>
      </c>
      <c r="J331" s="629">
        <v>50</v>
      </c>
      <c r="K331" s="630">
        <v>137.5</v>
      </c>
    </row>
    <row r="332" spans="1:11" ht="14.4" customHeight="1" x14ac:dyDescent="0.3">
      <c r="A332" s="625" t="s">
        <v>545</v>
      </c>
      <c r="B332" s="626" t="s">
        <v>547</v>
      </c>
      <c r="C332" s="627" t="s">
        <v>565</v>
      </c>
      <c r="D332" s="628" t="s">
        <v>566</v>
      </c>
      <c r="E332" s="627" t="s">
        <v>3996</v>
      </c>
      <c r="F332" s="628" t="s">
        <v>3997</v>
      </c>
      <c r="G332" s="627" t="s">
        <v>4429</v>
      </c>
      <c r="H332" s="627" t="s">
        <v>4430</v>
      </c>
      <c r="I332" s="629">
        <v>1.7566666666666666</v>
      </c>
      <c r="J332" s="629">
        <v>700</v>
      </c>
      <c r="K332" s="630">
        <v>1229</v>
      </c>
    </row>
    <row r="333" spans="1:11" ht="14.4" customHeight="1" x14ac:dyDescent="0.3">
      <c r="A333" s="625" t="s">
        <v>545</v>
      </c>
      <c r="B333" s="626" t="s">
        <v>547</v>
      </c>
      <c r="C333" s="627" t="s">
        <v>565</v>
      </c>
      <c r="D333" s="628" t="s">
        <v>566</v>
      </c>
      <c r="E333" s="627" t="s">
        <v>3996</v>
      </c>
      <c r="F333" s="628" t="s">
        <v>3997</v>
      </c>
      <c r="G333" s="627" t="s">
        <v>4186</v>
      </c>
      <c r="H333" s="627" t="s">
        <v>4187</v>
      </c>
      <c r="I333" s="629">
        <v>1.111111111111111E-2</v>
      </c>
      <c r="J333" s="629">
        <v>640</v>
      </c>
      <c r="K333" s="630">
        <v>7.4</v>
      </c>
    </row>
    <row r="334" spans="1:11" ht="14.4" customHeight="1" x14ac:dyDescent="0.3">
      <c r="A334" s="625" t="s">
        <v>545</v>
      </c>
      <c r="B334" s="626" t="s">
        <v>547</v>
      </c>
      <c r="C334" s="627" t="s">
        <v>565</v>
      </c>
      <c r="D334" s="628" t="s">
        <v>566</v>
      </c>
      <c r="E334" s="627" t="s">
        <v>3996</v>
      </c>
      <c r="F334" s="628" t="s">
        <v>3997</v>
      </c>
      <c r="G334" s="627" t="s">
        <v>4190</v>
      </c>
      <c r="H334" s="627" t="s">
        <v>4191</v>
      </c>
      <c r="I334" s="629">
        <v>1.9924999999999999</v>
      </c>
      <c r="J334" s="629">
        <v>200</v>
      </c>
      <c r="K334" s="630">
        <v>398.5</v>
      </c>
    </row>
    <row r="335" spans="1:11" ht="14.4" customHeight="1" x14ac:dyDescent="0.3">
      <c r="A335" s="625" t="s">
        <v>545</v>
      </c>
      <c r="B335" s="626" t="s">
        <v>547</v>
      </c>
      <c r="C335" s="627" t="s">
        <v>565</v>
      </c>
      <c r="D335" s="628" t="s">
        <v>566</v>
      </c>
      <c r="E335" s="627" t="s">
        <v>3996</v>
      </c>
      <c r="F335" s="628" t="s">
        <v>3997</v>
      </c>
      <c r="G335" s="627" t="s">
        <v>4192</v>
      </c>
      <c r="H335" s="627" t="s">
        <v>4193</v>
      </c>
      <c r="I335" s="629">
        <v>2.3972727272727274</v>
      </c>
      <c r="J335" s="629">
        <v>1550</v>
      </c>
      <c r="K335" s="630">
        <v>3714</v>
      </c>
    </row>
    <row r="336" spans="1:11" ht="14.4" customHeight="1" x14ac:dyDescent="0.3">
      <c r="A336" s="625" t="s">
        <v>545</v>
      </c>
      <c r="B336" s="626" t="s">
        <v>547</v>
      </c>
      <c r="C336" s="627" t="s">
        <v>565</v>
      </c>
      <c r="D336" s="628" t="s">
        <v>566</v>
      </c>
      <c r="E336" s="627" t="s">
        <v>3996</v>
      </c>
      <c r="F336" s="628" t="s">
        <v>3997</v>
      </c>
      <c r="G336" s="627" t="s">
        <v>4198</v>
      </c>
      <c r="H336" s="627" t="s">
        <v>4199</v>
      </c>
      <c r="I336" s="629">
        <v>2.21</v>
      </c>
      <c r="J336" s="629">
        <v>200</v>
      </c>
      <c r="K336" s="630">
        <v>442</v>
      </c>
    </row>
    <row r="337" spans="1:11" ht="14.4" customHeight="1" x14ac:dyDescent="0.3">
      <c r="A337" s="625" t="s">
        <v>545</v>
      </c>
      <c r="B337" s="626" t="s">
        <v>547</v>
      </c>
      <c r="C337" s="627" t="s">
        <v>565</v>
      </c>
      <c r="D337" s="628" t="s">
        <v>566</v>
      </c>
      <c r="E337" s="627" t="s">
        <v>3996</v>
      </c>
      <c r="F337" s="628" t="s">
        <v>3997</v>
      </c>
      <c r="G337" s="627" t="s">
        <v>4198</v>
      </c>
      <c r="H337" s="627" t="s">
        <v>4200</v>
      </c>
      <c r="I337" s="629">
        <v>2.1800000000000002</v>
      </c>
      <c r="J337" s="629">
        <v>100</v>
      </c>
      <c r="K337" s="630">
        <v>218</v>
      </c>
    </row>
    <row r="338" spans="1:11" ht="14.4" customHeight="1" x14ac:dyDescent="0.3">
      <c r="A338" s="625" t="s">
        <v>545</v>
      </c>
      <c r="B338" s="626" t="s">
        <v>547</v>
      </c>
      <c r="C338" s="627" t="s">
        <v>565</v>
      </c>
      <c r="D338" s="628" t="s">
        <v>566</v>
      </c>
      <c r="E338" s="627" t="s">
        <v>3996</v>
      </c>
      <c r="F338" s="628" t="s">
        <v>3997</v>
      </c>
      <c r="G338" s="627" t="s">
        <v>4431</v>
      </c>
      <c r="H338" s="627" t="s">
        <v>4432</v>
      </c>
      <c r="I338" s="629">
        <v>29.9</v>
      </c>
      <c r="J338" s="629">
        <v>65</v>
      </c>
      <c r="K338" s="630">
        <v>1943.51</v>
      </c>
    </row>
    <row r="339" spans="1:11" ht="14.4" customHeight="1" x14ac:dyDescent="0.3">
      <c r="A339" s="625" t="s">
        <v>545</v>
      </c>
      <c r="B339" s="626" t="s">
        <v>547</v>
      </c>
      <c r="C339" s="627" t="s">
        <v>565</v>
      </c>
      <c r="D339" s="628" t="s">
        <v>566</v>
      </c>
      <c r="E339" s="627" t="s">
        <v>3996</v>
      </c>
      <c r="F339" s="628" t="s">
        <v>3997</v>
      </c>
      <c r="G339" s="627" t="s">
        <v>4433</v>
      </c>
      <c r="H339" s="627" t="s">
        <v>4434</v>
      </c>
      <c r="I339" s="629">
        <v>1.5575000000000001</v>
      </c>
      <c r="J339" s="629">
        <v>1650</v>
      </c>
      <c r="K339" s="630">
        <v>2573.5</v>
      </c>
    </row>
    <row r="340" spans="1:11" ht="14.4" customHeight="1" x14ac:dyDescent="0.3">
      <c r="A340" s="625" t="s">
        <v>545</v>
      </c>
      <c r="B340" s="626" t="s">
        <v>547</v>
      </c>
      <c r="C340" s="627" t="s">
        <v>565</v>
      </c>
      <c r="D340" s="628" t="s">
        <v>566</v>
      </c>
      <c r="E340" s="627" t="s">
        <v>3996</v>
      </c>
      <c r="F340" s="628" t="s">
        <v>3997</v>
      </c>
      <c r="G340" s="627" t="s">
        <v>4433</v>
      </c>
      <c r="H340" s="627" t="s">
        <v>4435</v>
      </c>
      <c r="I340" s="629">
        <v>1.57</v>
      </c>
      <c r="J340" s="629">
        <v>400</v>
      </c>
      <c r="K340" s="630">
        <v>628</v>
      </c>
    </row>
    <row r="341" spans="1:11" ht="14.4" customHeight="1" x14ac:dyDescent="0.3">
      <c r="A341" s="625" t="s">
        <v>545</v>
      </c>
      <c r="B341" s="626" t="s">
        <v>547</v>
      </c>
      <c r="C341" s="627" t="s">
        <v>565</v>
      </c>
      <c r="D341" s="628" t="s">
        <v>566</v>
      </c>
      <c r="E341" s="627" t="s">
        <v>3996</v>
      </c>
      <c r="F341" s="628" t="s">
        <v>3997</v>
      </c>
      <c r="G341" s="627" t="s">
        <v>4203</v>
      </c>
      <c r="H341" s="627" t="s">
        <v>4204</v>
      </c>
      <c r="I341" s="629">
        <v>5.0949999999999998</v>
      </c>
      <c r="J341" s="629">
        <v>600</v>
      </c>
      <c r="K341" s="630">
        <v>3052.3999999999996</v>
      </c>
    </row>
    <row r="342" spans="1:11" ht="14.4" customHeight="1" x14ac:dyDescent="0.3">
      <c r="A342" s="625" t="s">
        <v>545</v>
      </c>
      <c r="B342" s="626" t="s">
        <v>547</v>
      </c>
      <c r="C342" s="627" t="s">
        <v>565</v>
      </c>
      <c r="D342" s="628" t="s">
        <v>566</v>
      </c>
      <c r="E342" s="627" t="s">
        <v>3996</v>
      </c>
      <c r="F342" s="628" t="s">
        <v>3997</v>
      </c>
      <c r="G342" s="627" t="s">
        <v>4205</v>
      </c>
      <c r="H342" s="627" t="s">
        <v>4206</v>
      </c>
      <c r="I342" s="629">
        <v>7.9945454545454542</v>
      </c>
      <c r="J342" s="629">
        <v>920</v>
      </c>
      <c r="K342" s="630">
        <v>7338.4</v>
      </c>
    </row>
    <row r="343" spans="1:11" ht="14.4" customHeight="1" x14ac:dyDescent="0.3">
      <c r="A343" s="625" t="s">
        <v>545</v>
      </c>
      <c r="B343" s="626" t="s">
        <v>547</v>
      </c>
      <c r="C343" s="627" t="s">
        <v>565</v>
      </c>
      <c r="D343" s="628" t="s">
        <v>566</v>
      </c>
      <c r="E343" s="627" t="s">
        <v>3996</v>
      </c>
      <c r="F343" s="628" t="s">
        <v>3997</v>
      </c>
      <c r="G343" s="627" t="s">
        <v>4436</v>
      </c>
      <c r="H343" s="627" t="s">
        <v>4437</v>
      </c>
      <c r="I343" s="629">
        <v>0.54</v>
      </c>
      <c r="J343" s="629">
        <v>300</v>
      </c>
      <c r="K343" s="630">
        <v>162</v>
      </c>
    </row>
    <row r="344" spans="1:11" ht="14.4" customHeight="1" x14ac:dyDescent="0.3">
      <c r="A344" s="625" t="s">
        <v>545</v>
      </c>
      <c r="B344" s="626" t="s">
        <v>547</v>
      </c>
      <c r="C344" s="627" t="s">
        <v>565</v>
      </c>
      <c r="D344" s="628" t="s">
        <v>566</v>
      </c>
      <c r="E344" s="627" t="s">
        <v>3996</v>
      </c>
      <c r="F344" s="628" t="s">
        <v>3997</v>
      </c>
      <c r="G344" s="627" t="s">
        <v>4438</v>
      </c>
      <c r="H344" s="627" t="s">
        <v>4439</v>
      </c>
      <c r="I344" s="629">
        <v>434.45</v>
      </c>
      <c r="J344" s="629">
        <v>2</v>
      </c>
      <c r="K344" s="630">
        <v>868.9</v>
      </c>
    </row>
    <row r="345" spans="1:11" ht="14.4" customHeight="1" x14ac:dyDescent="0.3">
      <c r="A345" s="625" t="s">
        <v>545</v>
      </c>
      <c r="B345" s="626" t="s">
        <v>547</v>
      </c>
      <c r="C345" s="627" t="s">
        <v>565</v>
      </c>
      <c r="D345" s="628" t="s">
        <v>566</v>
      </c>
      <c r="E345" s="627" t="s">
        <v>3996</v>
      </c>
      <c r="F345" s="628" t="s">
        <v>3997</v>
      </c>
      <c r="G345" s="627" t="s">
        <v>4440</v>
      </c>
      <c r="H345" s="627" t="s">
        <v>4441</v>
      </c>
      <c r="I345" s="629">
        <v>49.21</v>
      </c>
      <c r="J345" s="629">
        <v>20</v>
      </c>
      <c r="K345" s="630">
        <v>984.21</v>
      </c>
    </row>
    <row r="346" spans="1:11" ht="14.4" customHeight="1" x14ac:dyDescent="0.3">
      <c r="A346" s="625" t="s">
        <v>545</v>
      </c>
      <c r="B346" s="626" t="s">
        <v>547</v>
      </c>
      <c r="C346" s="627" t="s">
        <v>565</v>
      </c>
      <c r="D346" s="628" t="s">
        <v>566</v>
      </c>
      <c r="E346" s="627" t="s">
        <v>3996</v>
      </c>
      <c r="F346" s="628" t="s">
        <v>3997</v>
      </c>
      <c r="G346" s="627" t="s">
        <v>4209</v>
      </c>
      <c r="H346" s="627" t="s">
        <v>4210</v>
      </c>
      <c r="I346" s="629">
        <v>84.9</v>
      </c>
      <c r="J346" s="629">
        <v>20</v>
      </c>
      <c r="K346" s="630">
        <v>1697.94</v>
      </c>
    </row>
    <row r="347" spans="1:11" ht="14.4" customHeight="1" x14ac:dyDescent="0.3">
      <c r="A347" s="625" t="s">
        <v>545</v>
      </c>
      <c r="B347" s="626" t="s">
        <v>547</v>
      </c>
      <c r="C347" s="627" t="s">
        <v>565</v>
      </c>
      <c r="D347" s="628" t="s">
        <v>566</v>
      </c>
      <c r="E347" s="627" t="s">
        <v>3996</v>
      </c>
      <c r="F347" s="628" t="s">
        <v>3997</v>
      </c>
      <c r="G347" s="627" t="s">
        <v>4442</v>
      </c>
      <c r="H347" s="627" t="s">
        <v>4443</v>
      </c>
      <c r="I347" s="629">
        <v>447.94</v>
      </c>
      <c r="J347" s="629">
        <v>20</v>
      </c>
      <c r="K347" s="630">
        <v>8958.7999999999993</v>
      </c>
    </row>
    <row r="348" spans="1:11" ht="14.4" customHeight="1" x14ac:dyDescent="0.3">
      <c r="A348" s="625" t="s">
        <v>545</v>
      </c>
      <c r="B348" s="626" t="s">
        <v>547</v>
      </c>
      <c r="C348" s="627" t="s">
        <v>565</v>
      </c>
      <c r="D348" s="628" t="s">
        <v>566</v>
      </c>
      <c r="E348" s="627" t="s">
        <v>3996</v>
      </c>
      <c r="F348" s="628" t="s">
        <v>3997</v>
      </c>
      <c r="G348" s="627" t="s">
        <v>4211</v>
      </c>
      <c r="H348" s="627" t="s">
        <v>4212</v>
      </c>
      <c r="I348" s="629">
        <v>17.98</v>
      </c>
      <c r="J348" s="629">
        <v>25</v>
      </c>
      <c r="K348" s="630">
        <v>449.5</v>
      </c>
    </row>
    <row r="349" spans="1:11" ht="14.4" customHeight="1" x14ac:dyDescent="0.3">
      <c r="A349" s="625" t="s">
        <v>545</v>
      </c>
      <c r="B349" s="626" t="s">
        <v>547</v>
      </c>
      <c r="C349" s="627" t="s">
        <v>565</v>
      </c>
      <c r="D349" s="628" t="s">
        <v>566</v>
      </c>
      <c r="E349" s="627" t="s">
        <v>3996</v>
      </c>
      <c r="F349" s="628" t="s">
        <v>3997</v>
      </c>
      <c r="G349" s="627" t="s">
        <v>4213</v>
      </c>
      <c r="H349" s="627" t="s">
        <v>4214</v>
      </c>
      <c r="I349" s="629">
        <v>17.785714285714288</v>
      </c>
      <c r="J349" s="629">
        <v>140</v>
      </c>
      <c r="K349" s="630">
        <v>2489.9999999999995</v>
      </c>
    </row>
    <row r="350" spans="1:11" ht="14.4" customHeight="1" x14ac:dyDescent="0.3">
      <c r="A350" s="625" t="s">
        <v>545</v>
      </c>
      <c r="B350" s="626" t="s">
        <v>547</v>
      </c>
      <c r="C350" s="627" t="s">
        <v>565</v>
      </c>
      <c r="D350" s="628" t="s">
        <v>566</v>
      </c>
      <c r="E350" s="627" t="s">
        <v>3996</v>
      </c>
      <c r="F350" s="628" t="s">
        <v>3997</v>
      </c>
      <c r="G350" s="627" t="s">
        <v>4444</v>
      </c>
      <c r="H350" s="627" t="s">
        <v>4445</v>
      </c>
      <c r="I350" s="629">
        <v>17.98</v>
      </c>
      <c r="J350" s="629">
        <v>20</v>
      </c>
      <c r="K350" s="630">
        <v>359.6</v>
      </c>
    </row>
    <row r="351" spans="1:11" ht="14.4" customHeight="1" x14ac:dyDescent="0.3">
      <c r="A351" s="625" t="s">
        <v>545</v>
      </c>
      <c r="B351" s="626" t="s">
        <v>547</v>
      </c>
      <c r="C351" s="627" t="s">
        <v>565</v>
      </c>
      <c r="D351" s="628" t="s">
        <v>566</v>
      </c>
      <c r="E351" s="627" t="s">
        <v>3996</v>
      </c>
      <c r="F351" s="628" t="s">
        <v>3997</v>
      </c>
      <c r="G351" s="627" t="s">
        <v>4357</v>
      </c>
      <c r="H351" s="627" t="s">
        <v>4358</v>
      </c>
      <c r="I351" s="629">
        <v>12.103846153846153</v>
      </c>
      <c r="J351" s="629">
        <v>405</v>
      </c>
      <c r="K351" s="630">
        <v>4901.63</v>
      </c>
    </row>
    <row r="352" spans="1:11" ht="14.4" customHeight="1" x14ac:dyDescent="0.3">
      <c r="A352" s="625" t="s">
        <v>545</v>
      </c>
      <c r="B352" s="626" t="s">
        <v>547</v>
      </c>
      <c r="C352" s="627" t="s">
        <v>565</v>
      </c>
      <c r="D352" s="628" t="s">
        <v>566</v>
      </c>
      <c r="E352" s="627" t="s">
        <v>3996</v>
      </c>
      <c r="F352" s="628" t="s">
        <v>3997</v>
      </c>
      <c r="G352" s="627" t="s">
        <v>4446</v>
      </c>
      <c r="H352" s="627" t="s">
        <v>4447</v>
      </c>
      <c r="I352" s="629">
        <v>1393.9</v>
      </c>
      <c r="J352" s="629">
        <v>1</v>
      </c>
      <c r="K352" s="630">
        <v>1393.9</v>
      </c>
    </row>
    <row r="353" spans="1:11" ht="14.4" customHeight="1" x14ac:dyDescent="0.3">
      <c r="A353" s="625" t="s">
        <v>545</v>
      </c>
      <c r="B353" s="626" t="s">
        <v>547</v>
      </c>
      <c r="C353" s="627" t="s">
        <v>565</v>
      </c>
      <c r="D353" s="628" t="s">
        <v>566</v>
      </c>
      <c r="E353" s="627" t="s">
        <v>3996</v>
      </c>
      <c r="F353" s="628" t="s">
        <v>3997</v>
      </c>
      <c r="G353" s="627" t="s">
        <v>4448</v>
      </c>
      <c r="H353" s="627" t="s">
        <v>4449</v>
      </c>
      <c r="I353" s="629">
        <v>36.300000000000004</v>
      </c>
      <c r="J353" s="629">
        <v>630</v>
      </c>
      <c r="K353" s="630">
        <v>22869</v>
      </c>
    </row>
    <row r="354" spans="1:11" ht="14.4" customHeight="1" x14ac:dyDescent="0.3">
      <c r="A354" s="625" t="s">
        <v>545</v>
      </c>
      <c r="B354" s="626" t="s">
        <v>547</v>
      </c>
      <c r="C354" s="627" t="s">
        <v>565</v>
      </c>
      <c r="D354" s="628" t="s">
        <v>566</v>
      </c>
      <c r="E354" s="627" t="s">
        <v>3996</v>
      </c>
      <c r="F354" s="628" t="s">
        <v>3997</v>
      </c>
      <c r="G354" s="627" t="s">
        <v>4217</v>
      </c>
      <c r="H354" s="627" t="s">
        <v>4218</v>
      </c>
      <c r="I354" s="629">
        <v>2.84</v>
      </c>
      <c r="J354" s="629">
        <v>50</v>
      </c>
      <c r="K354" s="630">
        <v>142</v>
      </c>
    </row>
    <row r="355" spans="1:11" ht="14.4" customHeight="1" x14ac:dyDescent="0.3">
      <c r="A355" s="625" t="s">
        <v>545</v>
      </c>
      <c r="B355" s="626" t="s">
        <v>547</v>
      </c>
      <c r="C355" s="627" t="s">
        <v>565</v>
      </c>
      <c r="D355" s="628" t="s">
        <v>566</v>
      </c>
      <c r="E355" s="627" t="s">
        <v>3996</v>
      </c>
      <c r="F355" s="628" t="s">
        <v>3997</v>
      </c>
      <c r="G355" s="627" t="s">
        <v>4219</v>
      </c>
      <c r="H355" s="627" t="s">
        <v>4220</v>
      </c>
      <c r="I355" s="629">
        <v>1.905</v>
      </c>
      <c r="J355" s="629">
        <v>1400</v>
      </c>
      <c r="K355" s="630">
        <v>2659</v>
      </c>
    </row>
    <row r="356" spans="1:11" ht="14.4" customHeight="1" x14ac:dyDescent="0.3">
      <c r="A356" s="625" t="s">
        <v>545</v>
      </c>
      <c r="B356" s="626" t="s">
        <v>547</v>
      </c>
      <c r="C356" s="627" t="s">
        <v>565</v>
      </c>
      <c r="D356" s="628" t="s">
        <v>566</v>
      </c>
      <c r="E356" s="627" t="s">
        <v>3996</v>
      </c>
      <c r="F356" s="628" t="s">
        <v>3997</v>
      </c>
      <c r="G356" s="627" t="s">
        <v>4221</v>
      </c>
      <c r="H356" s="627" t="s">
        <v>4222</v>
      </c>
      <c r="I356" s="629">
        <v>5.4312500000000004</v>
      </c>
      <c r="J356" s="629">
        <v>255</v>
      </c>
      <c r="K356" s="630">
        <v>1367</v>
      </c>
    </row>
    <row r="357" spans="1:11" ht="14.4" customHeight="1" x14ac:dyDescent="0.3">
      <c r="A357" s="625" t="s">
        <v>545</v>
      </c>
      <c r="B357" s="626" t="s">
        <v>547</v>
      </c>
      <c r="C357" s="627" t="s">
        <v>565</v>
      </c>
      <c r="D357" s="628" t="s">
        <v>566</v>
      </c>
      <c r="E357" s="627" t="s">
        <v>3996</v>
      </c>
      <c r="F357" s="628" t="s">
        <v>3997</v>
      </c>
      <c r="G357" s="627" t="s">
        <v>4223</v>
      </c>
      <c r="H357" s="627" t="s">
        <v>4224</v>
      </c>
      <c r="I357" s="629">
        <v>13.18</v>
      </c>
      <c r="J357" s="629">
        <v>50</v>
      </c>
      <c r="K357" s="630">
        <v>659.2</v>
      </c>
    </row>
    <row r="358" spans="1:11" ht="14.4" customHeight="1" x14ac:dyDescent="0.3">
      <c r="A358" s="625" t="s">
        <v>545</v>
      </c>
      <c r="B358" s="626" t="s">
        <v>547</v>
      </c>
      <c r="C358" s="627" t="s">
        <v>565</v>
      </c>
      <c r="D358" s="628" t="s">
        <v>566</v>
      </c>
      <c r="E358" s="627" t="s">
        <v>3996</v>
      </c>
      <c r="F358" s="628" t="s">
        <v>3997</v>
      </c>
      <c r="G358" s="627" t="s">
        <v>4450</v>
      </c>
      <c r="H358" s="627" t="s">
        <v>4451</v>
      </c>
      <c r="I358" s="629">
        <v>214.77</v>
      </c>
      <c r="J358" s="629">
        <v>3</v>
      </c>
      <c r="K358" s="630">
        <v>644.30999999999995</v>
      </c>
    </row>
    <row r="359" spans="1:11" ht="14.4" customHeight="1" x14ac:dyDescent="0.3">
      <c r="A359" s="625" t="s">
        <v>545</v>
      </c>
      <c r="B359" s="626" t="s">
        <v>547</v>
      </c>
      <c r="C359" s="627" t="s">
        <v>565</v>
      </c>
      <c r="D359" s="628" t="s">
        <v>566</v>
      </c>
      <c r="E359" s="627" t="s">
        <v>3996</v>
      </c>
      <c r="F359" s="628" t="s">
        <v>3997</v>
      </c>
      <c r="G359" s="627" t="s">
        <v>4225</v>
      </c>
      <c r="H359" s="627" t="s">
        <v>4226</v>
      </c>
      <c r="I359" s="629">
        <v>13.2</v>
      </c>
      <c r="J359" s="629">
        <v>20</v>
      </c>
      <c r="K359" s="630">
        <v>264</v>
      </c>
    </row>
    <row r="360" spans="1:11" ht="14.4" customHeight="1" x14ac:dyDescent="0.3">
      <c r="A360" s="625" t="s">
        <v>545</v>
      </c>
      <c r="B360" s="626" t="s">
        <v>547</v>
      </c>
      <c r="C360" s="627" t="s">
        <v>565</v>
      </c>
      <c r="D360" s="628" t="s">
        <v>566</v>
      </c>
      <c r="E360" s="627" t="s">
        <v>3996</v>
      </c>
      <c r="F360" s="628" t="s">
        <v>3997</v>
      </c>
      <c r="G360" s="627" t="s">
        <v>4227</v>
      </c>
      <c r="H360" s="627" t="s">
        <v>4228</v>
      </c>
      <c r="I360" s="629">
        <v>13.2</v>
      </c>
      <c r="J360" s="629">
        <v>10</v>
      </c>
      <c r="K360" s="630">
        <v>132</v>
      </c>
    </row>
    <row r="361" spans="1:11" ht="14.4" customHeight="1" x14ac:dyDescent="0.3">
      <c r="A361" s="625" t="s">
        <v>545</v>
      </c>
      <c r="B361" s="626" t="s">
        <v>547</v>
      </c>
      <c r="C361" s="627" t="s">
        <v>565</v>
      </c>
      <c r="D361" s="628" t="s">
        <v>566</v>
      </c>
      <c r="E361" s="627" t="s">
        <v>3996</v>
      </c>
      <c r="F361" s="628" t="s">
        <v>3997</v>
      </c>
      <c r="G361" s="627" t="s">
        <v>4229</v>
      </c>
      <c r="H361" s="627" t="s">
        <v>4230</v>
      </c>
      <c r="I361" s="629">
        <v>1.5550000000000002</v>
      </c>
      <c r="J361" s="629">
        <v>375</v>
      </c>
      <c r="K361" s="630">
        <v>582.75</v>
      </c>
    </row>
    <row r="362" spans="1:11" ht="14.4" customHeight="1" x14ac:dyDescent="0.3">
      <c r="A362" s="625" t="s">
        <v>545</v>
      </c>
      <c r="B362" s="626" t="s">
        <v>547</v>
      </c>
      <c r="C362" s="627" t="s">
        <v>565</v>
      </c>
      <c r="D362" s="628" t="s">
        <v>566</v>
      </c>
      <c r="E362" s="627" t="s">
        <v>3996</v>
      </c>
      <c r="F362" s="628" t="s">
        <v>3997</v>
      </c>
      <c r="G362" s="627" t="s">
        <v>4229</v>
      </c>
      <c r="H362" s="627" t="s">
        <v>4231</v>
      </c>
      <c r="I362" s="629">
        <v>1.5550000000000002</v>
      </c>
      <c r="J362" s="629">
        <v>150</v>
      </c>
      <c r="K362" s="630">
        <v>233.25</v>
      </c>
    </row>
    <row r="363" spans="1:11" ht="14.4" customHeight="1" x14ac:dyDescent="0.3">
      <c r="A363" s="625" t="s">
        <v>545</v>
      </c>
      <c r="B363" s="626" t="s">
        <v>547</v>
      </c>
      <c r="C363" s="627" t="s">
        <v>565</v>
      </c>
      <c r="D363" s="628" t="s">
        <v>566</v>
      </c>
      <c r="E363" s="627" t="s">
        <v>3996</v>
      </c>
      <c r="F363" s="628" t="s">
        <v>3997</v>
      </c>
      <c r="G363" s="627" t="s">
        <v>4232</v>
      </c>
      <c r="H363" s="627" t="s">
        <v>4233</v>
      </c>
      <c r="I363" s="629">
        <v>21.24</v>
      </c>
      <c r="J363" s="629">
        <v>50</v>
      </c>
      <c r="K363" s="630">
        <v>1062</v>
      </c>
    </row>
    <row r="364" spans="1:11" ht="14.4" customHeight="1" x14ac:dyDescent="0.3">
      <c r="A364" s="625" t="s">
        <v>545</v>
      </c>
      <c r="B364" s="626" t="s">
        <v>547</v>
      </c>
      <c r="C364" s="627" t="s">
        <v>565</v>
      </c>
      <c r="D364" s="628" t="s">
        <v>566</v>
      </c>
      <c r="E364" s="627" t="s">
        <v>3996</v>
      </c>
      <c r="F364" s="628" t="s">
        <v>3997</v>
      </c>
      <c r="G364" s="627" t="s">
        <v>4234</v>
      </c>
      <c r="H364" s="627" t="s">
        <v>4235</v>
      </c>
      <c r="I364" s="629">
        <v>21.23</v>
      </c>
      <c r="J364" s="629">
        <v>30</v>
      </c>
      <c r="K364" s="630">
        <v>636.9</v>
      </c>
    </row>
    <row r="365" spans="1:11" ht="14.4" customHeight="1" x14ac:dyDescent="0.3">
      <c r="A365" s="625" t="s">
        <v>545</v>
      </c>
      <c r="B365" s="626" t="s">
        <v>547</v>
      </c>
      <c r="C365" s="627" t="s">
        <v>565</v>
      </c>
      <c r="D365" s="628" t="s">
        <v>566</v>
      </c>
      <c r="E365" s="627" t="s">
        <v>3996</v>
      </c>
      <c r="F365" s="628" t="s">
        <v>3997</v>
      </c>
      <c r="G365" s="627" t="s">
        <v>4237</v>
      </c>
      <c r="H365" s="627" t="s">
        <v>4238</v>
      </c>
      <c r="I365" s="629">
        <v>8.2727272727272698</v>
      </c>
      <c r="J365" s="629">
        <v>68</v>
      </c>
      <c r="K365" s="630">
        <v>562.80000000000007</v>
      </c>
    </row>
    <row r="366" spans="1:11" ht="14.4" customHeight="1" x14ac:dyDescent="0.3">
      <c r="A366" s="625" t="s">
        <v>545</v>
      </c>
      <c r="B366" s="626" t="s">
        <v>547</v>
      </c>
      <c r="C366" s="627" t="s">
        <v>565</v>
      </c>
      <c r="D366" s="628" t="s">
        <v>566</v>
      </c>
      <c r="E366" s="627" t="s">
        <v>3996</v>
      </c>
      <c r="F366" s="628" t="s">
        <v>3997</v>
      </c>
      <c r="G366" s="627" t="s">
        <v>4452</v>
      </c>
      <c r="H366" s="627" t="s">
        <v>4453</v>
      </c>
      <c r="I366" s="629">
        <v>6.32</v>
      </c>
      <c r="J366" s="629">
        <v>3</v>
      </c>
      <c r="K366" s="630">
        <v>18.96</v>
      </c>
    </row>
    <row r="367" spans="1:11" ht="14.4" customHeight="1" x14ac:dyDescent="0.3">
      <c r="A367" s="625" t="s">
        <v>545</v>
      </c>
      <c r="B367" s="626" t="s">
        <v>547</v>
      </c>
      <c r="C367" s="627" t="s">
        <v>565</v>
      </c>
      <c r="D367" s="628" t="s">
        <v>566</v>
      </c>
      <c r="E367" s="627" t="s">
        <v>3996</v>
      </c>
      <c r="F367" s="628" t="s">
        <v>3997</v>
      </c>
      <c r="G367" s="627" t="s">
        <v>4454</v>
      </c>
      <c r="H367" s="627" t="s">
        <v>4455</v>
      </c>
      <c r="I367" s="629">
        <v>280.91000000000003</v>
      </c>
      <c r="J367" s="629">
        <v>1</v>
      </c>
      <c r="K367" s="630">
        <v>280.91000000000003</v>
      </c>
    </row>
    <row r="368" spans="1:11" ht="14.4" customHeight="1" x14ac:dyDescent="0.3">
      <c r="A368" s="625" t="s">
        <v>545</v>
      </c>
      <c r="B368" s="626" t="s">
        <v>547</v>
      </c>
      <c r="C368" s="627" t="s">
        <v>565</v>
      </c>
      <c r="D368" s="628" t="s">
        <v>566</v>
      </c>
      <c r="E368" s="627" t="s">
        <v>3996</v>
      </c>
      <c r="F368" s="628" t="s">
        <v>3997</v>
      </c>
      <c r="G368" s="627" t="s">
        <v>4239</v>
      </c>
      <c r="H368" s="627" t="s">
        <v>4240</v>
      </c>
      <c r="I368" s="629">
        <v>11.262</v>
      </c>
      <c r="J368" s="629">
        <v>500</v>
      </c>
      <c r="K368" s="630">
        <v>5631</v>
      </c>
    </row>
    <row r="369" spans="1:11" ht="14.4" customHeight="1" x14ac:dyDescent="0.3">
      <c r="A369" s="625" t="s">
        <v>545</v>
      </c>
      <c r="B369" s="626" t="s">
        <v>547</v>
      </c>
      <c r="C369" s="627" t="s">
        <v>565</v>
      </c>
      <c r="D369" s="628" t="s">
        <v>566</v>
      </c>
      <c r="E369" s="627" t="s">
        <v>3996</v>
      </c>
      <c r="F369" s="628" t="s">
        <v>3997</v>
      </c>
      <c r="G369" s="627" t="s">
        <v>4456</v>
      </c>
      <c r="H369" s="627" t="s">
        <v>4457</v>
      </c>
      <c r="I369" s="629">
        <v>6.32</v>
      </c>
      <c r="J369" s="629">
        <v>3</v>
      </c>
      <c r="K369" s="630">
        <v>18.96</v>
      </c>
    </row>
    <row r="370" spans="1:11" ht="14.4" customHeight="1" x14ac:dyDescent="0.3">
      <c r="A370" s="625" t="s">
        <v>545</v>
      </c>
      <c r="B370" s="626" t="s">
        <v>547</v>
      </c>
      <c r="C370" s="627" t="s">
        <v>565</v>
      </c>
      <c r="D370" s="628" t="s">
        <v>566</v>
      </c>
      <c r="E370" s="627" t="s">
        <v>3996</v>
      </c>
      <c r="F370" s="628" t="s">
        <v>3997</v>
      </c>
      <c r="G370" s="627" t="s">
        <v>4244</v>
      </c>
      <c r="H370" s="627" t="s">
        <v>4245</v>
      </c>
      <c r="I370" s="629">
        <v>0.46416666666666656</v>
      </c>
      <c r="J370" s="629">
        <v>2700</v>
      </c>
      <c r="K370" s="630">
        <v>1254</v>
      </c>
    </row>
    <row r="371" spans="1:11" ht="14.4" customHeight="1" x14ac:dyDescent="0.3">
      <c r="A371" s="625" t="s">
        <v>545</v>
      </c>
      <c r="B371" s="626" t="s">
        <v>547</v>
      </c>
      <c r="C371" s="627" t="s">
        <v>565</v>
      </c>
      <c r="D371" s="628" t="s">
        <v>566</v>
      </c>
      <c r="E371" s="627" t="s">
        <v>3996</v>
      </c>
      <c r="F371" s="628" t="s">
        <v>3997</v>
      </c>
      <c r="G371" s="627" t="s">
        <v>4246</v>
      </c>
      <c r="H371" s="627" t="s">
        <v>4247</v>
      </c>
      <c r="I371" s="629">
        <v>3.9580000000000006</v>
      </c>
      <c r="J371" s="629">
        <v>450</v>
      </c>
      <c r="K371" s="630">
        <v>1795.5</v>
      </c>
    </row>
    <row r="372" spans="1:11" ht="14.4" customHeight="1" x14ac:dyDescent="0.3">
      <c r="A372" s="625" t="s">
        <v>545</v>
      </c>
      <c r="B372" s="626" t="s">
        <v>547</v>
      </c>
      <c r="C372" s="627" t="s">
        <v>565</v>
      </c>
      <c r="D372" s="628" t="s">
        <v>566</v>
      </c>
      <c r="E372" s="627" t="s">
        <v>3996</v>
      </c>
      <c r="F372" s="628" t="s">
        <v>3997</v>
      </c>
      <c r="G372" s="627" t="s">
        <v>4458</v>
      </c>
      <c r="H372" s="627" t="s">
        <v>4459</v>
      </c>
      <c r="I372" s="629">
        <v>2.6</v>
      </c>
      <c r="J372" s="629">
        <v>100</v>
      </c>
      <c r="K372" s="630">
        <v>260</v>
      </c>
    </row>
    <row r="373" spans="1:11" ht="14.4" customHeight="1" x14ac:dyDescent="0.3">
      <c r="A373" s="625" t="s">
        <v>545</v>
      </c>
      <c r="B373" s="626" t="s">
        <v>547</v>
      </c>
      <c r="C373" s="627" t="s">
        <v>565</v>
      </c>
      <c r="D373" s="628" t="s">
        <v>566</v>
      </c>
      <c r="E373" s="627" t="s">
        <v>3996</v>
      </c>
      <c r="F373" s="628" t="s">
        <v>3997</v>
      </c>
      <c r="G373" s="627" t="s">
        <v>4460</v>
      </c>
      <c r="H373" s="627" t="s">
        <v>4461</v>
      </c>
      <c r="I373" s="629">
        <v>2.6</v>
      </c>
      <c r="J373" s="629">
        <v>50</v>
      </c>
      <c r="K373" s="630">
        <v>130</v>
      </c>
    </row>
    <row r="374" spans="1:11" ht="14.4" customHeight="1" x14ac:dyDescent="0.3">
      <c r="A374" s="625" t="s">
        <v>545</v>
      </c>
      <c r="B374" s="626" t="s">
        <v>547</v>
      </c>
      <c r="C374" s="627" t="s">
        <v>565</v>
      </c>
      <c r="D374" s="628" t="s">
        <v>566</v>
      </c>
      <c r="E374" s="627" t="s">
        <v>3996</v>
      </c>
      <c r="F374" s="628" t="s">
        <v>3997</v>
      </c>
      <c r="G374" s="627" t="s">
        <v>4248</v>
      </c>
      <c r="H374" s="627" t="s">
        <v>4249</v>
      </c>
      <c r="I374" s="629">
        <v>2.78</v>
      </c>
      <c r="J374" s="629">
        <v>100</v>
      </c>
      <c r="K374" s="630">
        <v>278</v>
      </c>
    </row>
    <row r="375" spans="1:11" ht="14.4" customHeight="1" x14ac:dyDescent="0.3">
      <c r="A375" s="625" t="s">
        <v>545</v>
      </c>
      <c r="B375" s="626" t="s">
        <v>547</v>
      </c>
      <c r="C375" s="627" t="s">
        <v>565</v>
      </c>
      <c r="D375" s="628" t="s">
        <v>566</v>
      </c>
      <c r="E375" s="627" t="s">
        <v>3996</v>
      </c>
      <c r="F375" s="628" t="s">
        <v>3997</v>
      </c>
      <c r="G375" s="627" t="s">
        <v>4462</v>
      </c>
      <c r="H375" s="627" t="s">
        <v>4463</v>
      </c>
      <c r="I375" s="629">
        <v>6184</v>
      </c>
      <c r="J375" s="629">
        <v>1</v>
      </c>
      <c r="K375" s="630">
        <v>6184</v>
      </c>
    </row>
    <row r="376" spans="1:11" ht="14.4" customHeight="1" x14ac:dyDescent="0.3">
      <c r="A376" s="625" t="s">
        <v>545</v>
      </c>
      <c r="B376" s="626" t="s">
        <v>547</v>
      </c>
      <c r="C376" s="627" t="s">
        <v>565</v>
      </c>
      <c r="D376" s="628" t="s">
        <v>566</v>
      </c>
      <c r="E376" s="627" t="s">
        <v>3996</v>
      </c>
      <c r="F376" s="628" t="s">
        <v>3997</v>
      </c>
      <c r="G376" s="627" t="s">
        <v>4464</v>
      </c>
      <c r="H376" s="627" t="s">
        <v>4465</v>
      </c>
      <c r="I376" s="629">
        <v>34.200000000000003</v>
      </c>
      <c r="J376" s="629">
        <v>4</v>
      </c>
      <c r="K376" s="630">
        <v>136.80000000000001</v>
      </c>
    </row>
    <row r="377" spans="1:11" ht="14.4" customHeight="1" x14ac:dyDescent="0.3">
      <c r="A377" s="625" t="s">
        <v>545</v>
      </c>
      <c r="B377" s="626" t="s">
        <v>547</v>
      </c>
      <c r="C377" s="627" t="s">
        <v>565</v>
      </c>
      <c r="D377" s="628" t="s">
        <v>566</v>
      </c>
      <c r="E377" s="627" t="s">
        <v>3996</v>
      </c>
      <c r="F377" s="628" t="s">
        <v>3997</v>
      </c>
      <c r="G377" s="627" t="s">
        <v>4466</v>
      </c>
      <c r="H377" s="627" t="s">
        <v>4240</v>
      </c>
      <c r="I377" s="629">
        <v>8.56</v>
      </c>
      <c r="J377" s="629">
        <v>150</v>
      </c>
      <c r="K377" s="630">
        <v>1284</v>
      </c>
    </row>
    <row r="378" spans="1:11" ht="14.4" customHeight="1" x14ac:dyDescent="0.3">
      <c r="A378" s="625" t="s">
        <v>545</v>
      </c>
      <c r="B378" s="626" t="s">
        <v>547</v>
      </c>
      <c r="C378" s="627" t="s">
        <v>565</v>
      </c>
      <c r="D378" s="628" t="s">
        <v>566</v>
      </c>
      <c r="E378" s="627" t="s">
        <v>3996</v>
      </c>
      <c r="F378" s="628" t="s">
        <v>3997</v>
      </c>
      <c r="G378" s="627" t="s">
        <v>4467</v>
      </c>
      <c r="H378" s="627" t="s">
        <v>4468</v>
      </c>
      <c r="I378" s="629">
        <v>42.03</v>
      </c>
      <c r="J378" s="629">
        <v>4</v>
      </c>
      <c r="K378" s="630">
        <v>168.14</v>
      </c>
    </row>
    <row r="379" spans="1:11" ht="14.4" customHeight="1" x14ac:dyDescent="0.3">
      <c r="A379" s="625" t="s">
        <v>545</v>
      </c>
      <c r="B379" s="626" t="s">
        <v>547</v>
      </c>
      <c r="C379" s="627" t="s">
        <v>565</v>
      </c>
      <c r="D379" s="628" t="s">
        <v>566</v>
      </c>
      <c r="E379" s="627" t="s">
        <v>3996</v>
      </c>
      <c r="F379" s="628" t="s">
        <v>3997</v>
      </c>
      <c r="G379" s="627" t="s">
        <v>4469</v>
      </c>
      <c r="H379" s="627" t="s">
        <v>4470</v>
      </c>
      <c r="I379" s="629">
        <v>150.02000000000001</v>
      </c>
      <c r="J379" s="629">
        <v>5</v>
      </c>
      <c r="K379" s="630">
        <v>750.1</v>
      </c>
    </row>
    <row r="380" spans="1:11" ht="14.4" customHeight="1" x14ac:dyDescent="0.3">
      <c r="A380" s="625" t="s">
        <v>545</v>
      </c>
      <c r="B380" s="626" t="s">
        <v>547</v>
      </c>
      <c r="C380" s="627" t="s">
        <v>565</v>
      </c>
      <c r="D380" s="628" t="s">
        <v>566</v>
      </c>
      <c r="E380" s="627" t="s">
        <v>3996</v>
      </c>
      <c r="F380" s="628" t="s">
        <v>3997</v>
      </c>
      <c r="G380" s="627" t="s">
        <v>4471</v>
      </c>
      <c r="H380" s="627" t="s">
        <v>4472</v>
      </c>
      <c r="I380" s="629">
        <v>479.18</v>
      </c>
      <c r="J380" s="629">
        <v>2</v>
      </c>
      <c r="K380" s="630">
        <v>958.36</v>
      </c>
    </row>
    <row r="381" spans="1:11" ht="14.4" customHeight="1" x14ac:dyDescent="0.3">
      <c r="A381" s="625" t="s">
        <v>545</v>
      </c>
      <c r="B381" s="626" t="s">
        <v>547</v>
      </c>
      <c r="C381" s="627" t="s">
        <v>565</v>
      </c>
      <c r="D381" s="628" t="s">
        <v>566</v>
      </c>
      <c r="E381" s="627" t="s">
        <v>3996</v>
      </c>
      <c r="F381" s="628" t="s">
        <v>3997</v>
      </c>
      <c r="G381" s="627" t="s">
        <v>4473</v>
      </c>
      <c r="H381" s="627" t="s">
        <v>4474</v>
      </c>
      <c r="I381" s="629">
        <v>338.185</v>
      </c>
      <c r="J381" s="629">
        <v>5</v>
      </c>
      <c r="K381" s="630">
        <v>1679.44</v>
      </c>
    </row>
    <row r="382" spans="1:11" ht="14.4" customHeight="1" x14ac:dyDescent="0.3">
      <c r="A382" s="625" t="s">
        <v>545</v>
      </c>
      <c r="B382" s="626" t="s">
        <v>547</v>
      </c>
      <c r="C382" s="627" t="s">
        <v>565</v>
      </c>
      <c r="D382" s="628" t="s">
        <v>566</v>
      </c>
      <c r="E382" s="627" t="s">
        <v>3996</v>
      </c>
      <c r="F382" s="628" t="s">
        <v>3997</v>
      </c>
      <c r="G382" s="627" t="s">
        <v>4475</v>
      </c>
      <c r="H382" s="627" t="s">
        <v>4476</v>
      </c>
      <c r="I382" s="629">
        <v>24.2</v>
      </c>
      <c r="J382" s="629">
        <v>50</v>
      </c>
      <c r="K382" s="630">
        <v>1210</v>
      </c>
    </row>
    <row r="383" spans="1:11" ht="14.4" customHeight="1" x14ac:dyDescent="0.3">
      <c r="A383" s="625" t="s">
        <v>545</v>
      </c>
      <c r="B383" s="626" t="s">
        <v>547</v>
      </c>
      <c r="C383" s="627" t="s">
        <v>565</v>
      </c>
      <c r="D383" s="628" t="s">
        <v>566</v>
      </c>
      <c r="E383" s="627" t="s">
        <v>3996</v>
      </c>
      <c r="F383" s="628" t="s">
        <v>3997</v>
      </c>
      <c r="G383" s="627" t="s">
        <v>4252</v>
      </c>
      <c r="H383" s="627" t="s">
        <v>4253</v>
      </c>
      <c r="I383" s="629">
        <v>9.1999999999999993</v>
      </c>
      <c r="J383" s="629">
        <v>250</v>
      </c>
      <c r="K383" s="630">
        <v>2300</v>
      </c>
    </row>
    <row r="384" spans="1:11" ht="14.4" customHeight="1" x14ac:dyDescent="0.3">
      <c r="A384" s="625" t="s">
        <v>545</v>
      </c>
      <c r="B384" s="626" t="s">
        <v>547</v>
      </c>
      <c r="C384" s="627" t="s">
        <v>565</v>
      </c>
      <c r="D384" s="628" t="s">
        <v>566</v>
      </c>
      <c r="E384" s="627" t="s">
        <v>3996</v>
      </c>
      <c r="F384" s="628" t="s">
        <v>3997</v>
      </c>
      <c r="G384" s="627" t="s">
        <v>4254</v>
      </c>
      <c r="H384" s="627" t="s">
        <v>4255</v>
      </c>
      <c r="I384" s="629">
        <v>172.5</v>
      </c>
      <c r="J384" s="629">
        <v>1</v>
      </c>
      <c r="K384" s="630">
        <v>172.5</v>
      </c>
    </row>
    <row r="385" spans="1:11" ht="14.4" customHeight="1" x14ac:dyDescent="0.3">
      <c r="A385" s="625" t="s">
        <v>545</v>
      </c>
      <c r="B385" s="626" t="s">
        <v>547</v>
      </c>
      <c r="C385" s="627" t="s">
        <v>565</v>
      </c>
      <c r="D385" s="628" t="s">
        <v>566</v>
      </c>
      <c r="E385" s="627" t="s">
        <v>3996</v>
      </c>
      <c r="F385" s="628" t="s">
        <v>3997</v>
      </c>
      <c r="G385" s="627" t="s">
        <v>4477</v>
      </c>
      <c r="H385" s="627" t="s">
        <v>4478</v>
      </c>
      <c r="I385" s="629">
        <v>9.68</v>
      </c>
      <c r="J385" s="629">
        <v>100</v>
      </c>
      <c r="K385" s="630">
        <v>968</v>
      </c>
    </row>
    <row r="386" spans="1:11" ht="14.4" customHeight="1" x14ac:dyDescent="0.3">
      <c r="A386" s="625" t="s">
        <v>545</v>
      </c>
      <c r="B386" s="626" t="s">
        <v>547</v>
      </c>
      <c r="C386" s="627" t="s">
        <v>565</v>
      </c>
      <c r="D386" s="628" t="s">
        <v>566</v>
      </c>
      <c r="E386" s="627" t="s">
        <v>3998</v>
      </c>
      <c r="F386" s="628" t="s">
        <v>3999</v>
      </c>
      <c r="G386" s="627" t="s">
        <v>4479</v>
      </c>
      <c r="H386" s="627" t="s">
        <v>4480</v>
      </c>
      <c r="I386" s="629">
        <v>3.1</v>
      </c>
      <c r="J386" s="629">
        <v>150</v>
      </c>
      <c r="K386" s="630">
        <v>465</v>
      </c>
    </row>
    <row r="387" spans="1:11" ht="14.4" customHeight="1" x14ac:dyDescent="0.3">
      <c r="A387" s="625" t="s">
        <v>545</v>
      </c>
      <c r="B387" s="626" t="s">
        <v>547</v>
      </c>
      <c r="C387" s="627" t="s">
        <v>565</v>
      </c>
      <c r="D387" s="628" t="s">
        <v>566</v>
      </c>
      <c r="E387" s="627" t="s">
        <v>4002</v>
      </c>
      <c r="F387" s="628" t="s">
        <v>4003</v>
      </c>
      <c r="G387" s="627" t="s">
        <v>4256</v>
      </c>
      <c r="H387" s="627" t="s">
        <v>4257</v>
      </c>
      <c r="I387" s="629">
        <v>265.18599999999998</v>
      </c>
      <c r="J387" s="629">
        <v>99</v>
      </c>
      <c r="K387" s="630">
        <v>26251.97</v>
      </c>
    </row>
    <row r="388" spans="1:11" ht="14.4" customHeight="1" x14ac:dyDescent="0.3">
      <c r="A388" s="625" t="s">
        <v>545</v>
      </c>
      <c r="B388" s="626" t="s">
        <v>547</v>
      </c>
      <c r="C388" s="627" t="s">
        <v>565</v>
      </c>
      <c r="D388" s="628" t="s">
        <v>566</v>
      </c>
      <c r="E388" s="627" t="s">
        <v>4008</v>
      </c>
      <c r="F388" s="628" t="s">
        <v>4009</v>
      </c>
      <c r="G388" s="627" t="s">
        <v>4258</v>
      </c>
      <c r="H388" s="627" t="s">
        <v>4259</v>
      </c>
      <c r="I388" s="629">
        <v>8.1027272727272717</v>
      </c>
      <c r="J388" s="629">
        <v>980</v>
      </c>
      <c r="K388" s="630">
        <v>7948.0999999999995</v>
      </c>
    </row>
    <row r="389" spans="1:11" ht="14.4" customHeight="1" x14ac:dyDescent="0.3">
      <c r="A389" s="625" t="s">
        <v>545</v>
      </c>
      <c r="B389" s="626" t="s">
        <v>547</v>
      </c>
      <c r="C389" s="627" t="s">
        <v>565</v>
      </c>
      <c r="D389" s="628" t="s">
        <v>566</v>
      </c>
      <c r="E389" s="627" t="s">
        <v>4008</v>
      </c>
      <c r="F389" s="628" t="s">
        <v>4009</v>
      </c>
      <c r="G389" s="627" t="s">
        <v>4260</v>
      </c>
      <c r="H389" s="627" t="s">
        <v>4261</v>
      </c>
      <c r="I389" s="629">
        <v>12.372</v>
      </c>
      <c r="J389" s="629">
        <v>202</v>
      </c>
      <c r="K389" s="630">
        <v>2500.36</v>
      </c>
    </row>
    <row r="390" spans="1:11" ht="14.4" customHeight="1" x14ac:dyDescent="0.3">
      <c r="A390" s="625" t="s">
        <v>545</v>
      </c>
      <c r="B390" s="626" t="s">
        <v>547</v>
      </c>
      <c r="C390" s="627" t="s">
        <v>565</v>
      </c>
      <c r="D390" s="628" t="s">
        <v>566</v>
      </c>
      <c r="E390" s="627" t="s">
        <v>4008</v>
      </c>
      <c r="F390" s="628" t="s">
        <v>4009</v>
      </c>
      <c r="G390" s="627" t="s">
        <v>4481</v>
      </c>
      <c r="H390" s="627" t="s">
        <v>4482</v>
      </c>
      <c r="I390" s="629">
        <v>7.004999999999999</v>
      </c>
      <c r="J390" s="629">
        <v>160</v>
      </c>
      <c r="K390" s="630">
        <v>1120.8</v>
      </c>
    </row>
    <row r="391" spans="1:11" ht="14.4" customHeight="1" x14ac:dyDescent="0.3">
      <c r="A391" s="625" t="s">
        <v>545</v>
      </c>
      <c r="B391" s="626" t="s">
        <v>547</v>
      </c>
      <c r="C391" s="627" t="s">
        <v>565</v>
      </c>
      <c r="D391" s="628" t="s">
        <v>566</v>
      </c>
      <c r="E391" s="627" t="s">
        <v>4008</v>
      </c>
      <c r="F391" s="628" t="s">
        <v>4009</v>
      </c>
      <c r="G391" s="627" t="s">
        <v>4481</v>
      </c>
      <c r="H391" s="627" t="s">
        <v>4483</v>
      </c>
      <c r="I391" s="629">
        <v>7.0049999999999999</v>
      </c>
      <c r="J391" s="629">
        <v>70</v>
      </c>
      <c r="K391" s="630">
        <v>490.4</v>
      </c>
    </row>
    <row r="392" spans="1:11" ht="14.4" customHeight="1" x14ac:dyDescent="0.3">
      <c r="A392" s="625" t="s">
        <v>545</v>
      </c>
      <c r="B392" s="626" t="s">
        <v>547</v>
      </c>
      <c r="C392" s="627" t="s">
        <v>565</v>
      </c>
      <c r="D392" s="628" t="s">
        <v>566</v>
      </c>
      <c r="E392" s="627" t="s">
        <v>4012</v>
      </c>
      <c r="F392" s="628" t="s">
        <v>4013</v>
      </c>
      <c r="G392" s="627" t="s">
        <v>4262</v>
      </c>
      <c r="H392" s="627" t="s">
        <v>4263</v>
      </c>
      <c r="I392" s="629">
        <v>0.3</v>
      </c>
      <c r="J392" s="629">
        <v>1600</v>
      </c>
      <c r="K392" s="630">
        <v>483</v>
      </c>
    </row>
    <row r="393" spans="1:11" ht="14.4" customHeight="1" x14ac:dyDescent="0.3">
      <c r="A393" s="625" t="s">
        <v>545</v>
      </c>
      <c r="B393" s="626" t="s">
        <v>547</v>
      </c>
      <c r="C393" s="627" t="s">
        <v>565</v>
      </c>
      <c r="D393" s="628" t="s">
        <v>566</v>
      </c>
      <c r="E393" s="627" t="s">
        <v>4012</v>
      </c>
      <c r="F393" s="628" t="s">
        <v>4013</v>
      </c>
      <c r="G393" s="627" t="s">
        <v>4484</v>
      </c>
      <c r="H393" s="627" t="s">
        <v>4485</v>
      </c>
      <c r="I393" s="629">
        <v>0.29857142857142854</v>
      </c>
      <c r="J393" s="629">
        <v>1600</v>
      </c>
      <c r="K393" s="630">
        <v>481</v>
      </c>
    </row>
    <row r="394" spans="1:11" ht="14.4" customHeight="1" x14ac:dyDescent="0.3">
      <c r="A394" s="625" t="s">
        <v>545</v>
      </c>
      <c r="B394" s="626" t="s">
        <v>547</v>
      </c>
      <c r="C394" s="627" t="s">
        <v>565</v>
      </c>
      <c r="D394" s="628" t="s">
        <v>566</v>
      </c>
      <c r="E394" s="627" t="s">
        <v>4012</v>
      </c>
      <c r="F394" s="628" t="s">
        <v>4013</v>
      </c>
      <c r="G394" s="627" t="s">
        <v>4264</v>
      </c>
      <c r="H394" s="627" t="s">
        <v>4265</v>
      </c>
      <c r="I394" s="629">
        <v>0.29499999999999998</v>
      </c>
      <c r="J394" s="629">
        <v>300</v>
      </c>
      <c r="K394" s="630">
        <v>89</v>
      </c>
    </row>
    <row r="395" spans="1:11" ht="14.4" customHeight="1" x14ac:dyDescent="0.3">
      <c r="A395" s="625" t="s">
        <v>545</v>
      </c>
      <c r="B395" s="626" t="s">
        <v>547</v>
      </c>
      <c r="C395" s="627" t="s">
        <v>565</v>
      </c>
      <c r="D395" s="628" t="s">
        <v>566</v>
      </c>
      <c r="E395" s="627" t="s">
        <v>4012</v>
      </c>
      <c r="F395" s="628" t="s">
        <v>4013</v>
      </c>
      <c r="G395" s="627" t="s">
        <v>4266</v>
      </c>
      <c r="H395" s="627" t="s">
        <v>4267</v>
      </c>
      <c r="I395" s="629">
        <v>0.46999999999999992</v>
      </c>
      <c r="J395" s="629">
        <v>1000</v>
      </c>
      <c r="K395" s="630">
        <v>470</v>
      </c>
    </row>
    <row r="396" spans="1:11" ht="14.4" customHeight="1" x14ac:dyDescent="0.3">
      <c r="A396" s="625" t="s">
        <v>545</v>
      </c>
      <c r="B396" s="626" t="s">
        <v>547</v>
      </c>
      <c r="C396" s="627" t="s">
        <v>565</v>
      </c>
      <c r="D396" s="628" t="s">
        <v>566</v>
      </c>
      <c r="E396" s="627" t="s">
        <v>4012</v>
      </c>
      <c r="F396" s="628" t="s">
        <v>4013</v>
      </c>
      <c r="G396" s="627" t="s">
        <v>4268</v>
      </c>
      <c r="H396" s="627" t="s">
        <v>4269</v>
      </c>
      <c r="I396" s="629">
        <v>0.30199999999999994</v>
      </c>
      <c r="J396" s="629">
        <v>6300</v>
      </c>
      <c r="K396" s="630">
        <v>1907</v>
      </c>
    </row>
    <row r="397" spans="1:11" ht="14.4" customHeight="1" x14ac:dyDescent="0.3">
      <c r="A397" s="625" t="s">
        <v>545</v>
      </c>
      <c r="B397" s="626" t="s">
        <v>547</v>
      </c>
      <c r="C397" s="627" t="s">
        <v>565</v>
      </c>
      <c r="D397" s="628" t="s">
        <v>566</v>
      </c>
      <c r="E397" s="627" t="s">
        <v>4014</v>
      </c>
      <c r="F397" s="628" t="s">
        <v>4015</v>
      </c>
      <c r="G397" s="627" t="s">
        <v>4270</v>
      </c>
      <c r="H397" s="627" t="s">
        <v>4271</v>
      </c>
      <c r="I397" s="629">
        <v>0.80000000000000016</v>
      </c>
      <c r="J397" s="629">
        <v>25800</v>
      </c>
      <c r="K397" s="630">
        <v>20520</v>
      </c>
    </row>
    <row r="398" spans="1:11" ht="14.4" customHeight="1" x14ac:dyDescent="0.3">
      <c r="A398" s="625" t="s">
        <v>545</v>
      </c>
      <c r="B398" s="626" t="s">
        <v>547</v>
      </c>
      <c r="C398" s="627" t="s">
        <v>565</v>
      </c>
      <c r="D398" s="628" t="s">
        <v>566</v>
      </c>
      <c r="E398" s="627" t="s">
        <v>4014</v>
      </c>
      <c r="F398" s="628" t="s">
        <v>4015</v>
      </c>
      <c r="G398" s="627" t="s">
        <v>4276</v>
      </c>
      <c r="H398" s="627" t="s">
        <v>4277</v>
      </c>
      <c r="I398" s="629">
        <v>0.82500000000000007</v>
      </c>
      <c r="J398" s="629">
        <v>5200</v>
      </c>
      <c r="K398" s="630">
        <v>4293</v>
      </c>
    </row>
    <row r="399" spans="1:11" ht="14.4" customHeight="1" x14ac:dyDescent="0.3">
      <c r="A399" s="625" t="s">
        <v>545</v>
      </c>
      <c r="B399" s="626" t="s">
        <v>547</v>
      </c>
      <c r="C399" s="627" t="s">
        <v>565</v>
      </c>
      <c r="D399" s="628" t="s">
        <v>566</v>
      </c>
      <c r="E399" s="627" t="s">
        <v>3992</v>
      </c>
      <c r="F399" s="628" t="s">
        <v>3993</v>
      </c>
      <c r="G399" s="627" t="s">
        <v>4278</v>
      </c>
      <c r="H399" s="627" t="s">
        <v>4279</v>
      </c>
      <c r="I399" s="629">
        <v>151.35750000000002</v>
      </c>
      <c r="J399" s="629">
        <v>13</v>
      </c>
      <c r="K399" s="630">
        <v>1973.1600000000003</v>
      </c>
    </row>
    <row r="400" spans="1:11" ht="14.4" customHeight="1" x14ac:dyDescent="0.3">
      <c r="A400" s="625" t="s">
        <v>545</v>
      </c>
      <c r="B400" s="626" t="s">
        <v>547</v>
      </c>
      <c r="C400" s="627" t="s">
        <v>565</v>
      </c>
      <c r="D400" s="628" t="s">
        <v>566</v>
      </c>
      <c r="E400" s="627" t="s">
        <v>3992</v>
      </c>
      <c r="F400" s="628" t="s">
        <v>3993</v>
      </c>
      <c r="G400" s="627" t="s">
        <v>4280</v>
      </c>
      <c r="H400" s="627" t="s">
        <v>4281</v>
      </c>
      <c r="I400" s="629">
        <v>139.43812027495065</v>
      </c>
      <c r="J400" s="629">
        <v>8</v>
      </c>
      <c r="K400" s="630">
        <v>1115.5051065447581</v>
      </c>
    </row>
    <row r="401" spans="1:11" ht="14.4" customHeight="1" x14ac:dyDescent="0.3">
      <c r="A401" s="625" t="s">
        <v>545</v>
      </c>
      <c r="B401" s="626" t="s">
        <v>547</v>
      </c>
      <c r="C401" s="627" t="s">
        <v>565</v>
      </c>
      <c r="D401" s="628" t="s">
        <v>566</v>
      </c>
      <c r="E401" s="627" t="s">
        <v>3992</v>
      </c>
      <c r="F401" s="628" t="s">
        <v>3993</v>
      </c>
      <c r="G401" s="627" t="s">
        <v>4282</v>
      </c>
      <c r="H401" s="627" t="s">
        <v>4283</v>
      </c>
      <c r="I401" s="629">
        <v>139.43812027495065</v>
      </c>
      <c r="J401" s="629">
        <v>8</v>
      </c>
      <c r="K401" s="630">
        <v>1115.5051065447581</v>
      </c>
    </row>
    <row r="402" spans="1:11" ht="14.4" customHeight="1" x14ac:dyDescent="0.3">
      <c r="A402" s="625" t="s">
        <v>545</v>
      </c>
      <c r="B402" s="626" t="s">
        <v>547</v>
      </c>
      <c r="C402" s="627" t="s">
        <v>4016</v>
      </c>
      <c r="D402" s="628" t="s">
        <v>4017</v>
      </c>
      <c r="E402" s="627" t="s">
        <v>3994</v>
      </c>
      <c r="F402" s="628" t="s">
        <v>3995</v>
      </c>
      <c r="G402" s="627" t="s">
        <v>4048</v>
      </c>
      <c r="H402" s="627" t="s">
        <v>4049</v>
      </c>
      <c r="I402" s="629">
        <v>22.15</v>
      </c>
      <c r="J402" s="629">
        <v>30</v>
      </c>
      <c r="K402" s="630">
        <v>664.5</v>
      </c>
    </row>
    <row r="403" spans="1:11" ht="14.4" customHeight="1" x14ac:dyDescent="0.3">
      <c r="A403" s="625" t="s">
        <v>545</v>
      </c>
      <c r="B403" s="626" t="s">
        <v>547</v>
      </c>
      <c r="C403" s="627" t="s">
        <v>4016</v>
      </c>
      <c r="D403" s="628" t="s">
        <v>4017</v>
      </c>
      <c r="E403" s="627" t="s">
        <v>3994</v>
      </c>
      <c r="F403" s="628" t="s">
        <v>3995</v>
      </c>
      <c r="G403" s="627" t="s">
        <v>4050</v>
      </c>
      <c r="H403" s="627" t="s">
        <v>4051</v>
      </c>
      <c r="I403" s="629">
        <v>30.170000000000005</v>
      </c>
      <c r="J403" s="629">
        <v>180</v>
      </c>
      <c r="K403" s="630">
        <v>5430.6</v>
      </c>
    </row>
    <row r="404" spans="1:11" ht="14.4" customHeight="1" x14ac:dyDescent="0.3">
      <c r="A404" s="625" t="s">
        <v>545</v>
      </c>
      <c r="B404" s="626" t="s">
        <v>547</v>
      </c>
      <c r="C404" s="627" t="s">
        <v>4016</v>
      </c>
      <c r="D404" s="628" t="s">
        <v>4017</v>
      </c>
      <c r="E404" s="627" t="s">
        <v>3994</v>
      </c>
      <c r="F404" s="628" t="s">
        <v>3995</v>
      </c>
      <c r="G404" s="627" t="s">
        <v>4486</v>
      </c>
      <c r="H404" s="627" t="s">
        <v>4487</v>
      </c>
      <c r="I404" s="629">
        <v>49.45</v>
      </c>
      <c r="J404" s="629">
        <v>10</v>
      </c>
      <c r="K404" s="630">
        <v>494.5</v>
      </c>
    </row>
    <row r="405" spans="1:11" ht="14.4" customHeight="1" x14ac:dyDescent="0.3">
      <c r="A405" s="625" t="s">
        <v>545</v>
      </c>
      <c r="B405" s="626" t="s">
        <v>547</v>
      </c>
      <c r="C405" s="627" t="s">
        <v>4016</v>
      </c>
      <c r="D405" s="628" t="s">
        <v>4017</v>
      </c>
      <c r="E405" s="627" t="s">
        <v>3994</v>
      </c>
      <c r="F405" s="628" t="s">
        <v>3995</v>
      </c>
      <c r="G405" s="627" t="s">
        <v>4395</v>
      </c>
      <c r="H405" s="627" t="s">
        <v>4396</v>
      </c>
      <c r="I405" s="629">
        <v>9.98</v>
      </c>
      <c r="J405" s="629">
        <v>50</v>
      </c>
      <c r="K405" s="630">
        <v>499</v>
      </c>
    </row>
    <row r="406" spans="1:11" ht="14.4" customHeight="1" x14ac:dyDescent="0.3">
      <c r="A406" s="625" t="s">
        <v>545</v>
      </c>
      <c r="B406" s="626" t="s">
        <v>547</v>
      </c>
      <c r="C406" s="627" t="s">
        <v>4016</v>
      </c>
      <c r="D406" s="628" t="s">
        <v>4017</v>
      </c>
      <c r="E406" s="627" t="s">
        <v>3994</v>
      </c>
      <c r="F406" s="628" t="s">
        <v>3995</v>
      </c>
      <c r="G406" s="627" t="s">
        <v>4488</v>
      </c>
      <c r="H406" s="627" t="s">
        <v>4489</v>
      </c>
      <c r="I406" s="629">
        <v>96.6</v>
      </c>
      <c r="J406" s="629">
        <v>20</v>
      </c>
      <c r="K406" s="630">
        <v>1932</v>
      </c>
    </row>
    <row r="407" spans="1:11" ht="14.4" customHeight="1" x14ac:dyDescent="0.3">
      <c r="A407" s="625" t="s">
        <v>545</v>
      </c>
      <c r="B407" s="626" t="s">
        <v>547</v>
      </c>
      <c r="C407" s="627" t="s">
        <v>4016</v>
      </c>
      <c r="D407" s="628" t="s">
        <v>4017</v>
      </c>
      <c r="E407" s="627" t="s">
        <v>3994</v>
      </c>
      <c r="F407" s="628" t="s">
        <v>3995</v>
      </c>
      <c r="G407" s="627" t="s">
        <v>4490</v>
      </c>
      <c r="H407" s="627" t="s">
        <v>4491</v>
      </c>
      <c r="I407" s="629">
        <v>2525.98</v>
      </c>
      <c r="J407" s="629">
        <v>5</v>
      </c>
      <c r="K407" s="630">
        <v>12629.88</v>
      </c>
    </row>
    <row r="408" spans="1:11" ht="14.4" customHeight="1" x14ac:dyDescent="0.3">
      <c r="A408" s="625" t="s">
        <v>545</v>
      </c>
      <c r="B408" s="626" t="s">
        <v>547</v>
      </c>
      <c r="C408" s="627" t="s">
        <v>4016</v>
      </c>
      <c r="D408" s="628" t="s">
        <v>4017</v>
      </c>
      <c r="E408" s="627" t="s">
        <v>3994</v>
      </c>
      <c r="F408" s="628" t="s">
        <v>3995</v>
      </c>
      <c r="G408" s="627" t="s">
        <v>4492</v>
      </c>
      <c r="H408" s="627" t="s">
        <v>4493</v>
      </c>
      <c r="I408" s="629">
        <v>2.62</v>
      </c>
      <c r="J408" s="629">
        <v>100</v>
      </c>
      <c r="K408" s="630">
        <v>262</v>
      </c>
    </row>
    <row r="409" spans="1:11" ht="14.4" customHeight="1" x14ac:dyDescent="0.3">
      <c r="A409" s="625" t="s">
        <v>545</v>
      </c>
      <c r="B409" s="626" t="s">
        <v>547</v>
      </c>
      <c r="C409" s="627" t="s">
        <v>4016</v>
      </c>
      <c r="D409" s="628" t="s">
        <v>4017</v>
      </c>
      <c r="E409" s="627" t="s">
        <v>3996</v>
      </c>
      <c r="F409" s="628" t="s">
        <v>3997</v>
      </c>
      <c r="G409" s="627" t="s">
        <v>4494</v>
      </c>
      <c r="H409" s="627" t="s">
        <v>4495</v>
      </c>
      <c r="I409" s="629">
        <v>444.54285714285714</v>
      </c>
      <c r="J409" s="629">
        <v>88</v>
      </c>
      <c r="K409" s="630">
        <v>39820.1</v>
      </c>
    </row>
    <row r="410" spans="1:11" ht="14.4" customHeight="1" x14ac:dyDescent="0.3">
      <c r="A410" s="625" t="s">
        <v>545</v>
      </c>
      <c r="B410" s="626" t="s">
        <v>547</v>
      </c>
      <c r="C410" s="627" t="s">
        <v>4016</v>
      </c>
      <c r="D410" s="628" t="s">
        <v>4017</v>
      </c>
      <c r="E410" s="627" t="s">
        <v>3996</v>
      </c>
      <c r="F410" s="628" t="s">
        <v>3997</v>
      </c>
      <c r="G410" s="627" t="s">
        <v>4496</v>
      </c>
      <c r="H410" s="627" t="s">
        <v>4497</v>
      </c>
      <c r="I410" s="629">
        <v>1063.598</v>
      </c>
      <c r="J410" s="629">
        <v>7</v>
      </c>
      <c r="K410" s="630">
        <v>7445.18</v>
      </c>
    </row>
    <row r="411" spans="1:11" ht="14.4" customHeight="1" x14ac:dyDescent="0.3">
      <c r="A411" s="625" t="s">
        <v>545</v>
      </c>
      <c r="B411" s="626" t="s">
        <v>547</v>
      </c>
      <c r="C411" s="627" t="s">
        <v>4016</v>
      </c>
      <c r="D411" s="628" t="s">
        <v>4017</v>
      </c>
      <c r="E411" s="627" t="s">
        <v>3996</v>
      </c>
      <c r="F411" s="628" t="s">
        <v>3997</v>
      </c>
      <c r="G411" s="627" t="s">
        <v>4498</v>
      </c>
      <c r="H411" s="627" t="s">
        <v>4499</v>
      </c>
      <c r="I411" s="629">
        <v>9250.7000000000007</v>
      </c>
      <c r="J411" s="629">
        <v>1</v>
      </c>
      <c r="K411" s="630">
        <v>9250.7000000000007</v>
      </c>
    </row>
    <row r="412" spans="1:11" ht="14.4" customHeight="1" x14ac:dyDescent="0.3">
      <c r="A412" s="625" t="s">
        <v>545</v>
      </c>
      <c r="B412" s="626" t="s">
        <v>547</v>
      </c>
      <c r="C412" s="627" t="s">
        <v>4016</v>
      </c>
      <c r="D412" s="628" t="s">
        <v>4017</v>
      </c>
      <c r="E412" s="627" t="s">
        <v>3996</v>
      </c>
      <c r="F412" s="628" t="s">
        <v>3997</v>
      </c>
      <c r="G412" s="627" t="s">
        <v>4498</v>
      </c>
      <c r="H412" s="627" t="s">
        <v>4500</v>
      </c>
      <c r="I412" s="629">
        <v>9250.7000000000007</v>
      </c>
      <c r="J412" s="629">
        <v>1</v>
      </c>
      <c r="K412" s="630">
        <v>9250.7000000000007</v>
      </c>
    </row>
    <row r="413" spans="1:11" ht="14.4" customHeight="1" x14ac:dyDescent="0.3">
      <c r="A413" s="625" t="s">
        <v>545</v>
      </c>
      <c r="B413" s="626" t="s">
        <v>547</v>
      </c>
      <c r="C413" s="627" t="s">
        <v>4016</v>
      </c>
      <c r="D413" s="628" t="s">
        <v>4017</v>
      </c>
      <c r="E413" s="627" t="s">
        <v>3996</v>
      </c>
      <c r="F413" s="628" t="s">
        <v>3997</v>
      </c>
      <c r="G413" s="627" t="s">
        <v>4501</v>
      </c>
      <c r="H413" s="627" t="s">
        <v>4502</v>
      </c>
      <c r="I413" s="629">
        <v>267.41000000000003</v>
      </c>
      <c r="J413" s="629">
        <v>40</v>
      </c>
      <c r="K413" s="630">
        <v>10696.4</v>
      </c>
    </row>
    <row r="414" spans="1:11" ht="14.4" customHeight="1" x14ac:dyDescent="0.3">
      <c r="A414" s="625" t="s">
        <v>545</v>
      </c>
      <c r="B414" s="626" t="s">
        <v>547</v>
      </c>
      <c r="C414" s="627" t="s">
        <v>4016</v>
      </c>
      <c r="D414" s="628" t="s">
        <v>4017</v>
      </c>
      <c r="E414" s="627" t="s">
        <v>3996</v>
      </c>
      <c r="F414" s="628" t="s">
        <v>3997</v>
      </c>
      <c r="G414" s="627" t="s">
        <v>4503</v>
      </c>
      <c r="H414" s="627" t="s">
        <v>4504</v>
      </c>
      <c r="I414" s="629">
        <v>5409.5999999999995</v>
      </c>
      <c r="J414" s="629">
        <v>16</v>
      </c>
      <c r="K414" s="630">
        <v>86553.600000000006</v>
      </c>
    </row>
    <row r="415" spans="1:11" ht="14.4" customHeight="1" x14ac:dyDescent="0.3">
      <c r="A415" s="625" t="s">
        <v>545</v>
      </c>
      <c r="B415" s="626" t="s">
        <v>547</v>
      </c>
      <c r="C415" s="627" t="s">
        <v>4016</v>
      </c>
      <c r="D415" s="628" t="s">
        <v>4017</v>
      </c>
      <c r="E415" s="627" t="s">
        <v>3996</v>
      </c>
      <c r="F415" s="628" t="s">
        <v>3997</v>
      </c>
      <c r="G415" s="627" t="s">
        <v>4505</v>
      </c>
      <c r="H415" s="627" t="s">
        <v>4506</v>
      </c>
      <c r="I415" s="629">
        <v>344.44</v>
      </c>
      <c r="J415" s="629">
        <v>20</v>
      </c>
      <c r="K415" s="630">
        <v>6888.82</v>
      </c>
    </row>
    <row r="416" spans="1:11" ht="14.4" customHeight="1" x14ac:dyDescent="0.3">
      <c r="A416" s="625" t="s">
        <v>545</v>
      </c>
      <c r="B416" s="626" t="s">
        <v>547</v>
      </c>
      <c r="C416" s="627" t="s">
        <v>4016</v>
      </c>
      <c r="D416" s="628" t="s">
        <v>4017</v>
      </c>
      <c r="E416" s="627" t="s">
        <v>3996</v>
      </c>
      <c r="F416" s="628" t="s">
        <v>3997</v>
      </c>
      <c r="G416" s="627" t="s">
        <v>4507</v>
      </c>
      <c r="H416" s="627" t="s">
        <v>4508</v>
      </c>
      <c r="I416" s="629">
        <v>905.93</v>
      </c>
      <c r="J416" s="629">
        <v>1</v>
      </c>
      <c r="K416" s="630">
        <v>905.93</v>
      </c>
    </row>
    <row r="417" spans="1:11" ht="14.4" customHeight="1" x14ac:dyDescent="0.3">
      <c r="A417" s="625" t="s">
        <v>545</v>
      </c>
      <c r="B417" s="626" t="s">
        <v>547</v>
      </c>
      <c r="C417" s="627" t="s">
        <v>4016</v>
      </c>
      <c r="D417" s="628" t="s">
        <v>4017</v>
      </c>
      <c r="E417" s="627" t="s">
        <v>3996</v>
      </c>
      <c r="F417" s="628" t="s">
        <v>3997</v>
      </c>
      <c r="G417" s="627" t="s">
        <v>4509</v>
      </c>
      <c r="H417" s="627" t="s">
        <v>4510</v>
      </c>
      <c r="I417" s="629">
        <v>10404.65</v>
      </c>
      <c r="J417" s="629">
        <v>2</v>
      </c>
      <c r="K417" s="630">
        <v>20809.3</v>
      </c>
    </row>
    <row r="418" spans="1:11" ht="14.4" customHeight="1" x14ac:dyDescent="0.3">
      <c r="A418" s="625" t="s">
        <v>545</v>
      </c>
      <c r="B418" s="626" t="s">
        <v>547</v>
      </c>
      <c r="C418" s="627" t="s">
        <v>4016</v>
      </c>
      <c r="D418" s="628" t="s">
        <v>4017</v>
      </c>
      <c r="E418" s="627" t="s">
        <v>3996</v>
      </c>
      <c r="F418" s="628" t="s">
        <v>3997</v>
      </c>
      <c r="G418" s="627" t="s">
        <v>4511</v>
      </c>
      <c r="H418" s="627" t="s">
        <v>4512</v>
      </c>
      <c r="I418" s="629">
        <v>1965.0338461538465</v>
      </c>
      <c r="J418" s="629">
        <v>19</v>
      </c>
      <c r="K418" s="630">
        <v>37335.730000000003</v>
      </c>
    </row>
    <row r="419" spans="1:11" ht="14.4" customHeight="1" x14ac:dyDescent="0.3">
      <c r="A419" s="625" t="s">
        <v>545</v>
      </c>
      <c r="B419" s="626" t="s">
        <v>547</v>
      </c>
      <c r="C419" s="627" t="s">
        <v>4016</v>
      </c>
      <c r="D419" s="628" t="s">
        <v>4017</v>
      </c>
      <c r="E419" s="627" t="s">
        <v>3996</v>
      </c>
      <c r="F419" s="628" t="s">
        <v>3997</v>
      </c>
      <c r="G419" s="627" t="s">
        <v>4513</v>
      </c>
      <c r="H419" s="627" t="s">
        <v>4514</v>
      </c>
      <c r="I419" s="629">
        <v>595.22000000000014</v>
      </c>
      <c r="J419" s="629">
        <v>18</v>
      </c>
      <c r="K419" s="630">
        <v>10715.01</v>
      </c>
    </row>
    <row r="420" spans="1:11" ht="14.4" customHeight="1" x14ac:dyDescent="0.3">
      <c r="A420" s="625" t="s">
        <v>545</v>
      </c>
      <c r="B420" s="626" t="s">
        <v>547</v>
      </c>
      <c r="C420" s="627" t="s">
        <v>4016</v>
      </c>
      <c r="D420" s="628" t="s">
        <v>4017</v>
      </c>
      <c r="E420" s="627" t="s">
        <v>3996</v>
      </c>
      <c r="F420" s="628" t="s">
        <v>3997</v>
      </c>
      <c r="G420" s="627" t="s">
        <v>4515</v>
      </c>
      <c r="H420" s="627" t="s">
        <v>4516</v>
      </c>
      <c r="I420" s="629">
        <v>9196</v>
      </c>
      <c r="J420" s="629">
        <v>21</v>
      </c>
      <c r="K420" s="630">
        <v>193116</v>
      </c>
    </row>
    <row r="421" spans="1:11" ht="14.4" customHeight="1" x14ac:dyDescent="0.3">
      <c r="A421" s="625" t="s">
        <v>545</v>
      </c>
      <c r="B421" s="626" t="s">
        <v>547</v>
      </c>
      <c r="C421" s="627" t="s">
        <v>4016</v>
      </c>
      <c r="D421" s="628" t="s">
        <v>4017</v>
      </c>
      <c r="E421" s="627" t="s">
        <v>3996</v>
      </c>
      <c r="F421" s="628" t="s">
        <v>3997</v>
      </c>
      <c r="G421" s="627" t="s">
        <v>4517</v>
      </c>
      <c r="H421" s="627" t="s">
        <v>4518</v>
      </c>
      <c r="I421" s="629">
        <v>11899</v>
      </c>
      <c r="J421" s="629">
        <v>1</v>
      </c>
      <c r="K421" s="630">
        <v>11899</v>
      </c>
    </row>
    <row r="422" spans="1:11" ht="14.4" customHeight="1" x14ac:dyDescent="0.3">
      <c r="A422" s="625" t="s">
        <v>545</v>
      </c>
      <c r="B422" s="626" t="s">
        <v>547</v>
      </c>
      <c r="C422" s="627" t="s">
        <v>4016</v>
      </c>
      <c r="D422" s="628" t="s">
        <v>4017</v>
      </c>
      <c r="E422" s="627" t="s">
        <v>3996</v>
      </c>
      <c r="F422" s="628" t="s">
        <v>3997</v>
      </c>
      <c r="G422" s="627" t="s">
        <v>4519</v>
      </c>
      <c r="H422" s="627" t="s">
        <v>4520</v>
      </c>
      <c r="I422" s="629">
        <v>128.82499999999999</v>
      </c>
      <c r="J422" s="629">
        <v>3</v>
      </c>
      <c r="K422" s="630">
        <v>386.48</v>
      </c>
    </row>
    <row r="423" spans="1:11" ht="14.4" customHeight="1" x14ac:dyDescent="0.3">
      <c r="A423" s="625" t="s">
        <v>545</v>
      </c>
      <c r="B423" s="626" t="s">
        <v>547</v>
      </c>
      <c r="C423" s="627" t="s">
        <v>4016</v>
      </c>
      <c r="D423" s="628" t="s">
        <v>4017</v>
      </c>
      <c r="E423" s="627" t="s">
        <v>3996</v>
      </c>
      <c r="F423" s="628" t="s">
        <v>3997</v>
      </c>
      <c r="G423" s="627" t="s">
        <v>4519</v>
      </c>
      <c r="H423" s="627" t="s">
        <v>4521</v>
      </c>
      <c r="I423" s="629">
        <v>128.815</v>
      </c>
      <c r="J423" s="629">
        <v>3</v>
      </c>
      <c r="K423" s="630">
        <v>386.46000000000004</v>
      </c>
    </row>
    <row r="424" spans="1:11" ht="14.4" customHeight="1" x14ac:dyDescent="0.3">
      <c r="A424" s="625" t="s">
        <v>545</v>
      </c>
      <c r="B424" s="626" t="s">
        <v>547</v>
      </c>
      <c r="C424" s="627" t="s">
        <v>4016</v>
      </c>
      <c r="D424" s="628" t="s">
        <v>4017</v>
      </c>
      <c r="E424" s="627" t="s">
        <v>3996</v>
      </c>
      <c r="F424" s="628" t="s">
        <v>3997</v>
      </c>
      <c r="G424" s="627" t="s">
        <v>4522</v>
      </c>
      <c r="H424" s="627" t="s">
        <v>4523</v>
      </c>
      <c r="I424" s="629">
        <v>1068</v>
      </c>
      <c r="J424" s="629">
        <v>1</v>
      </c>
      <c r="K424" s="630">
        <v>1068</v>
      </c>
    </row>
    <row r="425" spans="1:11" ht="14.4" customHeight="1" x14ac:dyDescent="0.3">
      <c r="A425" s="625" t="s">
        <v>545</v>
      </c>
      <c r="B425" s="626" t="s">
        <v>547</v>
      </c>
      <c r="C425" s="627" t="s">
        <v>4016</v>
      </c>
      <c r="D425" s="628" t="s">
        <v>4017</v>
      </c>
      <c r="E425" s="627" t="s">
        <v>3996</v>
      </c>
      <c r="F425" s="628" t="s">
        <v>3997</v>
      </c>
      <c r="G425" s="627" t="s">
        <v>4524</v>
      </c>
      <c r="H425" s="627" t="s">
        <v>4525</v>
      </c>
      <c r="I425" s="629">
        <v>7623</v>
      </c>
      <c r="J425" s="629">
        <v>1</v>
      </c>
      <c r="K425" s="630">
        <v>7623</v>
      </c>
    </row>
    <row r="426" spans="1:11" ht="14.4" customHeight="1" x14ac:dyDescent="0.3">
      <c r="A426" s="625" t="s">
        <v>545</v>
      </c>
      <c r="B426" s="626" t="s">
        <v>547</v>
      </c>
      <c r="C426" s="627" t="s">
        <v>4016</v>
      </c>
      <c r="D426" s="628" t="s">
        <v>4017</v>
      </c>
      <c r="E426" s="627" t="s">
        <v>3996</v>
      </c>
      <c r="F426" s="628" t="s">
        <v>3997</v>
      </c>
      <c r="G426" s="627" t="s">
        <v>4526</v>
      </c>
      <c r="H426" s="627" t="s">
        <v>4527</v>
      </c>
      <c r="I426" s="629">
        <v>857.9</v>
      </c>
      <c r="J426" s="629">
        <v>1</v>
      </c>
      <c r="K426" s="630">
        <v>857.9</v>
      </c>
    </row>
    <row r="427" spans="1:11" ht="14.4" customHeight="1" x14ac:dyDescent="0.3">
      <c r="A427" s="625" t="s">
        <v>545</v>
      </c>
      <c r="B427" s="626" t="s">
        <v>547</v>
      </c>
      <c r="C427" s="627" t="s">
        <v>4016</v>
      </c>
      <c r="D427" s="628" t="s">
        <v>4017</v>
      </c>
      <c r="E427" s="627" t="s">
        <v>3996</v>
      </c>
      <c r="F427" s="628" t="s">
        <v>3997</v>
      </c>
      <c r="G427" s="627" t="s">
        <v>4528</v>
      </c>
      <c r="H427" s="627" t="s">
        <v>4529</v>
      </c>
      <c r="I427" s="629">
        <v>314.64</v>
      </c>
      <c r="J427" s="629">
        <v>30</v>
      </c>
      <c r="K427" s="630">
        <v>9439.2000000000007</v>
      </c>
    </row>
    <row r="428" spans="1:11" ht="14.4" customHeight="1" x14ac:dyDescent="0.3">
      <c r="A428" s="625" t="s">
        <v>545</v>
      </c>
      <c r="B428" s="626" t="s">
        <v>547</v>
      </c>
      <c r="C428" s="627" t="s">
        <v>4016</v>
      </c>
      <c r="D428" s="628" t="s">
        <v>4017</v>
      </c>
      <c r="E428" s="627" t="s">
        <v>3996</v>
      </c>
      <c r="F428" s="628" t="s">
        <v>3997</v>
      </c>
      <c r="G428" s="627" t="s">
        <v>4530</v>
      </c>
      <c r="H428" s="627" t="s">
        <v>4531</v>
      </c>
      <c r="I428" s="629">
        <v>2041.27</v>
      </c>
      <c r="J428" s="629">
        <v>5</v>
      </c>
      <c r="K428" s="630">
        <v>10206.34</v>
      </c>
    </row>
    <row r="429" spans="1:11" ht="14.4" customHeight="1" x14ac:dyDescent="0.3">
      <c r="A429" s="625" t="s">
        <v>545</v>
      </c>
      <c r="B429" s="626" t="s">
        <v>547</v>
      </c>
      <c r="C429" s="627" t="s">
        <v>4016</v>
      </c>
      <c r="D429" s="628" t="s">
        <v>4017</v>
      </c>
      <c r="E429" s="627" t="s">
        <v>3996</v>
      </c>
      <c r="F429" s="628" t="s">
        <v>3997</v>
      </c>
      <c r="G429" s="627" t="s">
        <v>4532</v>
      </c>
      <c r="H429" s="627" t="s">
        <v>4533</v>
      </c>
      <c r="I429" s="629">
        <v>2197.4</v>
      </c>
      <c r="J429" s="629">
        <v>1</v>
      </c>
      <c r="K429" s="630">
        <v>2197.4</v>
      </c>
    </row>
    <row r="430" spans="1:11" ht="14.4" customHeight="1" x14ac:dyDescent="0.3">
      <c r="A430" s="625" t="s">
        <v>545</v>
      </c>
      <c r="B430" s="626" t="s">
        <v>547</v>
      </c>
      <c r="C430" s="627" t="s">
        <v>4016</v>
      </c>
      <c r="D430" s="628" t="s">
        <v>4017</v>
      </c>
      <c r="E430" s="627" t="s">
        <v>3996</v>
      </c>
      <c r="F430" s="628" t="s">
        <v>3997</v>
      </c>
      <c r="G430" s="627" t="s">
        <v>4534</v>
      </c>
      <c r="H430" s="627" t="s">
        <v>4535</v>
      </c>
      <c r="I430" s="629">
        <v>464.64</v>
      </c>
      <c r="J430" s="629">
        <v>5</v>
      </c>
      <c r="K430" s="630">
        <v>2323.1999999999998</v>
      </c>
    </row>
    <row r="431" spans="1:11" ht="14.4" customHeight="1" x14ac:dyDescent="0.3">
      <c r="A431" s="625" t="s">
        <v>545</v>
      </c>
      <c r="B431" s="626" t="s">
        <v>547</v>
      </c>
      <c r="C431" s="627" t="s">
        <v>4016</v>
      </c>
      <c r="D431" s="628" t="s">
        <v>4017</v>
      </c>
      <c r="E431" s="627" t="s">
        <v>3996</v>
      </c>
      <c r="F431" s="628" t="s">
        <v>3997</v>
      </c>
      <c r="G431" s="627" t="s">
        <v>4536</v>
      </c>
      <c r="H431" s="627" t="s">
        <v>4537</v>
      </c>
      <c r="I431" s="629">
        <v>468.25</v>
      </c>
      <c r="J431" s="629">
        <v>1</v>
      </c>
      <c r="K431" s="630">
        <v>468.25</v>
      </c>
    </row>
    <row r="432" spans="1:11" ht="14.4" customHeight="1" x14ac:dyDescent="0.3">
      <c r="A432" s="625" t="s">
        <v>545</v>
      </c>
      <c r="B432" s="626" t="s">
        <v>547</v>
      </c>
      <c r="C432" s="627" t="s">
        <v>4016</v>
      </c>
      <c r="D432" s="628" t="s">
        <v>4017</v>
      </c>
      <c r="E432" s="627" t="s">
        <v>3996</v>
      </c>
      <c r="F432" s="628" t="s">
        <v>3997</v>
      </c>
      <c r="G432" s="627" t="s">
        <v>4538</v>
      </c>
      <c r="H432" s="627" t="s">
        <v>4539</v>
      </c>
      <c r="I432" s="629">
        <v>595.12</v>
      </c>
      <c r="J432" s="629">
        <v>12</v>
      </c>
      <c r="K432" s="630">
        <v>7141.51</v>
      </c>
    </row>
    <row r="433" spans="1:11" ht="14.4" customHeight="1" x14ac:dyDescent="0.3">
      <c r="A433" s="625" t="s">
        <v>545</v>
      </c>
      <c r="B433" s="626" t="s">
        <v>547</v>
      </c>
      <c r="C433" s="627" t="s">
        <v>4016</v>
      </c>
      <c r="D433" s="628" t="s">
        <v>4017</v>
      </c>
      <c r="E433" s="627" t="s">
        <v>3996</v>
      </c>
      <c r="F433" s="628" t="s">
        <v>3997</v>
      </c>
      <c r="G433" s="627" t="s">
        <v>4540</v>
      </c>
      <c r="H433" s="627" t="s">
        <v>4541</v>
      </c>
      <c r="I433" s="629">
        <v>1898.49</v>
      </c>
      <c r="J433" s="629">
        <v>1</v>
      </c>
      <c r="K433" s="630">
        <v>1898.49</v>
      </c>
    </row>
    <row r="434" spans="1:11" ht="14.4" customHeight="1" x14ac:dyDescent="0.3">
      <c r="A434" s="625" t="s">
        <v>545</v>
      </c>
      <c r="B434" s="626" t="s">
        <v>547</v>
      </c>
      <c r="C434" s="627" t="s">
        <v>4016</v>
      </c>
      <c r="D434" s="628" t="s">
        <v>4017</v>
      </c>
      <c r="E434" s="627" t="s">
        <v>3996</v>
      </c>
      <c r="F434" s="628" t="s">
        <v>3997</v>
      </c>
      <c r="G434" s="627" t="s">
        <v>4542</v>
      </c>
      <c r="H434" s="627" t="s">
        <v>4543</v>
      </c>
      <c r="I434" s="629">
        <v>861.52</v>
      </c>
      <c r="J434" s="629">
        <v>2</v>
      </c>
      <c r="K434" s="630">
        <v>1723.04</v>
      </c>
    </row>
    <row r="435" spans="1:11" ht="14.4" customHeight="1" x14ac:dyDescent="0.3">
      <c r="A435" s="625" t="s">
        <v>545</v>
      </c>
      <c r="B435" s="626" t="s">
        <v>547</v>
      </c>
      <c r="C435" s="627" t="s">
        <v>4016</v>
      </c>
      <c r="D435" s="628" t="s">
        <v>4017</v>
      </c>
      <c r="E435" s="627" t="s">
        <v>3996</v>
      </c>
      <c r="F435" s="628" t="s">
        <v>3997</v>
      </c>
      <c r="G435" s="627" t="s">
        <v>4544</v>
      </c>
      <c r="H435" s="627" t="s">
        <v>4545</v>
      </c>
      <c r="I435" s="629">
        <v>4221.68</v>
      </c>
      <c r="J435" s="629">
        <v>2</v>
      </c>
      <c r="K435" s="630">
        <v>8443.36</v>
      </c>
    </row>
    <row r="436" spans="1:11" ht="14.4" customHeight="1" x14ac:dyDescent="0.3">
      <c r="A436" s="625" t="s">
        <v>545</v>
      </c>
      <c r="B436" s="626" t="s">
        <v>547</v>
      </c>
      <c r="C436" s="627" t="s">
        <v>4016</v>
      </c>
      <c r="D436" s="628" t="s">
        <v>4017</v>
      </c>
      <c r="E436" s="627" t="s">
        <v>3996</v>
      </c>
      <c r="F436" s="628" t="s">
        <v>3997</v>
      </c>
      <c r="G436" s="627" t="s">
        <v>4546</v>
      </c>
      <c r="H436" s="627" t="s">
        <v>4547</v>
      </c>
      <c r="I436" s="629">
        <v>749.9</v>
      </c>
      <c r="J436" s="629">
        <v>8</v>
      </c>
      <c r="K436" s="630">
        <v>5999.23</v>
      </c>
    </row>
    <row r="437" spans="1:11" ht="14.4" customHeight="1" x14ac:dyDescent="0.3">
      <c r="A437" s="625" t="s">
        <v>545</v>
      </c>
      <c r="B437" s="626" t="s">
        <v>547</v>
      </c>
      <c r="C437" s="627" t="s">
        <v>4016</v>
      </c>
      <c r="D437" s="628" t="s">
        <v>4017</v>
      </c>
      <c r="E437" s="627" t="s">
        <v>3996</v>
      </c>
      <c r="F437" s="628" t="s">
        <v>3997</v>
      </c>
      <c r="G437" s="627" t="s">
        <v>4548</v>
      </c>
      <c r="H437" s="627" t="s">
        <v>4549</v>
      </c>
      <c r="I437" s="629">
        <v>1904.8224999999998</v>
      </c>
      <c r="J437" s="629">
        <v>4</v>
      </c>
      <c r="K437" s="630">
        <v>7619.2899999999991</v>
      </c>
    </row>
    <row r="438" spans="1:11" ht="14.4" customHeight="1" x14ac:dyDescent="0.3">
      <c r="A438" s="625" t="s">
        <v>545</v>
      </c>
      <c r="B438" s="626" t="s">
        <v>547</v>
      </c>
      <c r="C438" s="627" t="s">
        <v>4016</v>
      </c>
      <c r="D438" s="628" t="s">
        <v>4017</v>
      </c>
      <c r="E438" s="627" t="s">
        <v>3996</v>
      </c>
      <c r="F438" s="628" t="s">
        <v>3997</v>
      </c>
      <c r="G438" s="627" t="s">
        <v>4550</v>
      </c>
      <c r="H438" s="627" t="s">
        <v>4551</v>
      </c>
      <c r="I438" s="629">
        <v>4191.8999999999996</v>
      </c>
      <c r="J438" s="629">
        <v>1</v>
      </c>
      <c r="K438" s="630">
        <v>4191.8999999999996</v>
      </c>
    </row>
    <row r="439" spans="1:11" ht="14.4" customHeight="1" x14ac:dyDescent="0.3">
      <c r="A439" s="625" t="s">
        <v>545</v>
      </c>
      <c r="B439" s="626" t="s">
        <v>547</v>
      </c>
      <c r="C439" s="627" t="s">
        <v>4016</v>
      </c>
      <c r="D439" s="628" t="s">
        <v>4017</v>
      </c>
      <c r="E439" s="627" t="s">
        <v>3996</v>
      </c>
      <c r="F439" s="628" t="s">
        <v>3997</v>
      </c>
      <c r="G439" s="627" t="s">
        <v>4552</v>
      </c>
      <c r="H439" s="627" t="s">
        <v>4553</v>
      </c>
      <c r="I439" s="629">
        <v>1949.3174999999999</v>
      </c>
      <c r="J439" s="629">
        <v>4</v>
      </c>
      <c r="K439" s="630">
        <v>7797.2699999999995</v>
      </c>
    </row>
    <row r="440" spans="1:11" ht="14.4" customHeight="1" x14ac:dyDescent="0.3">
      <c r="A440" s="625" t="s">
        <v>545</v>
      </c>
      <c r="B440" s="626" t="s">
        <v>547</v>
      </c>
      <c r="C440" s="627" t="s">
        <v>4016</v>
      </c>
      <c r="D440" s="628" t="s">
        <v>4017</v>
      </c>
      <c r="E440" s="627" t="s">
        <v>3996</v>
      </c>
      <c r="F440" s="628" t="s">
        <v>3997</v>
      </c>
      <c r="G440" s="627" t="s">
        <v>4554</v>
      </c>
      <c r="H440" s="627" t="s">
        <v>4555</v>
      </c>
      <c r="I440" s="629">
        <v>187.83</v>
      </c>
      <c r="J440" s="629">
        <v>24</v>
      </c>
      <c r="K440" s="630">
        <v>4508</v>
      </c>
    </row>
    <row r="441" spans="1:11" ht="14.4" customHeight="1" x14ac:dyDescent="0.3">
      <c r="A441" s="625" t="s">
        <v>545</v>
      </c>
      <c r="B441" s="626" t="s">
        <v>547</v>
      </c>
      <c r="C441" s="627" t="s">
        <v>4016</v>
      </c>
      <c r="D441" s="628" t="s">
        <v>4017</v>
      </c>
      <c r="E441" s="627" t="s">
        <v>3996</v>
      </c>
      <c r="F441" s="628" t="s">
        <v>3997</v>
      </c>
      <c r="G441" s="627" t="s">
        <v>4556</v>
      </c>
      <c r="H441" s="627" t="s">
        <v>4557</v>
      </c>
      <c r="I441" s="629">
        <v>510.62</v>
      </c>
      <c r="J441" s="629">
        <v>2</v>
      </c>
      <c r="K441" s="630">
        <v>1021.24</v>
      </c>
    </row>
    <row r="442" spans="1:11" ht="14.4" customHeight="1" x14ac:dyDescent="0.3">
      <c r="A442" s="625" t="s">
        <v>545</v>
      </c>
      <c r="B442" s="626" t="s">
        <v>547</v>
      </c>
      <c r="C442" s="627" t="s">
        <v>4016</v>
      </c>
      <c r="D442" s="628" t="s">
        <v>4017</v>
      </c>
      <c r="E442" s="627" t="s">
        <v>3996</v>
      </c>
      <c r="F442" s="628" t="s">
        <v>3997</v>
      </c>
      <c r="G442" s="627" t="s">
        <v>4558</v>
      </c>
      <c r="H442" s="627" t="s">
        <v>4559</v>
      </c>
      <c r="I442" s="629">
        <v>4235</v>
      </c>
      <c r="J442" s="629">
        <v>1</v>
      </c>
      <c r="K442" s="630">
        <v>4235</v>
      </c>
    </row>
    <row r="443" spans="1:11" ht="14.4" customHeight="1" x14ac:dyDescent="0.3">
      <c r="A443" s="625" t="s">
        <v>545</v>
      </c>
      <c r="B443" s="626" t="s">
        <v>547</v>
      </c>
      <c r="C443" s="627" t="s">
        <v>4016</v>
      </c>
      <c r="D443" s="628" t="s">
        <v>4017</v>
      </c>
      <c r="E443" s="627" t="s">
        <v>3996</v>
      </c>
      <c r="F443" s="628" t="s">
        <v>3997</v>
      </c>
      <c r="G443" s="627" t="s">
        <v>4560</v>
      </c>
      <c r="H443" s="627" t="s">
        <v>4561</v>
      </c>
      <c r="I443" s="629">
        <v>1906.96</v>
      </c>
      <c r="J443" s="629">
        <v>4</v>
      </c>
      <c r="K443" s="630">
        <v>7627.84</v>
      </c>
    </row>
    <row r="444" spans="1:11" ht="14.4" customHeight="1" x14ac:dyDescent="0.3">
      <c r="A444" s="625" t="s">
        <v>545</v>
      </c>
      <c r="B444" s="626" t="s">
        <v>547</v>
      </c>
      <c r="C444" s="627" t="s">
        <v>4016</v>
      </c>
      <c r="D444" s="628" t="s">
        <v>4017</v>
      </c>
      <c r="E444" s="627" t="s">
        <v>3996</v>
      </c>
      <c r="F444" s="628" t="s">
        <v>3997</v>
      </c>
      <c r="G444" s="627" t="s">
        <v>4562</v>
      </c>
      <c r="H444" s="627" t="s">
        <v>4563</v>
      </c>
      <c r="I444" s="629">
        <v>8591</v>
      </c>
      <c r="J444" s="629">
        <v>2</v>
      </c>
      <c r="K444" s="630">
        <v>17182</v>
      </c>
    </row>
    <row r="445" spans="1:11" ht="14.4" customHeight="1" x14ac:dyDescent="0.3">
      <c r="A445" s="625" t="s">
        <v>545</v>
      </c>
      <c r="B445" s="626" t="s">
        <v>547</v>
      </c>
      <c r="C445" s="627" t="s">
        <v>4016</v>
      </c>
      <c r="D445" s="628" t="s">
        <v>4017</v>
      </c>
      <c r="E445" s="627" t="s">
        <v>3996</v>
      </c>
      <c r="F445" s="628" t="s">
        <v>3997</v>
      </c>
      <c r="G445" s="627" t="s">
        <v>4564</v>
      </c>
      <c r="H445" s="627" t="s">
        <v>4565</v>
      </c>
      <c r="I445" s="629">
        <v>855.47</v>
      </c>
      <c r="J445" s="629">
        <v>1</v>
      </c>
      <c r="K445" s="630">
        <v>855.47</v>
      </c>
    </row>
    <row r="446" spans="1:11" ht="14.4" customHeight="1" x14ac:dyDescent="0.3">
      <c r="A446" s="625" t="s">
        <v>545</v>
      </c>
      <c r="B446" s="626" t="s">
        <v>547</v>
      </c>
      <c r="C446" s="627" t="s">
        <v>4016</v>
      </c>
      <c r="D446" s="628" t="s">
        <v>4017</v>
      </c>
      <c r="E446" s="627" t="s">
        <v>3996</v>
      </c>
      <c r="F446" s="628" t="s">
        <v>3997</v>
      </c>
      <c r="G446" s="627" t="s">
        <v>4566</v>
      </c>
      <c r="H446" s="627" t="s">
        <v>4567</v>
      </c>
      <c r="I446" s="629">
        <v>42973.15</v>
      </c>
      <c r="J446" s="629">
        <v>1</v>
      </c>
      <c r="K446" s="630">
        <v>42973.15</v>
      </c>
    </row>
    <row r="447" spans="1:11" ht="14.4" customHeight="1" x14ac:dyDescent="0.3">
      <c r="A447" s="625" t="s">
        <v>545</v>
      </c>
      <c r="B447" s="626" t="s">
        <v>547</v>
      </c>
      <c r="C447" s="627" t="s">
        <v>4016</v>
      </c>
      <c r="D447" s="628" t="s">
        <v>4017</v>
      </c>
      <c r="E447" s="627" t="s">
        <v>3996</v>
      </c>
      <c r="F447" s="628" t="s">
        <v>3997</v>
      </c>
      <c r="G447" s="627" t="s">
        <v>4568</v>
      </c>
      <c r="H447" s="627" t="s">
        <v>4569</v>
      </c>
      <c r="I447" s="629">
        <v>1506.45</v>
      </c>
      <c r="J447" s="629">
        <v>1</v>
      </c>
      <c r="K447" s="630">
        <v>1506.45</v>
      </c>
    </row>
    <row r="448" spans="1:11" ht="14.4" customHeight="1" x14ac:dyDescent="0.3">
      <c r="A448" s="625" t="s">
        <v>545</v>
      </c>
      <c r="B448" s="626" t="s">
        <v>547</v>
      </c>
      <c r="C448" s="627" t="s">
        <v>4016</v>
      </c>
      <c r="D448" s="628" t="s">
        <v>4017</v>
      </c>
      <c r="E448" s="627" t="s">
        <v>3996</v>
      </c>
      <c r="F448" s="628" t="s">
        <v>3997</v>
      </c>
      <c r="G448" s="627" t="s">
        <v>4570</v>
      </c>
      <c r="H448" s="627" t="s">
        <v>4571</v>
      </c>
      <c r="I448" s="629">
        <v>1506.45</v>
      </c>
      <c r="J448" s="629">
        <v>1</v>
      </c>
      <c r="K448" s="630">
        <v>1506.45</v>
      </c>
    </row>
    <row r="449" spans="1:11" ht="14.4" customHeight="1" x14ac:dyDescent="0.3">
      <c r="A449" s="625" t="s">
        <v>545</v>
      </c>
      <c r="B449" s="626" t="s">
        <v>547</v>
      </c>
      <c r="C449" s="627" t="s">
        <v>4016</v>
      </c>
      <c r="D449" s="628" t="s">
        <v>4017</v>
      </c>
      <c r="E449" s="627" t="s">
        <v>3996</v>
      </c>
      <c r="F449" s="628" t="s">
        <v>3997</v>
      </c>
      <c r="G449" s="627" t="s">
        <v>4572</v>
      </c>
      <c r="H449" s="627" t="s">
        <v>4573</v>
      </c>
      <c r="I449" s="629">
        <v>3143.58</v>
      </c>
      <c r="J449" s="629">
        <v>1</v>
      </c>
      <c r="K449" s="630">
        <v>3143.58</v>
      </c>
    </row>
    <row r="450" spans="1:11" ht="14.4" customHeight="1" x14ac:dyDescent="0.3">
      <c r="A450" s="625" t="s">
        <v>545</v>
      </c>
      <c r="B450" s="626" t="s">
        <v>547</v>
      </c>
      <c r="C450" s="627" t="s">
        <v>4016</v>
      </c>
      <c r="D450" s="628" t="s">
        <v>4017</v>
      </c>
      <c r="E450" s="627" t="s">
        <v>3996</v>
      </c>
      <c r="F450" s="628" t="s">
        <v>3997</v>
      </c>
      <c r="G450" s="627" t="s">
        <v>4574</v>
      </c>
      <c r="H450" s="627" t="s">
        <v>4575</v>
      </c>
      <c r="I450" s="629">
        <v>3143.58</v>
      </c>
      <c r="J450" s="629">
        <v>1</v>
      </c>
      <c r="K450" s="630">
        <v>3143.58</v>
      </c>
    </row>
    <row r="451" spans="1:11" ht="14.4" customHeight="1" x14ac:dyDescent="0.3">
      <c r="A451" s="625" t="s">
        <v>545</v>
      </c>
      <c r="B451" s="626" t="s">
        <v>547</v>
      </c>
      <c r="C451" s="627" t="s">
        <v>4016</v>
      </c>
      <c r="D451" s="628" t="s">
        <v>4017</v>
      </c>
      <c r="E451" s="627" t="s">
        <v>3996</v>
      </c>
      <c r="F451" s="628" t="s">
        <v>3997</v>
      </c>
      <c r="G451" s="627" t="s">
        <v>4576</v>
      </c>
      <c r="H451" s="627" t="s">
        <v>4577</v>
      </c>
      <c r="I451" s="629">
        <v>3143.58</v>
      </c>
      <c r="J451" s="629">
        <v>1</v>
      </c>
      <c r="K451" s="630">
        <v>3143.58</v>
      </c>
    </row>
    <row r="452" spans="1:11" ht="14.4" customHeight="1" x14ac:dyDescent="0.3">
      <c r="A452" s="625" t="s">
        <v>545</v>
      </c>
      <c r="B452" s="626" t="s">
        <v>547</v>
      </c>
      <c r="C452" s="627" t="s">
        <v>4016</v>
      </c>
      <c r="D452" s="628" t="s">
        <v>4017</v>
      </c>
      <c r="E452" s="627" t="s">
        <v>3996</v>
      </c>
      <c r="F452" s="628" t="s">
        <v>3997</v>
      </c>
      <c r="G452" s="627" t="s">
        <v>4578</v>
      </c>
      <c r="H452" s="627" t="s">
        <v>4579</v>
      </c>
      <c r="I452" s="629">
        <v>3143.58</v>
      </c>
      <c r="J452" s="629">
        <v>1</v>
      </c>
      <c r="K452" s="630">
        <v>3143.58</v>
      </c>
    </row>
    <row r="453" spans="1:11" ht="14.4" customHeight="1" x14ac:dyDescent="0.3">
      <c r="A453" s="625" t="s">
        <v>545</v>
      </c>
      <c r="B453" s="626" t="s">
        <v>547</v>
      </c>
      <c r="C453" s="627" t="s">
        <v>4016</v>
      </c>
      <c r="D453" s="628" t="s">
        <v>4017</v>
      </c>
      <c r="E453" s="627" t="s">
        <v>3996</v>
      </c>
      <c r="F453" s="628" t="s">
        <v>3997</v>
      </c>
      <c r="G453" s="627" t="s">
        <v>4580</v>
      </c>
      <c r="H453" s="627" t="s">
        <v>4581</v>
      </c>
      <c r="I453" s="629">
        <v>3143.58</v>
      </c>
      <c r="J453" s="629">
        <v>1</v>
      </c>
      <c r="K453" s="630">
        <v>3143.58</v>
      </c>
    </row>
    <row r="454" spans="1:11" ht="14.4" customHeight="1" x14ac:dyDescent="0.3">
      <c r="A454" s="625" t="s">
        <v>545</v>
      </c>
      <c r="B454" s="626" t="s">
        <v>547</v>
      </c>
      <c r="C454" s="627" t="s">
        <v>4016</v>
      </c>
      <c r="D454" s="628" t="s">
        <v>4017</v>
      </c>
      <c r="E454" s="627" t="s">
        <v>3996</v>
      </c>
      <c r="F454" s="628" t="s">
        <v>3997</v>
      </c>
      <c r="G454" s="627" t="s">
        <v>4582</v>
      </c>
      <c r="H454" s="627" t="s">
        <v>4583</v>
      </c>
      <c r="I454" s="629">
        <v>3143.58</v>
      </c>
      <c r="J454" s="629">
        <v>1</v>
      </c>
      <c r="K454" s="630">
        <v>3143.58</v>
      </c>
    </row>
    <row r="455" spans="1:11" ht="14.4" customHeight="1" x14ac:dyDescent="0.3">
      <c r="A455" s="625" t="s">
        <v>545</v>
      </c>
      <c r="B455" s="626" t="s">
        <v>547</v>
      </c>
      <c r="C455" s="627" t="s">
        <v>4016</v>
      </c>
      <c r="D455" s="628" t="s">
        <v>4017</v>
      </c>
      <c r="E455" s="627" t="s">
        <v>3996</v>
      </c>
      <c r="F455" s="628" t="s">
        <v>3997</v>
      </c>
      <c r="G455" s="627" t="s">
        <v>4584</v>
      </c>
      <c r="H455" s="627" t="s">
        <v>4585</v>
      </c>
      <c r="I455" s="629">
        <v>3424.3</v>
      </c>
      <c r="J455" s="629">
        <v>1</v>
      </c>
      <c r="K455" s="630">
        <v>3424.3</v>
      </c>
    </row>
    <row r="456" spans="1:11" ht="14.4" customHeight="1" x14ac:dyDescent="0.3">
      <c r="A456" s="625" t="s">
        <v>545</v>
      </c>
      <c r="B456" s="626" t="s">
        <v>547</v>
      </c>
      <c r="C456" s="627" t="s">
        <v>4016</v>
      </c>
      <c r="D456" s="628" t="s">
        <v>4017</v>
      </c>
      <c r="E456" s="627" t="s">
        <v>3996</v>
      </c>
      <c r="F456" s="628" t="s">
        <v>3997</v>
      </c>
      <c r="G456" s="627" t="s">
        <v>4586</v>
      </c>
      <c r="H456" s="627" t="s">
        <v>4587</v>
      </c>
      <c r="I456" s="629">
        <v>3424.3</v>
      </c>
      <c r="J456" s="629">
        <v>1</v>
      </c>
      <c r="K456" s="630">
        <v>3424.3</v>
      </c>
    </row>
    <row r="457" spans="1:11" ht="14.4" customHeight="1" x14ac:dyDescent="0.3">
      <c r="A457" s="625" t="s">
        <v>545</v>
      </c>
      <c r="B457" s="626" t="s">
        <v>547</v>
      </c>
      <c r="C457" s="627" t="s">
        <v>4016</v>
      </c>
      <c r="D457" s="628" t="s">
        <v>4017</v>
      </c>
      <c r="E457" s="627" t="s">
        <v>3996</v>
      </c>
      <c r="F457" s="628" t="s">
        <v>3997</v>
      </c>
      <c r="G457" s="627" t="s">
        <v>4588</v>
      </c>
      <c r="H457" s="627" t="s">
        <v>4589</v>
      </c>
      <c r="I457" s="629">
        <v>3424.3</v>
      </c>
      <c r="J457" s="629">
        <v>1</v>
      </c>
      <c r="K457" s="630">
        <v>3424.3</v>
      </c>
    </row>
    <row r="458" spans="1:11" ht="14.4" customHeight="1" x14ac:dyDescent="0.3">
      <c r="A458" s="625" t="s">
        <v>545</v>
      </c>
      <c r="B458" s="626" t="s">
        <v>547</v>
      </c>
      <c r="C458" s="627" t="s">
        <v>4016</v>
      </c>
      <c r="D458" s="628" t="s">
        <v>4017</v>
      </c>
      <c r="E458" s="627" t="s">
        <v>3996</v>
      </c>
      <c r="F458" s="628" t="s">
        <v>3997</v>
      </c>
      <c r="G458" s="627" t="s">
        <v>4590</v>
      </c>
      <c r="H458" s="627" t="s">
        <v>4591</v>
      </c>
      <c r="I458" s="629">
        <v>3424.3</v>
      </c>
      <c r="J458" s="629">
        <v>1</v>
      </c>
      <c r="K458" s="630">
        <v>3424.3</v>
      </c>
    </row>
    <row r="459" spans="1:11" ht="14.4" customHeight="1" x14ac:dyDescent="0.3">
      <c r="A459" s="625" t="s">
        <v>545</v>
      </c>
      <c r="B459" s="626" t="s">
        <v>547</v>
      </c>
      <c r="C459" s="627" t="s">
        <v>4016</v>
      </c>
      <c r="D459" s="628" t="s">
        <v>4017</v>
      </c>
      <c r="E459" s="627" t="s">
        <v>3996</v>
      </c>
      <c r="F459" s="628" t="s">
        <v>3997</v>
      </c>
      <c r="G459" s="627" t="s">
        <v>4592</v>
      </c>
      <c r="H459" s="627" t="s">
        <v>4593</v>
      </c>
      <c r="I459" s="629">
        <v>101.64333333333333</v>
      </c>
      <c r="J459" s="629">
        <v>20</v>
      </c>
      <c r="K459" s="630">
        <v>2032.9</v>
      </c>
    </row>
    <row r="460" spans="1:11" ht="14.4" customHeight="1" x14ac:dyDescent="0.3">
      <c r="A460" s="625" t="s">
        <v>545</v>
      </c>
      <c r="B460" s="626" t="s">
        <v>547</v>
      </c>
      <c r="C460" s="627" t="s">
        <v>4016</v>
      </c>
      <c r="D460" s="628" t="s">
        <v>4017</v>
      </c>
      <c r="E460" s="627" t="s">
        <v>3996</v>
      </c>
      <c r="F460" s="628" t="s">
        <v>3997</v>
      </c>
      <c r="G460" s="627" t="s">
        <v>4594</v>
      </c>
      <c r="H460" s="627" t="s">
        <v>4595</v>
      </c>
      <c r="I460" s="629">
        <v>2197.36</v>
      </c>
      <c r="J460" s="629">
        <v>1</v>
      </c>
      <c r="K460" s="630">
        <v>2197.36</v>
      </c>
    </row>
    <row r="461" spans="1:11" ht="14.4" customHeight="1" x14ac:dyDescent="0.3">
      <c r="A461" s="625" t="s">
        <v>545</v>
      </c>
      <c r="B461" s="626" t="s">
        <v>547</v>
      </c>
      <c r="C461" s="627" t="s">
        <v>4016</v>
      </c>
      <c r="D461" s="628" t="s">
        <v>4017</v>
      </c>
      <c r="E461" s="627" t="s">
        <v>3996</v>
      </c>
      <c r="F461" s="628" t="s">
        <v>3997</v>
      </c>
      <c r="G461" s="627" t="s">
        <v>4596</v>
      </c>
      <c r="H461" s="627" t="s">
        <v>4597</v>
      </c>
      <c r="I461" s="629">
        <v>7260</v>
      </c>
      <c r="J461" s="629">
        <v>2</v>
      </c>
      <c r="K461" s="630">
        <v>14520</v>
      </c>
    </row>
    <row r="462" spans="1:11" ht="14.4" customHeight="1" x14ac:dyDescent="0.3">
      <c r="A462" s="625" t="s">
        <v>545</v>
      </c>
      <c r="B462" s="626" t="s">
        <v>547</v>
      </c>
      <c r="C462" s="627" t="s">
        <v>4016</v>
      </c>
      <c r="D462" s="628" t="s">
        <v>4017</v>
      </c>
      <c r="E462" s="627" t="s">
        <v>3996</v>
      </c>
      <c r="F462" s="628" t="s">
        <v>3997</v>
      </c>
      <c r="G462" s="627" t="s">
        <v>4598</v>
      </c>
      <c r="H462" s="627" t="s">
        <v>4599</v>
      </c>
      <c r="I462" s="629">
        <v>2551.9</v>
      </c>
      <c r="J462" s="629">
        <v>1</v>
      </c>
      <c r="K462" s="630">
        <v>2551.9</v>
      </c>
    </row>
    <row r="463" spans="1:11" ht="14.4" customHeight="1" x14ac:dyDescent="0.3">
      <c r="A463" s="625" t="s">
        <v>545</v>
      </c>
      <c r="B463" s="626" t="s">
        <v>547</v>
      </c>
      <c r="C463" s="627" t="s">
        <v>4016</v>
      </c>
      <c r="D463" s="628" t="s">
        <v>4017</v>
      </c>
      <c r="E463" s="627" t="s">
        <v>3996</v>
      </c>
      <c r="F463" s="628" t="s">
        <v>3997</v>
      </c>
      <c r="G463" s="627" t="s">
        <v>4600</v>
      </c>
      <c r="H463" s="627" t="s">
        <v>4601</v>
      </c>
      <c r="I463" s="629">
        <v>344.44</v>
      </c>
      <c r="J463" s="629">
        <v>20</v>
      </c>
      <c r="K463" s="630">
        <v>6888.8</v>
      </c>
    </row>
    <row r="464" spans="1:11" ht="14.4" customHeight="1" x14ac:dyDescent="0.3">
      <c r="A464" s="625" t="s">
        <v>545</v>
      </c>
      <c r="B464" s="626" t="s">
        <v>547</v>
      </c>
      <c r="C464" s="627" t="s">
        <v>4016</v>
      </c>
      <c r="D464" s="628" t="s">
        <v>4017</v>
      </c>
      <c r="E464" s="627" t="s">
        <v>3996</v>
      </c>
      <c r="F464" s="628" t="s">
        <v>3997</v>
      </c>
      <c r="G464" s="627" t="s">
        <v>4602</v>
      </c>
      <c r="H464" s="627" t="s">
        <v>4603</v>
      </c>
      <c r="I464" s="629">
        <v>1588.7</v>
      </c>
      <c r="J464" s="629">
        <v>1</v>
      </c>
      <c r="K464" s="630">
        <v>1588.7</v>
      </c>
    </row>
    <row r="465" spans="1:11" ht="14.4" customHeight="1" x14ac:dyDescent="0.3">
      <c r="A465" s="625" t="s">
        <v>545</v>
      </c>
      <c r="B465" s="626" t="s">
        <v>547</v>
      </c>
      <c r="C465" s="627" t="s">
        <v>4016</v>
      </c>
      <c r="D465" s="628" t="s">
        <v>4017</v>
      </c>
      <c r="E465" s="627" t="s">
        <v>3996</v>
      </c>
      <c r="F465" s="628" t="s">
        <v>3997</v>
      </c>
      <c r="G465" s="627" t="s">
        <v>4604</v>
      </c>
      <c r="H465" s="627" t="s">
        <v>4605</v>
      </c>
      <c r="I465" s="629">
        <v>5506.71</v>
      </c>
      <c r="J465" s="629">
        <v>1</v>
      </c>
      <c r="K465" s="630">
        <v>5506.71</v>
      </c>
    </row>
    <row r="466" spans="1:11" ht="14.4" customHeight="1" x14ac:dyDescent="0.3">
      <c r="A466" s="625" t="s">
        <v>545</v>
      </c>
      <c r="B466" s="626" t="s">
        <v>547</v>
      </c>
      <c r="C466" s="627" t="s">
        <v>4016</v>
      </c>
      <c r="D466" s="628" t="s">
        <v>4017</v>
      </c>
      <c r="E466" s="627" t="s">
        <v>3996</v>
      </c>
      <c r="F466" s="628" t="s">
        <v>3997</v>
      </c>
      <c r="G466" s="627" t="s">
        <v>4606</v>
      </c>
      <c r="H466" s="627" t="s">
        <v>4607</v>
      </c>
      <c r="I466" s="629">
        <v>1408.44</v>
      </c>
      <c r="J466" s="629">
        <v>1</v>
      </c>
      <c r="K466" s="630">
        <v>1408.44</v>
      </c>
    </row>
    <row r="467" spans="1:11" ht="14.4" customHeight="1" x14ac:dyDescent="0.3">
      <c r="A467" s="625" t="s">
        <v>545</v>
      </c>
      <c r="B467" s="626" t="s">
        <v>547</v>
      </c>
      <c r="C467" s="627" t="s">
        <v>4016</v>
      </c>
      <c r="D467" s="628" t="s">
        <v>4017</v>
      </c>
      <c r="E467" s="627" t="s">
        <v>3996</v>
      </c>
      <c r="F467" s="628" t="s">
        <v>3997</v>
      </c>
      <c r="G467" s="627" t="s">
        <v>4608</v>
      </c>
      <c r="H467" s="627" t="s">
        <v>4609</v>
      </c>
      <c r="I467" s="629">
        <v>2424.84</v>
      </c>
      <c r="J467" s="629">
        <v>1</v>
      </c>
      <c r="K467" s="630">
        <v>2424.84</v>
      </c>
    </row>
    <row r="468" spans="1:11" ht="14.4" customHeight="1" x14ac:dyDescent="0.3">
      <c r="A468" s="625" t="s">
        <v>545</v>
      </c>
      <c r="B468" s="626" t="s">
        <v>547</v>
      </c>
      <c r="C468" s="627" t="s">
        <v>4016</v>
      </c>
      <c r="D468" s="628" t="s">
        <v>4017</v>
      </c>
      <c r="E468" s="627" t="s">
        <v>3996</v>
      </c>
      <c r="F468" s="628" t="s">
        <v>3997</v>
      </c>
      <c r="G468" s="627" t="s">
        <v>4610</v>
      </c>
      <c r="H468" s="627" t="s">
        <v>4611</v>
      </c>
      <c r="I468" s="629">
        <v>5506.71</v>
      </c>
      <c r="J468" s="629">
        <v>1</v>
      </c>
      <c r="K468" s="630">
        <v>5506.71</v>
      </c>
    </row>
    <row r="469" spans="1:11" ht="14.4" customHeight="1" x14ac:dyDescent="0.3">
      <c r="A469" s="625" t="s">
        <v>545</v>
      </c>
      <c r="B469" s="626" t="s">
        <v>547</v>
      </c>
      <c r="C469" s="627" t="s">
        <v>4016</v>
      </c>
      <c r="D469" s="628" t="s">
        <v>4017</v>
      </c>
      <c r="E469" s="627" t="s">
        <v>3996</v>
      </c>
      <c r="F469" s="628" t="s">
        <v>3997</v>
      </c>
      <c r="G469" s="627" t="s">
        <v>4612</v>
      </c>
      <c r="H469" s="627" t="s">
        <v>4613</v>
      </c>
      <c r="I469" s="629">
        <v>1408.44</v>
      </c>
      <c r="J469" s="629">
        <v>1</v>
      </c>
      <c r="K469" s="630">
        <v>1408.44</v>
      </c>
    </row>
    <row r="470" spans="1:11" ht="14.4" customHeight="1" x14ac:dyDescent="0.3">
      <c r="A470" s="625" t="s">
        <v>545</v>
      </c>
      <c r="B470" s="626" t="s">
        <v>547</v>
      </c>
      <c r="C470" s="627" t="s">
        <v>4016</v>
      </c>
      <c r="D470" s="628" t="s">
        <v>4017</v>
      </c>
      <c r="E470" s="627" t="s">
        <v>3996</v>
      </c>
      <c r="F470" s="628" t="s">
        <v>3997</v>
      </c>
      <c r="G470" s="627" t="s">
        <v>4614</v>
      </c>
      <c r="H470" s="627" t="s">
        <v>4615</v>
      </c>
      <c r="I470" s="629">
        <v>2424.84</v>
      </c>
      <c r="J470" s="629">
        <v>1</v>
      </c>
      <c r="K470" s="630">
        <v>2424.84</v>
      </c>
    </row>
    <row r="471" spans="1:11" ht="14.4" customHeight="1" x14ac:dyDescent="0.3">
      <c r="A471" s="625" t="s">
        <v>545</v>
      </c>
      <c r="B471" s="626" t="s">
        <v>547</v>
      </c>
      <c r="C471" s="627" t="s">
        <v>4016</v>
      </c>
      <c r="D471" s="628" t="s">
        <v>4017</v>
      </c>
      <c r="E471" s="627" t="s">
        <v>3996</v>
      </c>
      <c r="F471" s="628" t="s">
        <v>3997</v>
      </c>
      <c r="G471" s="627" t="s">
        <v>4616</v>
      </c>
      <c r="H471" s="627" t="s">
        <v>4617</v>
      </c>
      <c r="I471" s="629">
        <v>3265.79</v>
      </c>
      <c r="J471" s="629">
        <v>1</v>
      </c>
      <c r="K471" s="630">
        <v>3265.79</v>
      </c>
    </row>
    <row r="472" spans="1:11" ht="14.4" customHeight="1" x14ac:dyDescent="0.3">
      <c r="A472" s="625" t="s">
        <v>545</v>
      </c>
      <c r="B472" s="626" t="s">
        <v>547</v>
      </c>
      <c r="C472" s="627" t="s">
        <v>4016</v>
      </c>
      <c r="D472" s="628" t="s">
        <v>4017</v>
      </c>
      <c r="E472" s="627" t="s">
        <v>3996</v>
      </c>
      <c r="F472" s="628" t="s">
        <v>3997</v>
      </c>
      <c r="G472" s="627" t="s">
        <v>4618</v>
      </c>
      <c r="H472" s="627" t="s">
        <v>4619</v>
      </c>
      <c r="I472" s="629">
        <v>3265.79</v>
      </c>
      <c r="J472" s="629">
        <v>1</v>
      </c>
      <c r="K472" s="630">
        <v>3265.79</v>
      </c>
    </row>
    <row r="473" spans="1:11" ht="14.4" customHeight="1" x14ac:dyDescent="0.3">
      <c r="A473" s="625" t="s">
        <v>545</v>
      </c>
      <c r="B473" s="626" t="s">
        <v>547</v>
      </c>
      <c r="C473" s="627" t="s">
        <v>4016</v>
      </c>
      <c r="D473" s="628" t="s">
        <v>4017</v>
      </c>
      <c r="E473" s="627" t="s">
        <v>3996</v>
      </c>
      <c r="F473" s="628" t="s">
        <v>3997</v>
      </c>
      <c r="G473" s="627" t="s">
        <v>4620</v>
      </c>
      <c r="H473" s="627" t="s">
        <v>4621</v>
      </c>
      <c r="I473" s="629">
        <v>953.48</v>
      </c>
      <c r="J473" s="629">
        <v>1</v>
      </c>
      <c r="K473" s="630">
        <v>953.48</v>
      </c>
    </row>
    <row r="474" spans="1:11" ht="14.4" customHeight="1" x14ac:dyDescent="0.3">
      <c r="A474" s="625" t="s">
        <v>545</v>
      </c>
      <c r="B474" s="626" t="s">
        <v>547</v>
      </c>
      <c r="C474" s="627" t="s">
        <v>4016</v>
      </c>
      <c r="D474" s="628" t="s">
        <v>4017</v>
      </c>
      <c r="E474" s="627" t="s">
        <v>3996</v>
      </c>
      <c r="F474" s="628" t="s">
        <v>3997</v>
      </c>
      <c r="G474" s="627" t="s">
        <v>4622</v>
      </c>
      <c r="H474" s="627" t="s">
        <v>4623</v>
      </c>
      <c r="I474" s="629">
        <v>1368.51</v>
      </c>
      <c r="J474" s="629">
        <v>1</v>
      </c>
      <c r="K474" s="630">
        <v>1368.51</v>
      </c>
    </row>
    <row r="475" spans="1:11" ht="14.4" customHeight="1" x14ac:dyDescent="0.3">
      <c r="A475" s="625" t="s">
        <v>545</v>
      </c>
      <c r="B475" s="626" t="s">
        <v>547</v>
      </c>
      <c r="C475" s="627" t="s">
        <v>4016</v>
      </c>
      <c r="D475" s="628" t="s">
        <v>4017</v>
      </c>
      <c r="E475" s="627" t="s">
        <v>3996</v>
      </c>
      <c r="F475" s="628" t="s">
        <v>3997</v>
      </c>
      <c r="G475" s="627" t="s">
        <v>4624</v>
      </c>
      <c r="H475" s="627" t="s">
        <v>4625</v>
      </c>
      <c r="I475" s="629">
        <v>1368.51</v>
      </c>
      <c r="J475" s="629">
        <v>1</v>
      </c>
      <c r="K475" s="630">
        <v>1368.51</v>
      </c>
    </row>
    <row r="476" spans="1:11" ht="14.4" customHeight="1" x14ac:dyDescent="0.3">
      <c r="A476" s="625" t="s">
        <v>545</v>
      </c>
      <c r="B476" s="626" t="s">
        <v>547</v>
      </c>
      <c r="C476" s="627" t="s">
        <v>4016</v>
      </c>
      <c r="D476" s="628" t="s">
        <v>4017</v>
      </c>
      <c r="E476" s="627" t="s">
        <v>3996</v>
      </c>
      <c r="F476" s="628" t="s">
        <v>3997</v>
      </c>
      <c r="G476" s="627" t="s">
        <v>4626</v>
      </c>
      <c r="H476" s="627" t="s">
        <v>4627</v>
      </c>
      <c r="I476" s="629">
        <v>1620.19</v>
      </c>
      <c r="J476" s="629">
        <v>1</v>
      </c>
      <c r="K476" s="630">
        <v>1620.19</v>
      </c>
    </row>
    <row r="477" spans="1:11" ht="14.4" customHeight="1" x14ac:dyDescent="0.3">
      <c r="A477" s="625" t="s">
        <v>545</v>
      </c>
      <c r="B477" s="626" t="s">
        <v>547</v>
      </c>
      <c r="C477" s="627" t="s">
        <v>4016</v>
      </c>
      <c r="D477" s="628" t="s">
        <v>4017</v>
      </c>
      <c r="E477" s="627" t="s">
        <v>3996</v>
      </c>
      <c r="F477" s="628" t="s">
        <v>3997</v>
      </c>
      <c r="G477" s="627" t="s">
        <v>4628</v>
      </c>
      <c r="H477" s="627" t="s">
        <v>4629</v>
      </c>
      <c r="I477" s="629">
        <v>3855.06</v>
      </c>
      <c r="J477" s="629">
        <v>1</v>
      </c>
      <c r="K477" s="630">
        <v>3855.06</v>
      </c>
    </row>
    <row r="478" spans="1:11" ht="14.4" customHeight="1" x14ac:dyDescent="0.3">
      <c r="A478" s="625" t="s">
        <v>545</v>
      </c>
      <c r="B478" s="626" t="s">
        <v>547</v>
      </c>
      <c r="C478" s="627" t="s">
        <v>4016</v>
      </c>
      <c r="D478" s="628" t="s">
        <v>4017</v>
      </c>
      <c r="E478" s="627" t="s">
        <v>3996</v>
      </c>
      <c r="F478" s="628" t="s">
        <v>3997</v>
      </c>
      <c r="G478" s="627" t="s">
        <v>4630</v>
      </c>
      <c r="H478" s="627" t="s">
        <v>4631</v>
      </c>
      <c r="I478" s="629">
        <v>3939.76</v>
      </c>
      <c r="J478" s="629">
        <v>1</v>
      </c>
      <c r="K478" s="630">
        <v>3939.76</v>
      </c>
    </row>
    <row r="479" spans="1:11" ht="14.4" customHeight="1" x14ac:dyDescent="0.3">
      <c r="A479" s="625" t="s">
        <v>545</v>
      </c>
      <c r="B479" s="626" t="s">
        <v>547</v>
      </c>
      <c r="C479" s="627" t="s">
        <v>4016</v>
      </c>
      <c r="D479" s="628" t="s">
        <v>4017</v>
      </c>
      <c r="E479" s="627" t="s">
        <v>3996</v>
      </c>
      <c r="F479" s="628" t="s">
        <v>3997</v>
      </c>
      <c r="G479" s="627" t="s">
        <v>4632</v>
      </c>
      <c r="H479" s="627" t="s">
        <v>4611</v>
      </c>
      <c r="I479" s="629">
        <v>5506.71</v>
      </c>
      <c r="J479" s="629">
        <v>1</v>
      </c>
      <c r="K479" s="630">
        <v>5506.71</v>
      </c>
    </row>
    <row r="480" spans="1:11" ht="14.4" customHeight="1" x14ac:dyDescent="0.3">
      <c r="A480" s="625" t="s">
        <v>545</v>
      </c>
      <c r="B480" s="626" t="s">
        <v>547</v>
      </c>
      <c r="C480" s="627" t="s">
        <v>4016</v>
      </c>
      <c r="D480" s="628" t="s">
        <v>4017</v>
      </c>
      <c r="E480" s="627" t="s">
        <v>3996</v>
      </c>
      <c r="F480" s="628" t="s">
        <v>3997</v>
      </c>
      <c r="G480" s="627" t="s">
        <v>4633</v>
      </c>
      <c r="H480" s="627" t="s">
        <v>4634</v>
      </c>
      <c r="I480" s="629">
        <v>1408.44</v>
      </c>
      <c r="J480" s="629">
        <v>1</v>
      </c>
      <c r="K480" s="630">
        <v>1408.44</v>
      </c>
    </row>
    <row r="481" spans="1:11" ht="14.4" customHeight="1" x14ac:dyDescent="0.3">
      <c r="A481" s="625" t="s">
        <v>545</v>
      </c>
      <c r="B481" s="626" t="s">
        <v>547</v>
      </c>
      <c r="C481" s="627" t="s">
        <v>4016</v>
      </c>
      <c r="D481" s="628" t="s">
        <v>4017</v>
      </c>
      <c r="E481" s="627" t="s">
        <v>3996</v>
      </c>
      <c r="F481" s="628" t="s">
        <v>3997</v>
      </c>
      <c r="G481" s="627" t="s">
        <v>4635</v>
      </c>
      <c r="H481" s="627" t="s">
        <v>4636</v>
      </c>
      <c r="I481" s="629">
        <v>2424.84</v>
      </c>
      <c r="J481" s="629">
        <v>1</v>
      </c>
      <c r="K481" s="630">
        <v>2424.84</v>
      </c>
    </row>
    <row r="482" spans="1:11" ht="14.4" customHeight="1" x14ac:dyDescent="0.3">
      <c r="A482" s="625" t="s">
        <v>545</v>
      </c>
      <c r="B482" s="626" t="s">
        <v>547</v>
      </c>
      <c r="C482" s="627" t="s">
        <v>4016</v>
      </c>
      <c r="D482" s="628" t="s">
        <v>4017</v>
      </c>
      <c r="E482" s="627" t="s">
        <v>3996</v>
      </c>
      <c r="F482" s="628" t="s">
        <v>3997</v>
      </c>
      <c r="G482" s="627" t="s">
        <v>4635</v>
      </c>
      <c r="H482" s="627" t="s">
        <v>4637</v>
      </c>
      <c r="I482" s="629">
        <v>2424.85</v>
      </c>
      <c r="J482" s="629">
        <v>1</v>
      </c>
      <c r="K482" s="630">
        <v>2424.85</v>
      </c>
    </row>
    <row r="483" spans="1:11" ht="14.4" customHeight="1" x14ac:dyDescent="0.3">
      <c r="A483" s="625" t="s">
        <v>545</v>
      </c>
      <c r="B483" s="626" t="s">
        <v>547</v>
      </c>
      <c r="C483" s="627" t="s">
        <v>4016</v>
      </c>
      <c r="D483" s="628" t="s">
        <v>4017</v>
      </c>
      <c r="E483" s="627" t="s">
        <v>3996</v>
      </c>
      <c r="F483" s="628" t="s">
        <v>3997</v>
      </c>
      <c r="G483" s="627" t="s">
        <v>4638</v>
      </c>
      <c r="H483" s="627" t="s">
        <v>4639</v>
      </c>
      <c r="I483" s="629">
        <v>3939.76</v>
      </c>
      <c r="J483" s="629">
        <v>1</v>
      </c>
      <c r="K483" s="630">
        <v>3939.76</v>
      </c>
    </row>
    <row r="484" spans="1:11" ht="14.4" customHeight="1" x14ac:dyDescent="0.3">
      <c r="A484" s="625" t="s">
        <v>545</v>
      </c>
      <c r="B484" s="626" t="s">
        <v>547</v>
      </c>
      <c r="C484" s="627" t="s">
        <v>4016</v>
      </c>
      <c r="D484" s="628" t="s">
        <v>4017</v>
      </c>
      <c r="E484" s="627" t="s">
        <v>3996</v>
      </c>
      <c r="F484" s="628" t="s">
        <v>3997</v>
      </c>
      <c r="G484" s="627" t="s">
        <v>4640</v>
      </c>
      <c r="H484" s="627" t="s">
        <v>4641</v>
      </c>
      <c r="I484" s="629">
        <v>3939.76</v>
      </c>
      <c r="J484" s="629">
        <v>1</v>
      </c>
      <c r="K484" s="630">
        <v>3939.76</v>
      </c>
    </row>
    <row r="485" spans="1:11" ht="14.4" customHeight="1" x14ac:dyDescent="0.3">
      <c r="A485" s="625" t="s">
        <v>545</v>
      </c>
      <c r="B485" s="626" t="s">
        <v>547</v>
      </c>
      <c r="C485" s="627" t="s">
        <v>4016</v>
      </c>
      <c r="D485" s="628" t="s">
        <v>4017</v>
      </c>
      <c r="E485" s="627" t="s">
        <v>3996</v>
      </c>
      <c r="F485" s="628" t="s">
        <v>3997</v>
      </c>
      <c r="G485" s="627" t="s">
        <v>4642</v>
      </c>
      <c r="H485" s="627" t="s">
        <v>4643</v>
      </c>
      <c r="I485" s="629">
        <v>2475.66</v>
      </c>
      <c r="J485" s="629">
        <v>1</v>
      </c>
      <c r="K485" s="630">
        <v>2475.66</v>
      </c>
    </row>
    <row r="486" spans="1:11" ht="14.4" customHeight="1" x14ac:dyDescent="0.3">
      <c r="A486" s="625" t="s">
        <v>545</v>
      </c>
      <c r="B486" s="626" t="s">
        <v>547</v>
      </c>
      <c r="C486" s="627" t="s">
        <v>4016</v>
      </c>
      <c r="D486" s="628" t="s">
        <v>4017</v>
      </c>
      <c r="E486" s="627" t="s">
        <v>3996</v>
      </c>
      <c r="F486" s="628" t="s">
        <v>3997</v>
      </c>
      <c r="G486" s="627" t="s">
        <v>4644</v>
      </c>
      <c r="H486" s="627" t="s">
        <v>4645</v>
      </c>
      <c r="I486" s="629">
        <v>2853.18</v>
      </c>
      <c r="J486" s="629">
        <v>1</v>
      </c>
      <c r="K486" s="630">
        <v>2853.18</v>
      </c>
    </row>
    <row r="487" spans="1:11" ht="14.4" customHeight="1" x14ac:dyDescent="0.3">
      <c r="A487" s="625" t="s">
        <v>545</v>
      </c>
      <c r="B487" s="626" t="s">
        <v>547</v>
      </c>
      <c r="C487" s="627" t="s">
        <v>4016</v>
      </c>
      <c r="D487" s="628" t="s">
        <v>4017</v>
      </c>
      <c r="E487" s="627" t="s">
        <v>3996</v>
      </c>
      <c r="F487" s="628" t="s">
        <v>3997</v>
      </c>
      <c r="G487" s="627" t="s">
        <v>4646</v>
      </c>
      <c r="H487" s="627" t="s">
        <v>4647</v>
      </c>
      <c r="I487" s="629">
        <v>1684.32</v>
      </c>
      <c r="J487" s="629">
        <v>1</v>
      </c>
      <c r="K487" s="630">
        <v>1684.32</v>
      </c>
    </row>
    <row r="488" spans="1:11" ht="14.4" customHeight="1" x14ac:dyDescent="0.3">
      <c r="A488" s="625" t="s">
        <v>545</v>
      </c>
      <c r="B488" s="626" t="s">
        <v>547</v>
      </c>
      <c r="C488" s="627" t="s">
        <v>4016</v>
      </c>
      <c r="D488" s="628" t="s">
        <v>4017</v>
      </c>
      <c r="E488" s="627" t="s">
        <v>3996</v>
      </c>
      <c r="F488" s="628" t="s">
        <v>3997</v>
      </c>
      <c r="G488" s="627" t="s">
        <v>4648</v>
      </c>
      <c r="H488" s="627" t="s">
        <v>4649</v>
      </c>
      <c r="I488" s="629">
        <v>1684.32</v>
      </c>
      <c r="J488" s="629">
        <v>1</v>
      </c>
      <c r="K488" s="630">
        <v>1684.32</v>
      </c>
    </row>
    <row r="489" spans="1:11" ht="14.4" customHeight="1" x14ac:dyDescent="0.3">
      <c r="A489" s="625" t="s">
        <v>545</v>
      </c>
      <c r="B489" s="626" t="s">
        <v>547</v>
      </c>
      <c r="C489" s="627" t="s">
        <v>4016</v>
      </c>
      <c r="D489" s="628" t="s">
        <v>4017</v>
      </c>
      <c r="E489" s="627" t="s">
        <v>3996</v>
      </c>
      <c r="F489" s="628" t="s">
        <v>3997</v>
      </c>
      <c r="G489" s="627" t="s">
        <v>4650</v>
      </c>
      <c r="H489" s="627" t="s">
        <v>4651</v>
      </c>
      <c r="I489" s="629">
        <v>1684.32</v>
      </c>
      <c r="J489" s="629">
        <v>1</v>
      </c>
      <c r="K489" s="630">
        <v>1684.32</v>
      </c>
    </row>
    <row r="490" spans="1:11" ht="14.4" customHeight="1" x14ac:dyDescent="0.3">
      <c r="A490" s="625" t="s">
        <v>545</v>
      </c>
      <c r="B490" s="626" t="s">
        <v>547</v>
      </c>
      <c r="C490" s="627" t="s">
        <v>4016</v>
      </c>
      <c r="D490" s="628" t="s">
        <v>4017</v>
      </c>
      <c r="E490" s="627" t="s">
        <v>3996</v>
      </c>
      <c r="F490" s="628" t="s">
        <v>3997</v>
      </c>
      <c r="G490" s="627" t="s">
        <v>4652</v>
      </c>
      <c r="H490" s="627" t="s">
        <v>4653</v>
      </c>
      <c r="I490" s="629">
        <v>1655.3</v>
      </c>
      <c r="J490" s="629">
        <v>2</v>
      </c>
      <c r="K490" s="630">
        <v>3310.6</v>
      </c>
    </row>
    <row r="491" spans="1:11" ht="14.4" customHeight="1" x14ac:dyDescent="0.3">
      <c r="A491" s="625" t="s">
        <v>545</v>
      </c>
      <c r="B491" s="626" t="s">
        <v>547</v>
      </c>
      <c r="C491" s="627" t="s">
        <v>4016</v>
      </c>
      <c r="D491" s="628" t="s">
        <v>4017</v>
      </c>
      <c r="E491" s="627" t="s">
        <v>3996</v>
      </c>
      <c r="F491" s="628" t="s">
        <v>3997</v>
      </c>
      <c r="G491" s="627" t="s">
        <v>4654</v>
      </c>
      <c r="H491" s="627" t="s">
        <v>4655</v>
      </c>
      <c r="I491" s="629">
        <v>785.47</v>
      </c>
      <c r="J491" s="629">
        <v>1</v>
      </c>
      <c r="K491" s="630">
        <v>785.47</v>
      </c>
    </row>
    <row r="492" spans="1:11" ht="14.4" customHeight="1" x14ac:dyDescent="0.3">
      <c r="A492" s="625" t="s">
        <v>545</v>
      </c>
      <c r="B492" s="626" t="s">
        <v>547</v>
      </c>
      <c r="C492" s="627" t="s">
        <v>4016</v>
      </c>
      <c r="D492" s="628" t="s">
        <v>4017</v>
      </c>
      <c r="E492" s="627" t="s">
        <v>3996</v>
      </c>
      <c r="F492" s="628" t="s">
        <v>3997</v>
      </c>
      <c r="G492" s="627" t="s">
        <v>4656</v>
      </c>
      <c r="H492" s="627" t="s">
        <v>4657</v>
      </c>
      <c r="I492" s="629">
        <v>239.34</v>
      </c>
      <c r="J492" s="629">
        <v>10</v>
      </c>
      <c r="K492" s="630">
        <v>2393.38</v>
      </c>
    </row>
    <row r="493" spans="1:11" ht="14.4" customHeight="1" x14ac:dyDescent="0.3">
      <c r="A493" s="625" t="s">
        <v>545</v>
      </c>
      <c r="B493" s="626" t="s">
        <v>547</v>
      </c>
      <c r="C493" s="627" t="s">
        <v>4016</v>
      </c>
      <c r="D493" s="628" t="s">
        <v>4017</v>
      </c>
      <c r="E493" s="627" t="s">
        <v>3996</v>
      </c>
      <c r="F493" s="628" t="s">
        <v>3997</v>
      </c>
      <c r="G493" s="627" t="s">
        <v>4658</v>
      </c>
      <c r="H493" s="627" t="s">
        <v>4659</v>
      </c>
      <c r="I493" s="629">
        <v>5916.7</v>
      </c>
      <c r="J493" s="629">
        <v>1</v>
      </c>
      <c r="K493" s="630">
        <v>5916.7</v>
      </c>
    </row>
    <row r="494" spans="1:11" ht="14.4" customHeight="1" x14ac:dyDescent="0.3">
      <c r="A494" s="625" t="s">
        <v>545</v>
      </c>
      <c r="B494" s="626" t="s">
        <v>547</v>
      </c>
      <c r="C494" s="627" t="s">
        <v>4016</v>
      </c>
      <c r="D494" s="628" t="s">
        <v>4017</v>
      </c>
      <c r="E494" s="627" t="s">
        <v>3996</v>
      </c>
      <c r="F494" s="628" t="s">
        <v>3997</v>
      </c>
      <c r="G494" s="627" t="s">
        <v>4660</v>
      </c>
      <c r="H494" s="627" t="s">
        <v>4661</v>
      </c>
      <c r="I494" s="629">
        <v>344.44</v>
      </c>
      <c r="J494" s="629">
        <v>10</v>
      </c>
      <c r="K494" s="630">
        <v>3444.4</v>
      </c>
    </row>
    <row r="495" spans="1:11" ht="14.4" customHeight="1" x14ac:dyDescent="0.3">
      <c r="A495" s="625" t="s">
        <v>545</v>
      </c>
      <c r="B495" s="626" t="s">
        <v>547</v>
      </c>
      <c r="C495" s="627" t="s">
        <v>4016</v>
      </c>
      <c r="D495" s="628" t="s">
        <v>4017</v>
      </c>
      <c r="E495" s="627" t="s">
        <v>3996</v>
      </c>
      <c r="F495" s="628" t="s">
        <v>3997</v>
      </c>
      <c r="G495" s="627" t="s">
        <v>4662</v>
      </c>
      <c r="H495" s="627" t="s">
        <v>4663</v>
      </c>
      <c r="I495" s="629">
        <v>6128.65</v>
      </c>
      <c r="J495" s="629">
        <v>2</v>
      </c>
      <c r="K495" s="630">
        <v>12257.3</v>
      </c>
    </row>
    <row r="496" spans="1:11" ht="14.4" customHeight="1" x14ac:dyDescent="0.3">
      <c r="A496" s="625" t="s">
        <v>545</v>
      </c>
      <c r="B496" s="626" t="s">
        <v>547</v>
      </c>
      <c r="C496" s="627" t="s">
        <v>4016</v>
      </c>
      <c r="D496" s="628" t="s">
        <v>4017</v>
      </c>
      <c r="E496" s="627" t="s">
        <v>3996</v>
      </c>
      <c r="F496" s="628" t="s">
        <v>3997</v>
      </c>
      <c r="G496" s="627" t="s">
        <v>4664</v>
      </c>
      <c r="H496" s="627" t="s">
        <v>4665</v>
      </c>
      <c r="I496" s="629">
        <v>375.1</v>
      </c>
      <c r="J496" s="629">
        <v>1</v>
      </c>
      <c r="K496" s="630">
        <v>375.1</v>
      </c>
    </row>
    <row r="497" spans="1:11" ht="14.4" customHeight="1" x14ac:dyDescent="0.3">
      <c r="A497" s="625" t="s">
        <v>545</v>
      </c>
      <c r="B497" s="626" t="s">
        <v>547</v>
      </c>
      <c r="C497" s="627" t="s">
        <v>4016</v>
      </c>
      <c r="D497" s="628" t="s">
        <v>4017</v>
      </c>
      <c r="E497" s="627" t="s">
        <v>3996</v>
      </c>
      <c r="F497" s="628" t="s">
        <v>3997</v>
      </c>
      <c r="G497" s="627" t="s">
        <v>4666</v>
      </c>
      <c r="H497" s="627" t="s">
        <v>4667</v>
      </c>
      <c r="I497" s="629">
        <v>1385.2</v>
      </c>
      <c r="J497" s="629">
        <v>1</v>
      </c>
      <c r="K497" s="630">
        <v>1385.2</v>
      </c>
    </row>
    <row r="498" spans="1:11" ht="14.4" customHeight="1" x14ac:dyDescent="0.3">
      <c r="A498" s="625" t="s">
        <v>545</v>
      </c>
      <c r="B498" s="626" t="s">
        <v>547</v>
      </c>
      <c r="C498" s="627" t="s">
        <v>4016</v>
      </c>
      <c r="D498" s="628" t="s">
        <v>4017</v>
      </c>
      <c r="E498" s="627" t="s">
        <v>3996</v>
      </c>
      <c r="F498" s="628" t="s">
        <v>3997</v>
      </c>
      <c r="G498" s="627" t="s">
        <v>4668</v>
      </c>
      <c r="H498" s="627" t="s">
        <v>4669</v>
      </c>
      <c r="I498" s="629">
        <v>871.2</v>
      </c>
      <c r="J498" s="629">
        <v>1</v>
      </c>
      <c r="K498" s="630">
        <v>871.2</v>
      </c>
    </row>
    <row r="499" spans="1:11" ht="14.4" customHeight="1" x14ac:dyDescent="0.3">
      <c r="A499" s="625" t="s">
        <v>545</v>
      </c>
      <c r="B499" s="626" t="s">
        <v>547</v>
      </c>
      <c r="C499" s="627" t="s">
        <v>4016</v>
      </c>
      <c r="D499" s="628" t="s">
        <v>4017</v>
      </c>
      <c r="E499" s="627" t="s">
        <v>3996</v>
      </c>
      <c r="F499" s="628" t="s">
        <v>3997</v>
      </c>
      <c r="G499" s="627" t="s">
        <v>4670</v>
      </c>
      <c r="H499" s="627" t="s">
        <v>4671</v>
      </c>
      <c r="I499" s="629">
        <v>1708.52</v>
      </c>
      <c r="J499" s="629">
        <v>1</v>
      </c>
      <c r="K499" s="630">
        <v>1708.52</v>
      </c>
    </row>
    <row r="500" spans="1:11" ht="14.4" customHeight="1" x14ac:dyDescent="0.3">
      <c r="A500" s="625" t="s">
        <v>545</v>
      </c>
      <c r="B500" s="626" t="s">
        <v>547</v>
      </c>
      <c r="C500" s="627" t="s">
        <v>4016</v>
      </c>
      <c r="D500" s="628" t="s">
        <v>4017</v>
      </c>
      <c r="E500" s="627" t="s">
        <v>3996</v>
      </c>
      <c r="F500" s="628" t="s">
        <v>3997</v>
      </c>
      <c r="G500" s="627" t="s">
        <v>4672</v>
      </c>
      <c r="H500" s="627" t="s">
        <v>4673</v>
      </c>
      <c r="I500" s="629">
        <v>3743.74</v>
      </c>
      <c r="J500" s="629">
        <v>1</v>
      </c>
      <c r="K500" s="630">
        <v>3743.74</v>
      </c>
    </row>
    <row r="501" spans="1:11" ht="14.4" customHeight="1" x14ac:dyDescent="0.3">
      <c r="A501" s="625" t="s">
        <v>545</v>
      </c>
      <c r="B501" s="626" t="s">
        <v>547</v>
      </c>
      <c r="C501" s="627" t="s">
        <v>4016</v>
      </c>
      <c r="D501" s="628" t="s">
        <v>4017</v>
      </c>
      <c r="E501" s="627" t="s">
        <v>3996</v>
      </c>
      <c r="F501" s="628" t="s">
        <v>3997</v>
      </c>
      <c r="G501" s="627" t="s">
        <v>4674</v>
      </c>
      <c r="H501" s="627" t="s">
        <v>4675</v>
      </c>
      <c r="I501" s="629">
        <v>582.01</v>
      </c>
      <c r="J501" s="629">
        <v>1</v>
      </c>
      <c r="K501" s="630">
        <v>582.01</v>
      </c>
    </row>
    <row r="502" spans="1:11" ht="14.4" customHeight="1" x14ac:dyDescent="0.3">
      <c r="A502" s="625" t="s">
        <v>545</v>
      </c>
      <c r="B502" s="626" t="s">
        <v>547</v>
      </c>
      <c r="C502" s="627" t="s">
        <v>4016</v>
      </c>
      <c r="D502" s="628" t="s">
        <v>4017</v>
      </c>
      <c r="E502" s="627" t="s">
        <v>3996</v>
      </c>
      <c r="F502" s="628" t="s">
        <v>3997</v>
      </c>
      <c r="G502" s="627" t="s">
        <v>4676</v>
      </c>
      <c r="H502" s="627" t="s">
        <v>4677</v>
      </c>
      <c r="I502" s="629">
        <v>1066.01</v>
      </c>
      <c r="J502" s="629">
        <v>9</v>
      </c>
      <c r="K502" s="630">
        <v>9594.09</v>
      </c>
    </row>
    <row r="503" spans="1:11" ht="14.4" customHeight="1" x14ac:dyDescent="0.3">
      <c r="A503" s="625" t="s">
        <v>545</v>
      </c>
      <c r="B503" s="626" t="s">
        <v>547</v>
      </c>
      <c r="C503" s="627" t="s">
        <v>4016</v>
      </c>
      <c r="D503" s="628" t="s">
        <v>4017</v>
      </c>
      <c r="E503" s="627" t="s">
        <v>3996</v>
      </c>
      <c r="F503" s="628" t="s">
        <v>3997</v>
      </c>
      <c r="G503" s="627" t="s">
        <v>4678</v>
      </c>
      <c r="H503" s="627" t="s">
        <v>4679</v>
      </c>
      <c r="I503" s="629">
        <v>1807.74</v>
      </c>
      <c r="J503" s="629">
        <v>5</v>
      </c>
      <c r="K503" s="630">
        <v>9038.7000000000007</v>
      </c>
    </row>
    <row r="504" spans="1:11" ht="14.4" customHeight="1" x14ac:dyDescent="0.3">
      <c r="A504" s="625" t="s">
        <v>545</v>
      </c>
      <c r="B504" s="626" t="s">
        <v>547</v>
      </c>
      <c r="C504" s="627" t="s">
        <v>4016</v>
      </c>
      <c r="D504" s="628" t="s">
        <v>4017</v>
      </c>
      <c r="E504" s="627" t="s">
        <v>3996</v>
      </c>
      <c r="F504" s="628" t="s">
        <v>3997</v>
      </c>
      <c r="G504" s="627" t="s">
        <v>4680</v>
      </c>
      <c r="H504" s="627" t="s">
        <v>4681</v>
      </c>
      <c r="I504" s="629">
        <v>1906.96</v>
      </c>
      <c r="J504" s="629">
        <v>2</v>
      </c>
      <c r="K504" s="630">
        <v>3813.92</v>
      </c>
    </row>
    <row r="505" spans="1:11" ht="14.4" customHeight="1" x14ac:dyDescent="0.3">
      <c r="A505" s="625" t="s">
        <v>545</v>
      </c>
      <c r="B505" s="626" t="s">
        <v>547</v>
      </c>
      <c r="C505" s="627" t="s">
        <v>4016</v>
      </c>
      <c r="D505" s="628" t="s">
        <v>4017</v>
      </c>
      <c r="E505" s="627" t="s">
        <v>3996</v>
      </c>
      <c r="F505" s="628" t="s">
        <v>3997</v>
      </c>
      <c r="G505" s="627" t="s">
        <v>4682</v>
      </c>
      <c r="H505" s="627" t="s">
        <v>4683</v>
      </c>
      <c r="I505" s="629">
        <v>3388.02</v>
      </c>
      <c r="J505" s="629">
        <v>1</v>
      </c>
      <c r="K505" s="630">
        <v>3388.02</v>
      </c>
    </row>
    <row r="506" spans="1:11" ht="14.4" customHeight="1" x14ac:dyDescent="0.3">
      <c r="A506" s="625" t="s">
        <v>545</v>
      </c>
      <c r="B506" s="626" t="s">
        <v>547</v>
      </c>
      <c r="C506" s="627" t="s">
        <v>4016</v>
      </c>
      <c r="D506" s="628" t="s">
        <v>4017</v>
      </c>
      <c r="E506" s="627" t="s">
        <v>3996</v>
      </c>
      <c r="F506" s="628" t="s">
        <v>3997</v>
      </c>
      <c r="G506" s="627" t="s">
        <v>4684</v>
      </c>
      <c r="H506" s="627" t="s">
        <v>4685</v>
      </c>
      <c r="I506" s="629">
        <v>811.91</v>
      </c>
      <c r="J506" s="629">
        <v>10</v>
      </c>
      <c r="K506" s="630">
        <v>8119.1</v>
      </c>
    </row>
    <row r="507" spans="1:11" ht="14.4" customHeight="1" x14ac:dyDescent="0.3">
      <c r="A507" s="625" t="s">
        <v>545</v>
      </c>
      <c r="B507" s="626" t="s">
        <v>547</v>
      </c>
      <c r="C507" s="627" t="s">
        <v>4016</v>
      </c>
      <c r="D507" s="628" t="s">
        <v>4017</v>
      </c>
      <c r="E507" s="627" t="s">
        <v>3996</v>
      </c>
      <c r="F507" s="628" t="s">
        <v>3997</v>
      </c>
      <c r="G507" s="627" t="s">
        <v>4686</v>
      </c>
      <c r="H507" s="627" t="s">
        <v>4687</v>
      </c>
      <c r="I507" s="629">
        <v>7378.58</v>
      </c>
      <c r="J507" s="629">
        <v>2</v>
      </c>
      <c r="K507" s="630">
        <v>14757.16</v>
      </c>
    </row>
    <row r="508" spans="1:11" ht="14.4" customHeight="1" x14ac:dyDescent="0.3">
      <c r="A508" s="625" t="s">
        <v>545</v>
      </c>
      <c r="B508" s="626" t="s">
        <v>547</v>
      </c>
      <c r="C508" s="627" t="s">
        <v>4016</v>
      </c>
      <c r="D508" s="628" t="s">
        <v>4017</v>
      </c>
      <c r="E508" s="627" t="s">
        <v>3996</v>
      </c>
      <c r="F508" s="628" t="s">
        <v>3997</v>
      </c>
      <c r="G508" s="627" t="s">
        <v>4688</v>
      </c>
      <c r="H508" s="627" t="s">
        <v>4689</v>
      </c>
      <c r="I508" s="629">
        <v>6567.88</v>
      </c>
      <c r="J508" s="629">
        <v>2</v>
      </c>
      <c r="K508" s="630">
        <v>13135.76</v>
      </c>
    </row>
    <row r="509" spans="1:11" ht="14.4" customHeight="1" x14ac:dyDescent="0.3">
      <c r="A509" s="625" t="s">
        <v>545</v>
      </c>
      <c r="B509" s="626" t="s">
        <v>547</v>
      </c>
      <c r="C509" s="627" t="s">
        <v>4016</v>
      </c>
      <c r="D509" s="628" t="s">
        <v>4017</v>
      </c>
      <c r="E509" s="627" t="s">
        <v>3996</v>
      </c>
      <c r="F509" s="628" t="s">
        <v>3997</v>
      </c>
      <c r="G509" s="627" t="s">
        <v>4690</v>
      </c>
      <c r="H509" s="627" t="s">
        <v>4691</v>
      </c>
      <c r="I509" s="629">
        <v>3256.11</v>
      </c>
      <c r="J509" s="629">
        <v>1</v>
      </c>
      <c r="K509" s="630">
        <v>3256.11</v>
      </c>
    </row>
    <row r="510" spans="1:11" ht="14.4" customHeight="1" x14ac:dyDescent="0.3">
      <c r="A510" s="625" t="s">
        <v>545</v>
      </c>
      <c r="B510" s="626" t="s">
        <v>547</v>
      </c>
      <c r="C510" s="627" t="s">
        <v>4016</v>
      </c>
      <c r="D510" s="628" t="s">
        <v>4017</v>
      </c>
      <c r="E510" s="627" t="s">
        <v>3996</v>
      </c>
      <c r="F510" s="628" t="s">
        <v>3997</v>
      </c>
      <c r="G510" s="627" t="s">
        <v>4692</v>
      </c>
      <c r="H510" s="627" t="s">
        <v>4693</v>
      </c>
      <c r="I510" s="629">
        <v>3388.02</v>
      </c>
      <c r="J510" s="629">
        <v>1</v>
      </c>
      <c r="K510" s="630">
        <v>3388.02</v>
      </c>
    </row>
    <row r="511" spans="1:11" ht="14.4" customHeight="1" x14ac:dyDescent="0.3">
      <c r="A511" s="625" t="s">
        <v>545</v>
      </c>
      <c r="B511" s="626" t="s">
        <v>547</v>
      </c>
      <c r="C511" s="627" t="s">
        <v>4016</v>
      </c>
      <c r="D511" s="628" t="s">
        <v>4017</v>
      </c>
      <c r="E511" s="627" t="s">
        <v>3996</v>
      </c>
      <c r="F511" s="628" t="s">
        <v>3997</v>
      </c>
      <c r="G511" s="627" t="s">
        <v>4694</v>
      </c>
      <c r="H511" s="627" t="s">
        <v>4695</v>
      </c>
      <c r="I511" s="629">
        <v>1794.43</v>
      </c>
      <c r="J511" s="629">
        <v>2</v>
      </c>
      <c r="K511" s="630">
        <v>3588.86</v>
      </c>
    </row>
    <row r="512" spans="1:11" ht="14.4" customHeight="1" x14ac:dyDescent="0.3">
      <c r="A512" s="625" t="s">
        <v>545</v>
      </c>
      <c r="B512" s="626" t="s">
        <v>547</v>
      </c>
      <c r="C512" s="627" t="s">
        <v>4016</v>
      </c>
      <c r="D512" s="628" t="s">
        <v>4017</v>
      </c>
      <c r="E512" s="627" t="s">
        <v>3996</v>
      </c>
      <c r="F512" s="628" t="s">
        <v>3997</v>
      </c>
      <c r="G512" s="627" t="s">
        <v>4696</v>
      </c>
      <c r="H512" s="627" t="s">
        <v>4697</v>
      </c>
      <c r="I512" s="629">
        <v>7200.2</v>
      </c>
      <c r="J512" s="629">
        <v>1</v>
      </c>
      <c r="K512" s="630">
        <v>7200.2</v>
      </c>
    </row>
    <row r="513" spans="1:11" ht="14.4" customHeight="1" x14ac:dyDescent="0.3">
      <c r="A513" s="625" t="s">
        <v>545</v>
      </c>
      <c r="B513" s="626" t="s">
        <v>547</v>
      </c>
      <c r="C513" s="627" t="s">
        <v>4016</v>
      </c>
      <c r="D513" s="628" t="s">
        <v>4017</v>
      </c>
      <c r="E513" s="627" t="s">
        <v>3996</v>
      </c>
      <c r="F513" s="628" t="s">
        <v>3997</v>
      </c>
      <c r="G513" s="627" t="s">
        <v>4698</v>
      </c>
      <c r="H513" s="627" t="s">
        <v>4699</v>
      </c>
      <c r="I513" s="629">
        <v>5633.76</v>
      </c>
      <c r="J513" s="629">
        <v>1</v>
      </c>
      <c r="K513" s="630">
        <v>5633.76</v>
      </c>
    </row>
    <row r="514" spans="1:11" ht="14.4" customHeight="1" x14ac:dyDescent="0.3">
      <c r="A514" s="625" t="s">
        <v>545</v>
      </c>
      <c r="B514" s="626" t="s">
        <v>547</v>
      </c>
      <c r="C514" s="627" t="s">
        <v>4016</v>
      </c>
      <c r="D514" s="628" t="s">
        <v>4017</v>
      </c>
      <c r="E514" s="627" t="s">
        <v>3996</v>
      </c>
      <c r="F514" s="628" t="s">
        <v>3997</v>
      </c>
      <c r="G514" s="627" t="s">
        <v>4700</v>
      </c>
      <c r="H514" s="627" t="s">
        <v>4701</v>
      </c>
      <c r="I514" s="629">
        <v>9175.4</v>
      </c>
      <c r="J514" s="629">
        <v>1</v>
      </c>
      <c r="K514" s="630">
        <v>9175.4</v>
      </c>
    </row>
    <row r="515" spans="1:11" ht="14.4" customHeight="1" x14ac:dyDescent="0.3">
      <c r="A515" s="625" t="s">
        <v>545</v>
      </c>
      <c r="B515" s="626" t="s">
        <v>547</v>
      </c>
      <c r="C515" s="627" t="s">
        <v>4016</v>
      </c>
      <c r="D515" s="628" t="s">
        <v>4017</v>
      </c>
      <c r="E515" s="627" t="s">
        <v>3996</v>
      </c>
      <c r="F515" s="628" t="s">
        <v>3997</v>
      </c>
      <c r="G515" s="627" t="s">
        <v>4702</v>
      </c>
      <c r="H515" s="627" t="s">
        <v>4703</v>
      </c>
      <c r="I515" s="629">
        <v>3465.45</v>
      </c>
      <c r="J515" s="629">
        <v>2</v>
      </c>
      <c r="K515" s="630">
        <v>6930.9</v>
      </c>
    </row>
    <row r="516" spans="1:11" ht="14.4" customHeight="1" x14ac:dyDescent="0.3">
      <c r="A516" s="625" t="s">
        <v>545</v>
      </c>
      <c r="B516" s="626" t="s">
        <v>547</v>
      </c>
      <c r="C516" s="627" t="s">
        <v>4016</v>
      </c>
      <c r="D516" s="628" t="s">
        <v>4017</v>
      </c>
      <c r="E516" s="627" t="s">
        <v>3996</v>
      </c>
      <c r="F516" s="628" t="s">
        <v>3997</v>
      </c>
      <c r="G516" s="627" t="s">
        <v>4704</v>
      </c>
      <c r="H516" s="627" t="s">
        <v>4705</v>
      </c>
      <c r="I516" s="629">
        <v>11899.14</v>
      </c>
      <c r="J516" s="629">
        <v>1</v>
      </c>
      <c r="K516" s="630">
        <v>11899.14</v>
      </c>
    </row>
    <row r="517" spans="1:11" ht="14.4" customHeight="1" x14ac:dyDescent="0.3">
      <c r="A517" s="625" t="s">
        <v>545</v>
      </c>
      <c r="B517" s="626" t="s">
        <v>547</v>
      </c>
      <c r="C517" s="627" t="s">
        <v>4016</v>
      </c>
      <c r="D517" s="628" t="s">
        <v>4017</v>
      </c>
      <c r="E517" s="627" t="s">
        <v>3996</v>
      </c>
      <c r="F517" s="628" t="s">
        <v>3997</v>
      </c>
      <c r="G517" s="627" t="s">
        <v>4706</v>
      </c>
      <c r="H517" s="627" t="s">
        <v>4707</v>
      </c>
      <c r="I517" s="629">
        <v>2286.9</v>
      </c>
      <c r="J517" s="629">
        <v>1</v>
      </c>
      <c r="K517" s="630">
        <v>2286.9</v>
      </c>
    </row>
    <row r="518" spans="1:11" ht="14.4" customHeight="1" x14ac:dyDescent="0.3">
      <c r="A518" s="625" t="s">
        <v>545</v>
      </c>
      <c r="B518" s="626" t="s">
        <v>547</v>
      </c>
      <c r="C518" s="627" t="s">
        <v>4016</v>
      </c>
      <c r="D518" s="628" t="s">
        <v>4017</v>
      </c>
      <c r="E518" s="627" t="s">
        <v>4000</v>
      </c>
      <c r="F518" s="628" t="s">
        <v>4001</v>
      </c>
      <c r="G518" s="627" t="s">
        <v>4708</v>
      </c>
      <c r="H518" s="627" t="s">
        <v>4709</v>
      </c>
      <c r="I518" s="629">
        <v>2866.0733333333337</v>
      </c>
      <c r="J518" s="629">
        <v>3</v>
      </c>
      <c r="K518" s="630">
        <v>8598.2200000000012</v>
      </c>
    </row>
    <row r="519" spans="1:11" ht="14.4" customHeight="1" x14ac:dyDescent="0.3">
      <c r="A519" s="625" t="s">
        <v>545</v>
      </c>
      <c r="B519" s="626" t="s">
        <v>547</v>
      </c>
      <c r="C519" s="627" t="s">
        <v>4016</v>
      </c>
      <c r="D519" s="628" t="s">
        <v>4017</v>
      </c>
      <c r="E519" s="627" t="s">
        <v>4000</v>
      </c>
      <c r="F519" s="628" t="s">
        <v>4001</v>
      </c>
      <c r="G519" s="627" t="s">
        <v>4710</v>
      </c>
      <c r="H519" s="627" t="s">
        <v>4711</v>
      </c>
      <c r="I519" s="629">
        <v>4734.8325000000004</v>
      </c>
      <c r="J519" s="629">
        <v>4</v>
      </c>
      <c r="K519" s="630">
        <v>18939.330000000002</v>
      </c>
    </row>
    <row r="520" spans="1:11" ht="14.4" customHeight="1" x14ac:dyDescent="0.3">
      <c r="A520" s="625" t="s">
        <v>545</v>
      </c>
      <c r="B520" s="626" t="s">
        <v>547</v>
      </c>
      <c r="C520" s="627" t="s">
        <v>4016</v>
      </c>
      <c r="D520" s="628" t="s">
        <v>4017</v>
      </c>
      <c r="E520" s="627" t="s">
        <v>4000</v>
      </c>
      <c r="F520" s="628" t="s">
        <v>4001</v>
      </c>
      <c r="G520" s="627" t="s">
        <v>4712</v>
      </c>
      <c r="H520" s="627" t="s">
        <v>4713</v>
      </c>
      <c r="I520" s="629">
        <v>7843.165</v>
      </c>
      <c r="J520" s="629">
        <v>4</v>
      </c>
      <c r="K520" s="630">
        <v>31372.66</v>
      </c>
    </row>
    <row r="521" spans="1:11" ht="14.4" customHeight="1" x14ac:dyDescent="0.3">
      <c r="A521" s="625" t="s">
        <v>545</v>
      </c>
      <c r="B521" s="626" t="s">
        <v>547</v>
      </c>
      <c r="C521" s="627" t="s">
        <v>4016</v>
      </c>
      <c r="D521" s="628" t="s">
        <v>4017</v>
      </c>
      <c r="E521" s="627" t="s">
        <v>4000</v>
      </c>
      <c r="F521" s="628" t="s">
        <v>4001</v>
      </c>
      <c r="G521" s="627" t="s">
        <v>4714</v>
      </c>
      <c r="H521" s="627" t="s">
        <v>4715</v>
      </c>
      <c r="I521" s="629">
        <v>1274.5490000000002</v>
      </c>
      <c r="J521" s="629">
        <v>16</v>
      </c>
      <c r="K521" s="630">
        <v>20392.62</v>
      </c>
    </row>
    <row r="522" spans="1:11" ht="14.4" customHeight="1" x14ac:dyDescent="0.3">
      <c r="A522" s="625" t="s">
        <v>545</v>
      </c>
      <c r="B522" s="626" t="s">
        <v>547</v>
      </c>
      <c r="C522" s="627" t="s">
        <v>4016</v>
      </c>
      <c r="D522" s="628" t="s">
        <v>4017</v>
      </c>
      <c r="E522" s="627" t="s">
        <v>4000</v>
      </c>
      <c r="F522" s="628" t="s">
        <v>4001</v>
      </c>
      <c r="G522" s="627" t="s">
        <v>4714</v>
      </c>
      <c r="H522" s="627" t="s">
        <v>4716</v>
      </c>
      <c r="I522" s="629">
        <v>1274.5550000000001</v>
      </c>
      <c r="J522" s="629">
        <v>6</v>
      </c>
      <c r="K522" s="630">
        <v>7647.13</v>
      </c>
    </row>
    <row r="523" spans="1:11" ht="14.4" customHeight="1" x14ac:dyDescent="0.3">
      <c r="A523" s="625" t="s">
        <v>545</v>
      </c>
      <c r="B523" s="626" t="s">
        <v>547</v>
      </c>
      <c r="C523" s="627" t="s">
        <v>4016</v>
      </c>
      <c r="D523" s="628" t="s">
        <v>4017</v>
      </c>
      <c r="E523" s="627" t="s">
        <v>4000</v>
      </c>
      <c r="F523" s="628" t="s">
        <v>4001</v>
      </c>
      <c r="G523" s="627" t="s">
        <v>4717</v>
      </c>
      <c r="H523" s="627" t="s">
        <v>4718</v>
      </c>
      <c r="I523" s="629">
        <v>1274.5625000000002</v>
      </c>
      <c r="J523" s="629">
        <v>21</v>
      </c>
      <c r="K523" s="630">
        <v>26765.800000000003</v>
      </c>
    </row>
    <row r="524" spans="1:11" ht="14.4" customHeight="1" x14ac:dyDescent="0.3">
      <c r="A524" s="625" t="s">
        <v>545</v>
      </c>
      <c r="B524" s="626" t="s">
        <v>547</v>
      </c>
      <c r="C524" s="627" t="s">
        <v>4016</v>
      </c>
      <c r="D524" s="628" t="s">
        <v>4017</v>
      </c>
      <c r="E524" s="627" t="s">
        <v>4000</v>
      </c>
      <c r="F524" s="628" t="s">
        <v>4001</v>
      </c>
      <c r="G524" s="627" t="s">
        <v>4717</v>
      </c>
      <c r="H524" s="627" t="s">
        <v>4716</v>
      </c>
      <c r="I524" s="629">
        <v>1274.52</v>
      </c>
      <c r="J524" s="629">
        <v>9</v>
      </c>
      <c r="K524" s="630">
        <v>11470.68</v>
      </c>
    </row>
    <row r="525" spans="1:11" ht="14.4" customHeight="1" x14ac:dyDescent="0.3">
      <c r="A525" s="625" t="s">
        <v>545</v>
      </c>
      <c r="B525" s="626" t="s">
        <v>547</v>
      </c>
      <c r="C525" s="627" t="s">
        <v>4016</v>
      </c>
      <c r="D525" s="628" t="s">
        <v>4017</v>
      </c>
      <c r="E525" s="627" t="s">
        <v>4000</v>
      </c>
      <c r="F525" s="628" t="s">
        <v>4001</v>
      </c>
      <c r="G525" s="627" t="s">
        <v>4719</v>
      </c>
      <c r="H525" s="627" t="s">
        <v>4720</v>
      </c>
      <c r="I525" s="629">
        <v>1274.6039999999998</v>
      </c>
      <c r="J525" s="629">
        <v>16</v>
      </c>
      <c r="K525" s="630">
        <v>20393.280000000002</v>
      </c>
    </row>
    <row r="526" spans="1:11" ht="14.4" customHeight="1" x14ac:dyDescent="0.3">
      <c r="A526" s="625" t="s">
        <v>545</v>
      </c>
      <c r="B526" s="626" t="s">
        <v>547</v>
      </c>
      <c r="C526" s="627" t="s">
        <v>4016</v>
      </c>
      <c r="D526" s="628" t="s">
        <v>4017</v>
      </c>
      <c r="E526" s="627" t="s">
        <v>4000</v>
      </c>
      <c r="F526" s="628" t="s">
        <v>4001</v>
      </c>
      <c r="G526" s="627" t="s">
        <v>4719</v>
      </c>
      <c r="H526" s="627" t="s">
        <v>4716</v>
      </c>
      <c r="I526" s="629">
        <v>1274.52</v>
      </c>
      <c r="J526" s="629">
        <v>3</v>
      </c>
      <c r="K526" s="630">
        <v>3823.57</v>
      </c>
    </row>
    <row r="527" spans="1:11" ht="14.4" customHeight="1" x14ac:dyDescent="0.3">
      <c r="A527" s="625" t="s">
        <v>545</v>
      </c>
      <c r="B527" s="626" t="s">
        <v>547</v>
      </c>
      <c r="C527" s="627" t="s">
        <v>4016</v>
      </c>
      <c r="D527" s="628" t="s">
        <v>4017</v>
      </c>
      <c r="E527" s="627" t="s">
        <v>4000</v>
      </c>
      <c r="F527" s="628" t="s">
        <v>4001</v>
      </c>
      <c r="G527" s="627" t="s">
        <v>4721</v>
      </c>
      <c r="H527" s="627" t="s">
        <v>4722</v>
      </c>
      <c r="I527" s="629">
        <v>1359.3420000000001</v>
      </c>
      <c r="J527" s="629">
        <v>5</v>
      </c>
      <c r="K527" s="630">
        <v>6796.71</v>
      </c>
    </row>
    <row r="528" spans="1:11" ht="14.4" customHeight="1" x14ac:dyDescent="0.3">
      <c r="A528" s="625" t="s">
        <v>545</v>
      </c>
      <c r="B528" s="626" t="s">
        <v>547</v>
      </c>
      <c r="C528" s="627" t="s">
        <v>4016</v>
      </c>
      <c r="D528" s="628" t="s">
        <v>4017</v>
      </c>
      <c r="E528" s="627" t="s">
        <v>4000</v>
      </c>
      <c r="F528" s="628" t="s">
        <v>4001</v>
      </c>
      <c r="G528" s="627" t="s">
        <v>4723</v>
      </c>
      <c r="H528" s="627" t="s">
        <v>4724</v>
      </c>
      <c r="I528" s="629">
        <v>1359.26</v>
      </c>
      <c r="J528" s="629">
        <v>3</v>
      </c>
      <c r="K528" s="630">
        <v>4078.17</v>
      </c>
    </row>
    <row r="529" spans="1:11" ht="14.4" customHeight="1" x14ac:dyDescent="0.3">
      <c r="A529" s="625" t="s">
        <v>545</v>
      </c>
      <c r="B529" s="626" t="s">
        <v>547</v>
      </c>
      <c r="C529" s="627" t="s">
        <v>4016</v>
      </c>
      <c r="D529" s="628" t="s">
        <v>4017</v>
      </c>
      <c r="E529" s="627" t="s">
        <v>4000</v>
      </c>
      <c r="F529" s="628" t="s">
        <v>4001</v>
      </c>
      <c r="G529" s="627" t="s">
        <v>4725</v>
      </c>
      <c r="H529" s="627" t="s">
        <v>4726</v>
      </c>
      <c r="I529" s="629">
        <v>1359.3624999999997</v>
      </c>
      <c r="J529" s="629">
        <v>12</v>
      </c>
      <c r="K529" s="630">
        <v>16311.970000000001</v>
      </c>
    </row>
    <row r="530" spans="1:11" ht="14.4" customHeight="1" x14ac:dyDescent="0.3">
      <c r="A530" s="625" t="s">
        <v>545</v>
      </c>
      <c r="B530" s="626" t="s">
        <v>547</v>
      </c>
      <c r="C530" s="627" t="s">
        <v>4016</v>
      </c>
      <c r="D530" s="628" t="s">
        <v>4017</v>
      </c>
      <c r="E530" s="627" t="s">
        <v>4000</v>
      </c>
      <c r="F530" s="628" t="s">
        <v>4001</v>
      </c>
      <c r="G530" s="627" t="s">
        <v>4727</v>
      </c>
      <c r="H530" s="627" t="s">
        <v>4728</v>
      </c>
      <c r="I530" s="629">
        <v>345.2833333333333</v>
      </c>
      <c r="J530" s="629">
        <v>8</v>
      </c>
      <c r="K530" s="630">
        <v>2760.26</v>
      </c>
    </row>
    <row r="531" spans="1:11" ht="14.4" customHeight="1" x14ac:dyDescent="0.3">
      <c r="A531" s="625" t="s">
        <v>545</v>
      </c>
      <c r="B531" s="626" t="s">
        <v>547</v>
      </c>
      <c r="C531" s="627" t="s">
        <v>4016</v>
      </c>
      <c r="D531" s="628" t="s">
        <v>4017</v>
      </c>
      <c r="E531" s="627" t="s">
        <v>4000</v>
      </c>
      <c r="F531" s="628" t="s">
        <v>4001</v>
      </c>
      <c r="G531" s="627" t="s">
        <v>4729</v>
      </c>
      <c r="H531" s="627" t="s">
        <v>4730</v>
      </c>
      <c r="I531" s="629">
        <v>344.7833333333333</v>
      </c>
      <c r="J531" s="629">
        <v>6</v>
      </c>
      <c r="K531" s="630">
        <v>2068.6999999999998</v>
      </c>
    </row>
    <row r="532" spans="1:11" ht="14.4" customHeight="1" x14ac:dyDescent="0.3">
      <c r="A532" s="625" t="s">
        <v>545</v>
      </c>
      <c r="B532" s="626" t="s">
        <v>547</v>
      </c>
      <c r="C532" s="627" t="s">
        <v>4016</v>
      </c>
      <c r="D532" s="628" t="s">
        <v>4017</v>
      </c>
      <c r="E532" s="627" t="s">
        <v>4000</v>
      </c>
      <c r="F532" s="628" t="s">
        <v>4001</v>
      </c>
      <c r="G532" s="627" t="s">
        <v>4731</v>
      </c>
      <c r="H532" s="627" t="s">
        <v>4732</v>
      </c>
      <c r="I532" s="629">
        <v>345.48599999999999</v>
      </c>
      <c r="J532" s="629">
        <v>6</v>
      </c>
      <c r="K532" s="630">
        <v>2071.71</v>
      </c>
    </row>
    <row r="533" spans="1:11" ht="14.4" customHeight="1" x14ac:dyDescent="0.3">
      <c r="A533" s="625" t="s">
        <v>545</v>
      </c>
      <c r="B533" s="626" t="s">
        <v>547</v>
      </c>
      <c r="C533" s="627" t="s">
        <v>4016</v>
      </c>
      <c r="D533" s="628" t="s">
        <v>4017</v>
      </c>
      <c r="E533" s="627" t="s">
        <v>4000</v>
      </c>
      <c r="F533" s="628" t="s">
        <v>4001</v>
      </c>
      <c r="G533" s="627" t="s">
        <v>4733</v>
      </c>
      <c r="H533" s="627" t="s">
        <v>4734</v>
      </c>
      <c r="I533" s="629">
        <v>475.46428571428572</v>
      </c>
      <c r="J533" s="629">
        <v>7</v>
      </c>
      <c r="K533" s="630">
        <v>3328.25</v>
      </c>
    </row>
    <row r="534" spans="1:11" ht="14.4" customHeight="1" x14ac:dyDescent="0.3">
      <c r="A534" s="625" t="s">
        <v>545</v>
      </c>
      <c r="B534" s="626" t="s">
        <v>547</v>
      </c>
      <c r="C534" s="627" t="s">
        <v>4016</v>
      </c>
      <c r="D534" s="628" t="s">
        <v>4017</v>
      </c>
      <c r="E534" s="627" t="s">
        <v>4000</v>
      </c>
      <c r="F534" s="628" t="s">
        <v>4001</v>
      </c>
      <c r="G534" s="627" t="s">
        <v>4735</v>
      </c>
      <c r="H534" s="627" t="s">
        <v>4736</v>
      </c>
      <c r="I534" s="629">
        <v>475.17500000000001</v>
      </c>
      <c r="J534" s="629">
        <v>2</v>
      </c>
      <c r="K534" s="630">
        <v>950.35</v>
      </c>
    </row>
    <row r="535" spans="1:11" ht="14.4" customHeight="1" x14ac:dyDescent="0.3">
      <c r="A535" s="625" t="s">
        <v>545</v>
      </c>
      <c r="B535" s="626" t="s">
        <v>547</v>
      </c>
      <c r="C535" s="627" t="s">
        <v>4016</v>
      </c>
      <c r="D535" s="628" t="s">
        <v>4017</v>
      </c>
      <c r="E535" s="627" t="s">
        <v>4000</v>
      </c>
      <c r="F535" s="628" t="s">
        <v>4001</v>
      </c>
      <c r="G535" s="627" t="s">
        <v>4737</v>
      </c>
      <c r="H535" s="627" t="s">
        <v>4738</v>
      </c>
      <c r="I535" s="629">
        <v>475.17500000000001</v>
      </c>
      <c r="J535" s="629">
        <v>2</v>
      </c>
      <c r="K535" s="630">
        <v>950.35</v>
      </c>
    </row>
    <row r="536" spans="1:11" ht="14.4" customHeight="1" x14ac:dyDescent="0.3">
      <c r="A536" s="625" t="s">
        <v>545</v>
      </c>
      <c r="B536" s="626" t="s">
        <v>547</v>
      </c>
      <c r="C536" s="627" t="s">
        <v>4016</v>
      </c>
      <c r="D536" s="628" t="s">
        <v>4017</v>
      </c>
      <c r="E536" s="627" t="s">
        <v>4000</v>
      </c>
      <c r="F536" s="628" t="s">
        <v>4001</v>
      </c>
      <c r="G536" s="627" t="s">
        <v>4739</v>
      </c>
      <c r="H536" s="627" t="s">
        <v>4740</v>
      </c>
      <c r="I536" s="629">
        <v>474.48333333333335</v>
      </c>
      <c r="J536" s="629">
        <v>3</v>
      </c>
      <c r="K536" s="630">
        <v>1423.45</v>
      </c>
    </row>
    <row r="537" spans="1:11" ht="14.4" customHeight="1" x14ac:dyDescent="0.3">
      <c r="A537" s="625" t="s">
        <v>545</v>
      </c>
      <c r="B537" s="626" t="s">
        <v>547</v>
      </c>
      <c r="C537" s="627" t="s">
        <v>4016</v>
      </c>
      <c r="D537" s="628" t="s">
        <v>4017</v>
      </c>
      <c r="E537" s="627" t="s">
        <v>4000</v>
      </c>
      <c r="F537" s="628" t="s">
        <v>4001</v>
      </c>
      <c r="G537" s="627" t="s">
        <v>4741</v>
      </c>
      <c r="H537" s="627" t="s">
        <v>4742</v>
      </c>
      <c r="I537" s="629">
        <v>1419.4231249999998</v>
      </c>
      <c r="J537" s="629">
        <v>21</v>
      </c>
      <c r="K537" s="630">
        <v>29807.719999999994</v>
      </c>
    </row>
    <row r="538" spans="1:11" ht="14.4" customHeight="1" x14ac:dyDescent="0.3">
      <c r="A538" s="625" t="s">
        <v>545</v>
      </c>
      <c r="B538" s="626" t="s">
        <v>547</v>
      </c>
      <c r="C538" s="627" t="s">
        <v>4016</v>
      </c>
      <c r="D538" s="628" t="s">
        <v>4017</v>
      </c>
      <c r="E538" s="627" t="s">
        <v>4000</v>
      </c>
      <c r="F538" s="628" t="s">
        <v>4001</v>
      </c>
      <c r="G538" s="627" t="s">
        <v>4743</v>
      </c>
      <c r="H538" s="627" t="s">
        <v>4744</v>
      </c>
      <c r="I538" s="629">
        <v>1419.5299999999997</v>
      </c>
      <c r="J538" s="629">
        <v>29</v>
      </c>
      <c r="K538" s="630">
        <v>41164.050000000003</v>
      </c>
    </row>
    <row r="539" spans="1:11" ht="14.4" customHeight="1" x14ac:dyDescent="0.3">
      <c r="A539" s="625" t="s">
        <v>545</v>
      </c>
      <c r="B539" s="626" t="s">
        <v>547</v>
      </c>
      <c r="C539" s="627" t="s">
        <v>4016</v>
      </c>
      <c r="D539" s="628" t="s">
        <v>4017</v>
      </c>
      <c r="E539" s="627" t="s">
        <v>4000</v>
      </c>
      <c r="F539" s="628" t="s">
        <v>4001</v>
      </c>
      <c r="G539" s="627" t="s">
        <v>4745</v>
      </c>
      <c r="H539" s="627" t="s">
        <v>4746</v>
      </c>
      <c r="I539" s="629">
        <v>1547.0719999999997</v>
      </c>
      <c r="J539" s="629">
        <v>15</v>
      </c>
      <c r="K539" s="630">
        <v>23205.849999999995</v>
      </c>
    </row>
    <row r="540" spans="1:11" ht="14.4" customHeight="1" x14ac:dyDescent="0.3">
      <c r="A540" s="625" t="s">
        <v>545</v>
      </c>
      <c r="B540" s="626" t="s">
        <v>547</v>
      </c>
      <c r="C540" s="627" t="s">
        <v>4016</v>
      </c>
      <c r="D540" s="628" t="s">
        <v>4017</v>
      </c>
      <c r="E540" s="627" t="s">
        <v>4000</v>
      </c>
      <c r="F540" s="628" t="s">
        <v>4001</v>
      </c>
      <c r="G540" s="627" t="s">
        <v>4747</v>
      </c>
      <c r="H540" s="627" t="s">
        <v>4748</v>
      </c>
      <c r="I540" s="629">
        <v>1547.0854545454545</v>
      </c>
      <c r="J540" s="629">
        <v>14</v>
      </c>
      <c r="K540" s="630">
        <v>21659.329999999998</v>
      </c>
    </row>
    <row r="541" spans="1:11" ht="14.4" customHeight="1" x14ac:dyDescent="0.3">
      <c r="A541" s="625" t="s">
        <v>545</v>
      </c>
      <c r="B541" s="626" t="s">
        <v>547</v>
      </c>
      <c r="C541" s="627" t="s">
        <v>4016</v>
      </c>
      <c r="D541" s="628" t="s">
        <v>4017</v>
      </c>
      <c r="E541" s="627" t="s">
        <v>4000</v>
      </c>
      <c r="F541" s="628" t="s">
        <v>4001</v>
      </c>
      <c r="G541" s="627" t="s">
        <v>4749</v>
      </c>
      <c r="H541" s="627" t="s">
        <v>4750</v>
      </c>
      <c r="I541" s="629">
        <v>1547.0645454545454</v>
      </c>
      <c r="J541" s="629">
        <v>14</v>
      </c>
      <c r="K541" s="630">
        <v>21659.11</v>
      </c>
    </row>
    <row r="542" spans="1:11" ht="14.4" customHeight="1" x14ac:dyDescent="0.3">
      <c r="A542" s="625" t="s">
        <v>545</v>
      </c>
      <c r="B542" s="626" t="s">
        <v>547</v>
      </c>
      <c r="C542" s="627" t="s">
        <v>4016</v>
      </c>
      <c r="D542" s="628" t="s">
        <v>4017</v>
      </c>
      <c r="E542" s="627" t="s">
        <v>4000</v>
      </c>
      <c r="F542" s="628" t="s">
        <v>4001</v>
      </c>
      <c r="G542" s="627" t="s">
        <v>4751</v>
      </c>
      <c r="H542" s="627" t="s">
        <v>4752</v>
      </c>
      <c r="I542" s="629">
        <v>1547.1333333333334</v>
      </c>
      <c r="J542" s="629">
        <v>7</v>
      </c>
      <c r="K542" s="630">
        <v>10830</v>
      </c>
    </row>
    <row r="543" spans="1:11" ht="14.4" customHeight="1" x14ac:dyDescent="0.3">
      <c r="A543" s="625" t="s">
        <v>545</v>
      </c>
      <c r="B543" s="626" t="s">
        <v>547</v>
      </c>
      <c r="C543" s="627" t="s">
        <v>4016</v>
      </c>
      <c r="D543" s="628" t="s">
        <v>4017</v>
      </c>
      <c r="E543" s="627" t="s">
        <v>4000</v>
      </c>
      <c r="F543" s="628" t="s">
        <v>4001</v>
      </c>
      <c r="G543" s="627" t="s">
        <v>4753</v>
      </c>
      <c r="H543" s="627" t="s">
        <v>4754</v>
      </c>
      <c r="I543" s="629">
        <v>12640.387499999999</v>
      </c>
      <c r="J543" s="629">
        <v>4</v>
      </c>
      <c r="K543" s="630">
        <v>50561.549999999996</v>
      </c>
    </row>
    <row r="544" spans="1:11" ht="14.4" customHeight="1" x14ac:dyDescent="0.3">
      <c r="A544" s="625" t="s">
        <v>545</v>
      </c>
      <c r="B544" s="626" t="s">
        <v>547</v>
      </c>
      <c r="C544" s="627" t="s">
        <v>4016</v>
      </c>
      <c r="D544" s="628" t="s">
        <v>4017</v>
      </c>
      <c r="E544" s="627" t="s">
        <v>4000</v>
      </c>
      <c r="F544" s="628" t="s">
        <v>4001</v>
      </c>
      <c r="G544" s="627" t="s">
        <v>4755</v>
      </c>
      <c r="H544" s="627" t="s">
        <v>4756</v>
      </c>
      <c r="I544" s="629">
        <v>11570.986666666666</v>
      </c>
      <c r="J544" s="629">
        <v>6</v>
      </c>
      <c r="K544" s="630">
        <v>69425.919999999998</v>
      </c>
    </row>
    <row r="545" spans="1:11" ht="14.4" customHeight="1" x14ac:dyDescent="0.3">
      <c r="A545" s="625" t="s">
        <v>545</v>
      </c>
      <c r="B545" s="626" t="s">
        <v>547</v>
      </c>
      <c r="C545" s="627" t="s">
        <v>4016</v>
      </c>
      <c r="D545" s="628" t="s">
        <v>4017</v>
      </c>
      <c r="E545" s="627" t="s">
        <v>4000</v>
      </c>
      <c r="F545" s="628" t="s">
        <v>4001</v>
      </c>
      <c r="G545" s="627" t="s">
        <v>4757</v>
      </c>
      <c r="H545" s="627" t="s">
        <v>4758</v>
      </c>
      <c r="I545" s="629">
        <v>11570.98</v>
      </c>
      <c r="J545" s="629">
        <v>2</v>
      </c>
      <c r="K545" s="630">
        <v>23141.96</v>
      </c>
    </row>
    <row r="546" spans="1:11" ht="14.4" customHeight="1" x14ac:dyDescent="0.3">
      <c r="A546" s="625" t="s">
        <v>545</v>
      </c>
      <c r="B546" s="626" t="s">
        <v>547</v>
      </c>
      <c r="C546" s="627" t="s">
        <v>4016</v>
      </c>
      <c r="D546" s="628" t="s">
        <v>4017</v>
      </c>
      <c r="E546" s="627" t="s">
        <v>4000</v>
      </c>
      <c r="F546" s="628" t="s">
        <v>4001</v>
      </c>
      <c r="G546" s="627" t="s">
        <v>4759</v>
      </c>
      <c r="H546" s="627" t="s">
        <v>4760</v>
      </c>
      <c r="I546" s="629">
        <v>2073.6766666666663</v>
      </c>
      <c r="J546" s="629">
        <v>8</v>
      </c>
      <c r="K546" s="630">
        <v>16589.41</v>
      </c>
    </row>
    <row r="547" spans="1:11" ht="14.4" customHeight="1" x14ac:dyDescent="0.3">
      <c r="A547" s="625" t="s">
        <v>545</v>
      </c>
      <c r="B547" s="626" t="s">
        <v>547</v>
      </c>
      <c r="C547" s="627" t="s">
        <v>4016</v>
      </c>
      <c r="D547" s="628" t="s">
        <v>4017</v>
      </c>
      <c r="E547" s="627" t="s">
        <v>4000</v>
      </c>
      <c r="F547" s="628" t="s">
        <v>4001</v>
      </c>
      <c r="G547" s="627" t="s">
        <v>4761</v>
      </c>
      <c r="H547" s="627" t="s">
        <v>4762</v>
      </c>
      <c r="I547" s="629">
        <v>1435.2686956521734</v>
      </c>
      <c r="J547" s="629">
        <v>23</v>
      </c>
      <c r="K547" s="630">
        <v>33011.179999999986</v>
      </c>
    </row>
    <row r="548" spans="1:11" ht="14.4" customHeight="1" x14ac:dyDescent="0.3">
      <c r="A548" s="625" t="s">
        <v>545</v>
      </c>
      <c r="B548" s="626" t="s">
        <v>547</v>
      </c>
      <c r="C548" s="627" t="s">
        <v>4016</v>
      </c>
      <c r="D548" s="628" t="s">
        <v>4017</v>
      </c>
      <c r="E548" s="627" t="s">
        <v>4000</v>
      </c>
      <c r="F548" s="628" t="s">
        <v>4001</v>
      </c>
      <c r="G548" s="627" t="s">
        <v>4763</v>
      </c>
      <c r="H548" s="627" t="s">
        <v>4764</v>
      </c>
      <c r="I548" s="629">
        <v>472.08272727272725</v>
      </c>
      <c r="J548" s="629">
        <v>21</v>
      </c>
      <c r="K548" s="630">
        <v>9913.41</v>
      </c>
    </row>
    <row r="549" spans="1:11" ht="14.4" customHeight="1" x14ac:dyDescent="0.3">
      <c r="A549" s="625" t="s">
        <v>545</v>
      </c>
      <c r="B549" s="626" t="s">
        <v>547</v>
      </c>
      <c r="C549" s="627" t="s">
        <v>4016</v>
      </c>
      <c r="D549" s="628" t="s">
        <v>4017</v>
      </c>
      <c r="E549" s="627" t="s">
        <v>4000</v>
      </c>
      <c r="F549" s="628" t="s">
        <v>4001</v>
      </c>
      <c r="G549" s="627" t="s">
        <v>4765</v>
      </c>
      <c r="H549" s="627" t="s">
        <v>4766</v>
      </c>
      <c r="I549" s="629">
        <v>472.08199999999999</v>
      </c>
      <c r="J549" s="629">
        <v>30</v>
      </c>
      <c r="K549" s="630">
        <v>14162.449999999995</v>
      </c>
    </row>
    <row r="550" spans="1:11" ht="14.4" customHeight="1" x14ac:dyDescent="0.3">
      <c r="A550" s="625" t="s">
        <v>545</v>
      </c>
      <c r="B550" s="626" t="s">
        <v>547</v>
      </c>
      <c r="C550" s="627" t="s">
        <v>4016</v>
      </c>
      <c r="D550" s="628" t="s">
        <v>4017</v>
      </c>
      <c r="E550" s="627" t="s">
        <v>4000</v>
      </c>
      <c r="F550" s="628" t="s">
        <v>4001</v>
      </c>
      <c r="G550" s="627" t="s">
        <v>4767</v>
      </c>
      <c r="H550" s="627" t="s">
        <v>4768</v>
      </c>
      <c r="I550" s="629">
        <v>472.05099999999993</v>
      </c>
      <c r="J550" s="629">
        <v>18</v>
      </c>
      <c r="K550" s="630">
        <v>8496.630000000001</v>
      </c>
    </row>
    <row r="551" spans="1:11" ht="14.4" customHeight="1" x14ac:dyDescent="0.3">
      <c r="A551" s="625" t="s">
        <v>545</v>
      </c>
      <c r="B551" s="626" t="s">
        <v>547</v>
      </c>
      <c r="C551" s="627" t="s">
        <v>4016</v>
      </c>
      <c r="D551" s="628" t="s">
        <v>4017</v>
      </c>
      <c r="E551" s="627" t="s">
        <v>4000</v>
      </c>
      <c r="F551" s="628" t="s">
        <v>4001</v>
      </c>
      <c r="G551" s="627" t="s">
        <v>4769</v>
      </c>
      <c r="H551" s="627" t="s">
        <v>4770</v>
      </c>
      <c r="I551" s="629">
        <v>472.11333333333329</v>
      </c>
      <c r="J551" s="629">
        <v>10</v>
      </c>
      <c r="K551" s="630">
        <v>4720.5200000000004</v>
      </c>
    </row>
    <row r="552" spans="1:11" ht="14.4" customHeight="1" x14ac:dyDescent="0.3">
      <c r="A552" s="625" t="s">
        <v>545</v>
      </c>
      <c r="B552" s="626" t="s">
        <v>547</v>
      </c>
      <c r="C552" s="627" t="s">
        <v>4016</v>
      </c>
      <c r="D552" s="628" t="s">
        <v>4017</v>
      </c>
      <c r="E552" s="627" t="s">
        <v>4000</v>
      </c>
      <c r="F552" s="628" t="s">
        <v>4001</v>
      </c>
      <c r="G552" s="627" t="s">
        <v>4771</v>
      </c>
      <c r="H552" s="627" t="s">
        <v>4772</v>
      </c>
      <c r="I552" s="629">
        <v>4124.5174999999999</v>
      </c>
      <c r="J552" s="629">
        <v>8</v>
      </c>
      <c r="K552" s="630">
        <v>32996.14</v>
      </c>
    </row>
    <row r="553" spans="1:11" ht="14.4" customHeight="1" x14ac:dyDescent="0.3">
      <c r="A553" s="625" t="s">
        <v>545</v>
      </c>
      <c r="B553" s="626" t="s">
        <v>547</v>
      </c>
      <c r="C553" s="627" t="s">
        <v>4016</v>
      </c>
      <c r="D553" s="628" t="s">
        <v>4017</v>
      </c>
      <c r="E553" s="627" t="s">
        <v>4000</v>
      </c>
      <c r="F553" s="628" t="s">
        <v>4001</v>
      </c>
      <c r="G553" s="627" t="s">
        <v>4773</v>
      </c>
      <c r="H553" s="627" t="s">
        <v>4774</v>
      </c>
      <c r="I553" s="629">
        <v>1034.0421428571426</v>
      </c>
      <c r="J553" s="629">
        <v>30</v>
      </c>
      <c r="K553" s="630">
        <v>31021.100000000002</v>
      </c>
    </row>
    <row r="554" spans="1:11" ht="14.4" customHeight="1" x14ac:dyDescent="0.3">
      <c r="A554" s="625" t="s">
        <v>545</v>
      </c>
      <c r="B554" s="626" t="s">
        <v>547</v>
      </c>
      <c r="C554" s="627" t="s">
        <v>4016</v>
      </c>
      <c r="D554" s="628" t="s">
        <v>4017</v>
      </c>
      <c r="E554" s="627" t="s">
        <v>4000</v>
      </c>
      <c r="F554" s="628" t="s">
        <v>4001</v>
      </c>
      <c r="G554" s="627" t="s">
        <v>4775</v>
      </c>
      <c r="H554" s="627" t="s">
        <v>4776</v>
      </c>
      <c r="I554" s="629">
        <v>1247.3015384615385</v>
      </c>
      <c r="J554" s="629">
        <v>17</v>
      </c>
      <c r="K554" s="630">
        <v>21204.17</v>
      </c>
    </row>
    <row r="555" spans="1:11" ht="14.4" customHeight="1" x14ac:dyDescent="0.3">
      <c r="A555" s="625" t="s">
        <v>545</v>
      </c>
      <c r="B555" s="626" t="s">
        <v>547</v>
      </c>
      <c r="C555" s="627" t="s">
        <v>4016</v>
      </c>
      <c r="D555" s="628" t="s">
        <v>4017</v>
      </c>
      <c r="E555" s="627" t="s">
        <v>4000</v>
      </c>
      <c r="F555" s="628" t="s">
        <v>4001</v>
      </c>
      <c r="G555" s="627" t="s">
        <v>4777</v>
      </c>
      <c r="H555" s="627" t="s">
        <v>4778</v>
      </c>
      <c r="I555" s="629">
        <v>1247.3763636363635</v>
      </c>
      <c r="J555" s="629">
        <v>17</v>
      </c>
      <c r="K555" s="630">
        <v>21205.300000000003</v>
      </c>
    </row>
    <row r="556" spans="1:11" ht="14.4" customHeight="1" x14ac:dyDescent="0.3">
      <c r="A556" s="625" t="s">
        <v>545</v>
      </c>
      <c r="B556" s="626" t="s">
        <v>547</v>
      </c>
      <c r="C556" s="627" t="s">
        <v>4016</v>
      </c>
      <c r="D556" s="628" t="s">
        <v>4017</v>
      </c>
      <c r="E556" s="627" t="s">
        <v>4000</v>
      </c>
      <c r="F556" s="628" t="s">
        <v>4001</v>
      </c>
      <c r="G556" s="627" t="s">
        <v>4779</v>
      </c>
      <c r="H556" s="627" t="s">
        <v>4780</v>
      </c>
      <c r="I556" s="629">
        <v>1655.3983333333335</v>
      </c>
      <c r="J556" s="629">
        <v>6</v>
      </c>
      <c r="K556" s="630">
        <v>9932.3900000000012</v>
      </c>
    </row>
    <row r="557" spans="1:11" ht="14.4" customHeight="1" x14ac:dyDescent="0.3">
      <c r="A557" s="625" t="s">
        <v>545</v>
      </c>
      <c r="B557" s="626" t="s">
        <v>547</v>
      </c>
      <c r="C557" s="627" t="s">
        <v>4016</v>
      </c>
      <c r="D557" s="628" t="s">
        <v>4017</v>
      </c>
      <c r="E557" s="627" t="s">
        <v>4000</v>
      </c>
      <c r="F557" s="628" t="s">
        <v>4001</v>
      </c>
      <c r="G557" s="627" t="s">
        <v>4781</v>
      </c>
      <c r="H557" s="627" t="s">
        <v>4782</v>
      </c>
      <c r="I557" s="629">
        <v>1655.5200000000002</v>
      </c>
      <c r="J557" s="629">
        <v>7</v>
      </c>
      <c r="K557" s="630">
        <v>11588.39</v>
      </c>
    </row>
    <row r="558" spans="1:11" ht="14.4" customHeight="1" x14ac:dyDescent="0.3">
      <c r="A558" s="625" t="s">
        <v>545</v>
      </c>
      <c r="B558" s="626" t="s">
        <v>547</v>
      </c>
      <c r="C558" s="627" t="s">
        <v>4016</v>
      </c>
      <c r="D558" s="628" t="s">
        <v>4017</v>
      </c>
      <c r="E558" s="627" t="s">
        <v>4000</v>
      </c>
      <c r="F558" s="628" t="s">
        <v>4001</v>
      </c>
      <c r="G558" s="627" t="s">
        <v>4783</v>
      </c>
      <c r="H558" s="627" t="s">
        <v>4784</v>
      </c>
      <c r="I558" s="629">
        <v>1719.25</v>
      </c>
      <c r="J558" s="629">
        <v>8</v>
      </c>
      <c r="K558" s="630">
        <v>13754</v>
      </c>
    </row>
    <row r="559" spans="1:11" ht="14.4" customHeight="1" x14ac:dyDescent="0.3">
      <c r="A559" s="625" t="s">
        <v>545</v>
      </c>
      <c r="B559" s="626" t="s">
        <v>547</v>
      </c>
      <c r="C559" s="627" t="s">
        <v>4016</v>
      </c>
      <c r="D559" s="628" t="s">
        <v>4017</v>
      </c>
      <c r="E559" s="627" t="s">
        <v>4000</v>
      </c>
      <c r="F559" s="628" t="s">
        <v>4001</v>
      </c>
      <c r="G559" s="627" t="s">
        <v>4785</v>
      </c>
      <c r="H559" s="627" t="s">
        <v>4786</v>
      </c>
      <c r="I559" s="629">
        <v>4752.9499999999989</v>
      </c>
      <c r="J559" s="629">
        <v>28</v>
      </c>
      <c r="K559" s="630">
        <v>133082.59999999998</v>
      </c>
    </row>
    <row r="560" spans="1:11" ht="14.4" customHeight="1" x14ac:dyDescent="0.3">
      <c r="A560" s="625" t="s">
        <v>545</v>
      </c>
      <c r="B560" s="626" t="s">
        <v>547</v>
      </c>
      <c r="C560" s="627" t="s">
        <v>4016</v>
      </c>
      <c r="D560" s="628" t="s">
        <v>4017</v>
      </c>
      <c r="E560" s="627" t="s">
        <v>4000</v>
      </c>
      <c r="F560" s="628" t="s">
        <v>4001</v>
      </c>
      <c r="G560" s="627" t="s">
        <v>4787</v>
      </c>
      <c r="H560" s="627" t="s">
        <v>4788</v>
      </c>
      <c r="I560" s="629">
        <v>1247.25</v>
      </c>
      <c r="J560" s="629">
        <v>11</v>
      </c>
      <c r="K560" s="630">
        <v>13719.41</v>
      </c>
    </row>
    <row r="561" spans="1:11" ht="14.4" customHeight="1" x14ac:dyDescent="0.3">
      <c r="A561" s="625" t="s">
        <v>545</v>
      </c>
      <c r="B561" s="626" t="s">
        <v>547</v>
      </c>
      <c r="C561" s="627" t="s">
        <v>4016</v>
      </c>
      <c r="D561" s="628" t="s">
        <v>4017</v>
      </c>
      <c r="E561" s="627" t="s">
        <v>4000</v>
      </c>
      <c r="F561" s="628" t="s">
        <v>4001</v>
      </c>
      <c r="G561" s="627" t="s">
        <v>4789</v>
      </c>
      <c r="H561" s="627" t="s">
        <v>4790</v>
      </c>
      <c r="I561" s="629">
        <v>1247.26</v>
      </c>
      <c r="J561" s="629">
        <v>9</v>
      </c>
      <c r="K561" s="630">
        <v>11225.67</v>
      </c>
    </row>
    <row r="562" spans="1:11" ht="14.4" customHeight="1" x14ac:dyDescent="0.3">
      <c r="A562" s="625" t="s">
        <v>545</v>
      </c>
      <c r="B562" s="626" t="s">
        <v>547</v>
      </c>
      <c r="C562" s="627" t="s">
        <v>4016</v>
      </c>
      <c r="D562" s="628" t="s">
        <v>4017</v>
      </c>
      <c r="E562" s="627" t="s">
        <v>4000</v>
      </c>
      <c r="F562" s="628" t="s">
        <v>4001</v>
      </c>
      <c r="G562" s="627" t="s">
        <v>4791</v>
      </c>
      <c r="H562" s="627" t="s">
        <v>4792</v>
      </c>
      <c r="I562" s="629">
        <v>1421.7071428571428</v>
      </c>
      <c r="J562" s="629">
        <v>10</v>
      </c>
      <c r="K562" s="630">
        <v>14216.980000000001</v>
      </c>
    </row>
    <row r="563" spans="1:11" ht="14.4" customHeight="1" x14ac:dyDescent="0.3">
      <c r="A563" s="625" t="s">
        <v>545</v>
      </c>
      <c r="B563" s="626" t="s">
        <v>547</v>
      </c>
      <c r="C563" s="627" t="s">
        <v>4016</v>
      </c>
      <c r="D563" s="628" t="s">
        <v>4017</v>
      </c>
      <c r="E563" s="627" t="s">
        <v>4000</v>
      </c>
      <c r="F563" s="628" t="s">
        <v>4001</v>
      </c>
      <c r="G563" s="627" t="s">
        <v>4793</v>
      </c>
      <c r="H563" s="627" t="s">
        <v>4794</v>
      </c>
      <c r="I563" s="629">
        <v>1421.6766666666665</v>
      </c>
      <c r="J563" s="629">
        <v>7</v>
      </c>
      <c r="K563" s="630">
        <v>9951.64</v>
      </c>
    </row>
    <row r="564" spans="1:11" ht="14.4" customHeight="1" x14ac:dyDescent="0.3">
      <c r="A564" s="625" t="s">
        <v>545</v>
      </c>
      <c r="B564" s="626" t="s">
        <v>547</v>
      </c>
      <c r="C564" s="627" t="s">
        <v>4016</v>
      </c>
      <c r="D564" s="628" t="s">
        <v>4017</v>
      </c>
      <c r="E564" s="627" t="s">
        <v>4000</v>
      </c>
      <c r="F564" s="628" t="s">
        <v>4001</v>
      </c>
      <c r="G564" s="627" t="s">
        <v>4795</v>
      </c>
      <c r="H564" s="627" t="s">
        <v>4796</v>
      </c>
      <c r="I564" s="629">
        <v>1421.6379999999999</v>
      </c>
      <c r="J564" s="629">
        <v>7</v>
      </c>
      <c r="K564" s="630">
        <v>9951.36</v>
      </c>
    </row>
    <row r="565" spans="1:11" ht="14.4" customHeight="1" x14ac:dyDescent="0.3">
      <c r="A565" s="625" t="s">
        <v>545</v>
      </c>
      <c r="B565" s="626" t="s">
        <v>547</v>
      </c>
      <c r="C565" s="627" t="s">
        <v>4016</v>
      </c>
      <c r="D565" s="628" t="s">
        <v>4017</v>
      </c>
      <c r="E565" s="627" t="s">
        <v>4000</v>
      </c>
      <c r="F565" s="628" t="s">
        <v>4001</v>
      </c>
      <c r="G565" s="627" t="s">
        <v>4797</v>
      </c>
      <c r="H565" s="627" t="s">
        <v>4798</v>
      </c>
      <c r="I565" s="629">
        <v>1421.7428571428572</v>
      </c>
      <c r="J565" s="629">
        <v>13</v>
      </c>
      <c r="K565" s="630">
        <v>18482.260000000002</v>
      </c>
    </row>
    <row r="566" spans="1:11" ht="14.4" customHeight="1" x14ac:dyDescent="0.3">
      <c r="A566" s="625" t="s">
        <v>545</v>
      </c>
      <c r="B566" s="626" t="s">
        <v>547</v>
      </c>
      <c r="C566" s="627" t="s">
        <v>4016</v>
      </c>
      <c r="D566" s="628" t="s">
        <v>4017</v>
      </c>
      <c r="E566" s="627" t="s">
        <v>4000</v>
      </c>
      <c r="F566" s="628" t="s">
        <v>4001</v>
      </c>
      <c r="G566" s="627" t="s">
        <v>4799</v>
      </c>
      <c r="H566" s="627" t="s">
        <v>4800</v>
      </c>
      <c r="I566" s="629">
        <v>1421.6919999999998</v>
      </c>
      <c r="J566" s="629">
        <v>7</v>
      </c>
      <c r="K566" s="630">
        <v>9951.9</v>
      </c>
    </row>
    <row r="567" spans="1:11" ht="14.4" customHeight="1" x14ac:dyDescent="0.3">
      <c r="A567" s="625" t="s">
        <v>545</v>
      </c>
      <c r="B567" s="626" t="s">
        <v>547</v>
      </c>
      <c r="C567" s="627" t="s">
        <v>4016</v>
      </c>
      <c r="D567" s="628" t="s">
        <v>4017</v>
      </c>
      <c r="E567" s="627" t="s">
        <v>4000</v>
      </c>
      <c r="F567" s="628" t="s">
        <v>4001</v>
      </c>
      <c r="G567" s="627" t="s">
        <v>4801</v>
      </c>
      <c r="H567" s="627" t="s">
        <v>4802</v>
      </c>
      <c r="I567" s="629">
        <v>1655.5</v>
      </c>
      <c r="J567" s="629">
        <v>23</v>
      </c>
      <c r="K567" s="630">
        <v>38075.82</v>
      </c>
    </row>
    <row r="568" spans="1:11" ht="14.4" customHeight="1" x14ac:dyDescent="0.3">
      <c r="A568" s="625" t="s">
        <v>545</v>
      </c>
      <c r="B568" s="626" t="s">
        <v>547</v>
      </c>
      <c r="C568" s="627" t="s">
        <v>4016</v>
      </c>
      <c r="D568" s="628" t="s">
        <v>4017</v>
      </c>
      <c r="E568" s="627" t="s">
        <v>4000</v>
      </c>
      <c r="F568" s="628" t="s">
        <v>4001</v>
      </c>
      <c r="G568" s="627" t="s">
        <v>4803</v>
      </c>
      <c r="H568" s="627" t="s">
        <v>4804</v>
      </c>
      <c r="I568" s="629">
        <v>1655.5427272727275</v>
      </c>
      <c r="J568" s="629">
        <v>22</v>
      </c>
      <c r="K568" s="630">
        <v>36421.21</v>
      </c>
    </row>
    <row r="569" spans="1:11" ht="14.4" customHeight="1" x14ac:dyDescent="0.3">
      <c r="A569" s="625" t="s">
        <v>545</v>
      </c>
      <c r="B569" s="626" t="s">
        <v>547</v>
      </c>
      <c r="C569" s="627" t="s">
        <v>4016</v>
      </c>
      <c r="D569" s="628" t="s">
        <v>4017</v>
      </c>
      <c r="E569" s="627" t="s">
        <v>4000</v>
      </c>
      <c r="F569" s="628" t="s">
        <v>4001</v>
      </c>
      <c r="G569" s="627" t="s">
        <v>4805</v>
      </c>
      <c r="H569" s="627" t="s">
        <v>4806</v>
      </c>
      <c r="I569" s="629">
        <v>1655.4959999999999</v>
      </c>
      <c r="J569" s="629">
        <v>18</v>
      </c>
      <c r="K569" s="630">
        <v>29798.589999999997</v>
      </c>
    </row>
    <row r="570" spans="1:11" ht="14.4" customHeight="1" x14ac:dyDescent="0.3">
      <c r="A570" s="625" t="s">
        <v>545</v>
      </c>
      <c r="B570" s="626" t="s">
        <v>547</v>
      </c>
      <c r="C570" s="627" t="s">
        <v>4016</v>
      </c>
      <c r="D570" s="628" t="s">
        <v>4017</v>
      </c>
      <c r="E570" s="627" t="s">
        <v>4000</v>
      </c>
      <c r="F570" s="628" t="s">
        <v>4001</v>
      </c>
      <c r="G570" s="627" t="s">
        <v>4807</v>
      </c>
      <c r="H570" s="627" t="s">
        <v>4808</v>
      </c>
      <c r="I570" s="629">
        <v>365.96</v>
      </c>
      <c r="J570" s="629">
        <v>30</v>
      </c>
      <c r="K570" s="630">
        <v>10978.8</v>
      </c>
    </row>
    <row r="571" spans="1:11" ht="14.4" customHeight="1" x14ac:dyDescent="0.3">
      <c r="A571" s="625" t="s">
        <v>545</v>
      </c>
      <c r="B571" s="626" t="s">
        <v>547</v>
      </c>
      <c r="C571" s="627" t="s">
        <v>4016</v>
      </c>
      <c r="D571" s="628" t="s">
        <v>4017</v>
      </c>
      <c r="E571" s="627" t="s">
        <v>4000</v>
      </c>
      <c r="F571" s="628" t="s">
        <v>4001</v>
      </c>
      <c r="G571" s="627" t="s">
        <v>4809</v>
      </c>
      <c r="H571" s="627" t="s">
        <v>4810</v>
      </c>
      <c r="I571" s="629">
        <v>2453.3507142857138</v>
      </c>
      <c r="J571" s="629">
        <v>32</v>
      </c>
      <c r="K571" s="630">
        <v>78506.98</v>
      </c>
    </row>
    <row r="572" spans="1:11" ht="14.4" customHeight="1" x14ac:dyDescent="0.3">
      <c r="A572" s="625" t="s">
        <v>545</v>
      </c>
      <c r="B572" s="626" t="s">
        <v>547</v>
      </c>
      <c r="C572" s="627" t="s">
        <v>4016</v>
      </c>
      <c r="D572" s="628" t="s">
        <v>4017</v>
      </c>
      <c r="E572" s="627" t="s">
        <v>4000</v>
      </c>
      <c r="F572" s="628" t="s">
        <v>4001</v>
      </c>
      <c r="G572" s="627" t="s">
        <v>4811</v>
      </c>
      <c r="H572" s="627" t="s">
        <v>4812</v>
      </c>
      <c r="I572" s="629">
        <v>547.19599999999991</v>
      </c>
      <c r="J572" s="629">
        <v>10</v>
      </c>
      <c r="K572" s="630">
        <v>5471.96</v>
      </c>
    </row>
    <row r="573" spans="1:11" ht="14.4" customHeight="1" x14ac:dyDescent="0.3">
      <c r="A573" s="625" t="s">
        <v>545</v>
      </c>
      <c r="B573" s="626" t="s">
        <v>547</v>
      </c>
      <c r="C573" s="627" t="s">
        <v>4016</v>
      </c>
      <c r="D573" s="628" t="s">
        <v>4017</v>
      </c>
      <c r="E573" s="627" t="s">
        <v>4000</v>
      </c>
      <c r="F573" s="628" t="s">
        <v>4001</v>
      </c>
      <c r="G573" s="627" t="s">
        <v>4813</v>
      </c>
      <c r="H573" s="627" t="s">
        <v>4814</v>
      </c>
      <c r="I573" s="629">
        <v>506</v>
      </c>
      <c r="J573" s="629">
        <v>20</v>
      </c>
      <c r="K573" s="630">
        <v>10120</v>
      </c>
    </row>
    <row r="574" spans="1:11" ht="14.4" customHeight="1" x14ac:dyDescent="0.3">
      <c r="A574" s="625" t="s">
        <v>545</v>
      </c>
      <c r="B574" s="626" t="s">
        <v>547</v>
      </c>
      <c r="C574" s="627" t="s">
        <v>4016</v>
      </c>
      <c r="D574" s="628" t="s">
        <v>4017</v>
      </c>
      <c r="E574" s="627" t="s">
        <v>4000</v>
      </c>
      <c r="F574" s="628" t="s">
        <v>4001</v>
      </c>
      <c r="G574" s="627" t="s">
        <v>4815</v>
      </c>
      <c r="H574" s="627" t="s">
        <v>4816</v>
      </c>
      <c r="I574" s="629">
        <v>506</v>
      </c>
      <c r="J574" s="629">
        <v>33</v>
      </c>
      <c r="K574" s="630">
        <v>16698</v>
      </c>
    </row>
    <row r="575" spans="1:11" ht="14.4" customHeight="1" x14ac:dyDescent="0.3">
      <c r="A575" s="625" t="s">
        <v>545</v>
      </c>
      <c r="B575" s="626" t="s">
        <v>547</v>
      </c>
      <c r="C575" s="627" t="s">
        <v>4016</v>
      </c>
      <c r="D575" s="628" t="s">
        <v>4017</v>
      </c>
      <c r="E575" s="627" t="s">
        <v>4000</v>
      </c>
      <c r="F575" s="628" t="s">
        <v>4001</v>
      </c>
      <c r="G575" s="627" t="s">
        <v>4817</v>
      </c>
      <c r="H575" s="627" t="s">
        <v>4818</v>
      </c>
      <c r="I575" s="629">
        <v>4452.800000000002</v>
      </c>
      <c r="J575" s="629">
        <v>29</v>
      </c>
      <c r="K575" s="630">
        <v>129131.20000000006</v>
      </c>
    </row>
    <row r="576" spans="1:11" ht="14.4" customHeight="1" x14ac:dyDescent="0.3">
      <c r="A576" s="625" t="s">
        <v>545</v>
      </c>
      <c r="B576" s="626" t="s">
        <v>547</v>
      </c>
      <c r="C576" s="627" t="s">
        <v>4016</v>
      </c>
      <c r="D576" s="628" t="s">
        <v>4017</v>
      </c>
      <c r="E576" s="627" t="s">
        <v>4000</v>
      </c>
      <c r="F576" s="628" t="s">
        <v>4001</v>
      </c>
      <c r="G576" s="627" t="s">
        <v>4819</v>
      </c>
      <c r="H576" s="627" t="s">
        <v>4820</v>
      </c>
      <c r="I576" s="629">
        <v>1232.5525</v>
      </c>
      <c r="J576" s="629">
        <v>4</v>
      </c>
      <c r="K576" s="630">
        <v>4930.21</v>
      </c>
    </row>
    <row r="577" spans="1:11" ht="14.4" customHeight="1" x14ac:dyDescent="0.3">
      <c r="A577" s="625" t="s">
        <v>545</v>
      </c>
      <c r="B577" s="626" t="s">
        <v>547</v>
      </c>
      <c r="C577" s="627" t="s">
        <v>4016</v>
      </c>
      <c r="D577" s="628" t="s">
        <v>4017</v>
      </c>
      <c r="E577" s="627" t="s">
        <v>4000</v>
      </c>
      <c r="F577" s="628" t="s">
        <v>4001</v>
      </c>
      <c r="G577" s="627" t="s">
        <v>4821</v>
      </c>
      <c r="H577" s="627" t="s">
        <v>4822</v>
      </c>
      <c r="I577" s="629">
        <v>1664.3985714285714</v>
      </c>
      <c r="J577" s="629">
        <v>7</v>
      </c>
      <c r="K577" s="630">
        <v>11650.789999999999</v>
      </c>
    </row>
    <row r="578" spans="1:11" ht="14.4" customHeight="1" x14ac:dyDescent="0.3">
      <c r="A578" s="625" t="s">
        <v>545</v>
      </c>
      <c r="B578" s="626" t="s">
        <v>547</v>
      </c>
      <c r="C578" s="627" t="s">
        <v>4016</v>
      </c>
      <c r="D578" s="628" t="s">
        <v>4017</v>
      </c>
      <c r="E578" s="627" t="s">
        <v>4000</v>
      </c>
      <c r="F578" s="628" t="s">
        <v>4001</v>
      </c>
      <c r="G578" s="627" t="s">
        <v>4823</v>
      </c>
      <c r="H578" s="627" t="s">
        <v>4824</v>
      </c>
      <c r="I578" s="629">
        <v>6037.5</v>
      </c>
      <c r="J578" s="629">
        <v>17</v>
      </c>
      <c r="K578" s="630">
        <v>102637.5</v>
      </c>
    </row>
    <row r="579" spans="1:11" ht="14.4" customHeight="1" x14ac:dyDescent="0.3">
      <c r="A579" s="625" t="s">
        <v>545</v>
      </c>
      <c r="B579" s="626" t="s">
        <v>547</v>
      </c>
      <c r="C579" s="627" t="s">
        <v>4016</v>
      </c>
      <c r="D579" s="628" t="s">
        <v>4017</v>
      </c>
      <c r="E579" s="627" t="s">
        <v>4000</v>
      </c>
      <c r="F579" s="628" t="s">
        <v>4001</v>
      </c>
      <c r="G579" s="627" t="s">
        <v>4825</v>
      </c>
      <c r="H579" s="627" t="s">
        <v>4826</v>
      </c>
      <c r="I579" s="629">
        <v>1839.1</v>
      </c>
      <c r="J579" s="629">
        <v>3</v>
      </c>
      <c r="K579" s="630">
        <v>5517.2999999999993</v>
      </c>
    </row>
    <row r="580" spans="1:11" ht="14.4" customHeight="1" x14ac:dyDescent="0.3">
      <c r="A580" s="625" t="s">
        <v>545</v>
      </c>
      <c r="B580" s="626" t="s">
        <v>547</v>
      </c>
      <c r="C580" s="627" t="s">
        <v>4016</v>
      </c>
      <c r="D580" s="628" t="s">
        <v>4017</v>
      </c>
      <c r="E580" s="627" t="s">
        <v>4000</v>
      </c>
      <c r="F580" s="628" t="s">
        <v>4001</v>
      </c>
      <c r="G580" s="627" t="s">
        <v>4827</v>
      </c>
      <c r="H580" s="627" t="s">
        <v>4828</v>
      </c>
      <c r="I580" s="629">
        <v>1856.1</v>
      </c>
      <c r="J580" s="629">
        <v>12</v>
      </c>
      <c r="K580" s="630">
        <v>22273.199999999993</v>
      </c>
    </row>
    <row r="581" spans="1:11" ht="14.4" customHeight="1" x14ac:dyDescent="0.3">
      <c r="A581" s="625" t="s">
        <v>545</v>
      </c>
      <c r="B581" s="626" t="s">
        <v>547</v>
      </c>
      <c r="C581" s="627" t="s">
        <v>4016</v>
      </c>
      <c r="D581" s="628" t="s">
        <v>4017</v>
      </c>
      <c r="E581" s="627" t="s">
        <v>4000</v>
      </c>
      <c r="F581" s="628" t="s">
        <v>4001</v>
      </c>
      <c r="G581" s="627" t="s">
        <v>4829</v>
      </c>
      <c r="H581" s="627" t="s">
        <v>4830</v>
      </c>
      <c r="I581" s="629">
        <v>1856.1</v>
      </c>
      <c r="J581" s="629">
        <v>3</v>
      </c>
      <c r="K581" s="630">
        <v>5568.2999999999993</v>
      </c>
    </row>
    <row r="582" spans="1:11" ht="14.4" customHeight="1" x14ac:dyDescent="0.3">
      <c r="A582" s="625" t="s">
        <v>545</v>
      </c>
      <c r="B582" s="626" t="s">
        <v>547</v>
      </c>
      <c r="C582" s="627" t="s">
        <v>4016</v>
      </c>
      <c r="D582" s="628" t="s">
        <v>4017</v>
      </c>
      <c r="E582" s="627" t="s">
        <v>4000</v>
      </c>
      <c r="F582" s="628" t="s">
        <v>4001</v>
      </c>
      <c r="G582" s="627" t="s">
        <v>4829</v>
      </c>
      <c r="H582" s="627" t="s">
        <v>4831</v>
      </c>
      <c r="I582" s="629">
        <v>1856.0999999999997</v>
      </c>
      <c r="J582" s="629">
        <v>4</v>
      </c>
      <c r="K582" s="630">
        <v>7424.4</v>
      </c>
    </row>
    <row r="583" spans="1:11" ht="14.4" customHeight="1" x14ac:dyDescent="0.3">
      <c r="A583" s="625" t="s">
        <v>545</v>
      </c>
      <c r="B583" s="626" t="s">
        <v>547</v>
      </c>
      <c r="C583" s="627" t="s">
        <v>4016</v>
      </c>
      <c r="D583" s="628" t="s">
        <v>4017</v>
      </c>
      <c r="E583" s="627" t="s">
        <v>4000</v>
      </c>
      <c r="F583" s="628" t="s">
        <v>4001</v>
      </c>
      <c r="G583" s="627" t="s">
        <v>4832</v>
      </c>
      <c r="H583" s="627" t="s">
        <v>4833</v>
      </c>
      <c r="I583" s="629">
        <v>1856.1</v>
      </c>
      <c r="J583" s="629">
        <v>11</v>
      </c>
      <c r="K583" s="630">
        <v>20417.099999999999</v>
      </c>
    </row>
    <row r="584" spans="1:11" ht="14.4" customHeight="1" x14ac:dyDescent="0.3">
      <c r="A584" s="625" t="s">
        <v>545</v>
      </c>
      <c r="B584" s="626" t="s">
        <v>547</v>
      </c>
      <c r="C584" s="627" t="s">
        <v>4016</v>
      </c>
      <c r="D584" s="628" t="s">
        <v>4017</v>
      </c>
      <c r="E584" s="627" t="s">
        <v>4000</v>
      </c>
      <c r="F584" s="628" t="s">
        <v>4001</v>
      </c>
      <c r="G584" s="627" t="s">
        <v>4834</v>
      </c>
      <c r="H584" s="627" t="s">
        <v>4835</v>
      </c>
      <c r="I584" s="629">
        <v>1850.2579999999998</v>
      </c>
      <c r="J584" s="629">
        <v>14</v>
      </c>
      <c r="K584" s="630">
        <v>25926.979999999996</v>
      </c>
    </row>
    <row r="585" spans="1:11" ht="14.4" customHeight="1" x14ac:dyDescent="0.3">
      <c r="A585" s="625" t="s">
        <v>545</v>
      </c>
      <c r="B585" s="626" t="s">
        <v>547</v>
      </c>
      <c r="C585" s="627" t="s">
        <v>4016</v>
      </c>
      <c r="D585" s="628" t="s">
        <v>4017</v>
      </c>
      <c r="E585" s="627" t="s">
        <v>4000</v>
      </c>
      <c r="F585" s="628" t="s">
        <v>4001</v>
      </c>
      <c r="G585" s="627" t="s">
        <v>4836</v>
      </c>
      <c r="H585" s="627" t="s">
        <v>4837</v>
      </c>
      <c r="I585" s="629">
        <v>329.62358490566021</v>
      </c>
      <c r="J585" s="629">
        <v>140</v>
      </c>
      <c r="K585" s="630">
        <v>46158.959999999977</v>
      </c>
    </row>
    <row r="586" spans="1:11" ht="14.4" customHeight="1" x14ac:dyDescent="0.3">
      <c r="A586" s="625" t="s">
        <v>545</v>
      </c>
      <c r="B586" s="626" t="s">
        <v>547</v>
      </c>
      <c r="C586" s="627" t="s">
        <v>4016</v>
      </c>
      <c r="D586" s="628" t="s">
        <v>4017</v>
      </c>
      <c r="E586" s="627" t="s">
        <v>4000</v>
      </c>
      <c r="F586" s="628" t="s">
        <v>4001</v>
      </c>
      <c r="G586" s="627" t="s">
        <v>4838</v>
      </c>
      <c r="H586" s="627" t="s">
        <v>4839</v>
      </c>
      <c r="I586" s="629">
        <v>5175</v>
      </c>
      <c r="J586" s="629">
        <v>7</v>
      </c>
      <c r="K586" s="630">
        <v>36225</v>
      </c>
    </row>
    <row r="587" spans="1:11" ht="14.4" customHeight="1" x14ac:dyDescent="0.3">
      <c r="A587" s="625" t="s">
        <v>545</v>
      </c>
      <c r="B587" s="626" t="s">
        <v>547</v>
      </c>
      <c r="C587" s="627" t="s">
        <v>4016</v>
      </c>
      <c r="D587" s="628" t="s">
        <v>4017</v>
      </c>
      <c r="E587" s="627" t="s">
        <v>4000</v>
      </c>
      <c r="F587" s="628" t="s">
        <v>4001</v>
      </c>
      <c r="G587" s="627" t="s">
        <v>4840</v>
      </c>
      <c r="H587" s="627" t="s">
        <v>4841</v>
      </c>
      <c r="I587" s="629">
        <v>7512.9499999999989</v>
      </c>
      <c r="J587" s="629">
        <v>16</v>
      </c>
      <c r="K587" s="630">
        <v>120207.19999999998</v>
      </c>
    </row>
    <row r="588" spans="1:11" ht="14.4" customHeight="1" x14ac:dyDescent="0.3">
      <c r="A588" s="625" t="s">
        <v>545</v>
      </c>
      <c r="B588" s="626" t="s">
        <v>547</v>
      </c>
      <c r="C588" s="627" t="s">
        <v>4016</v>
      </c>
      <c r="D588" s="628" t="s">
        <v>4017</v>
      </c>
      <c r="E588" s="627" t="s">
        <v>4000</v>
      </c>
      <c r="F588" s="628" t="s">
        <v>4001</v>
      </c>
      <c r="G588" s="627" t="s">
        <v>4842</v>
      </c>
      <c r="H588" s="627" t="s">
        <v>4843</v>
      </c>
      <c r="I588" s="629">
        <v>3859.2</v>
      </c>
      <c r="J588" s="629">
        <v>2</v>
      </c>
      <c r="K588" s="630">
        <v>7718.4</v>
      </c>
    </row>
    <row r="589" spans="1:11" ht="14.4" customHeight="1" x14ac:dyDescent="0.3">
      <c r="A589" s="625" t="s">
        <v>545</v>
      </c>
      <c r="B589" s="626" t="s">
        <v>547</v>
      </c>
      <c r="C589" s="627" t="s">
        <v>4016</v>
      </c>
      <c r="D589" s="628" t="s">
        <v>4017</v>
      </c>
      <c r="E589" s="627" t="s">
        <v>4000</v>
      </c>
      <c r="F589" s="628" t="s">
        <v>4001</v>
      </c>
      <c r="G589" s="627" t="s">
        <v>4842</v>
      </c>
      <c r="H589" s="627" t="s">
        <v>4844</v>
      </c>
      <c r="I589" s="629">
        <v>3859.2</v>
      </c>
      <c r="J589" s="629">
        <v>1</v>
      </c>
      <c r="K589" s="630">
        <v>3859.2</v>
      </c>
    </row>
    <row r="590" spans="1:11" ht="14.4" customHeight="1" x14ac:dyDescent="0.3">
      <c r="A590" s="625" t="s">
        <v>545</v>
      </c>
      <c r="B590" s="626" t="s">
        <v>547</v>
      </c>
      <c r="C590" s="627" t="s">
        <v>4016</v>
      </c>
      <c r="D590" s="628" t="s">
        <v>4017</v>
      </c>
      <c r="E590" s="627" t="s">
        <v>4000</v>
      </c>
      <c r="F590" s="628" t="s">
        <v>4001</v>
      </c>
      <c r="G590" s="627" t="s">
        <v>4845</v>
      </c>
      <c r="H590" s="627" t="s">
        <v>4846</v>
      </c>
      <c r="I590" s="629">
        <v>329.61948275862062</v>
      </c>
      <c r="J590" s="629">
        <v>152</v>
      </c>
      <c r="K590" s="630">
        <v>50108.30999999999</v>
      </c>
    </row>
    <row r="591" spans="1:11" ht="14.4" customHeight="1" x14ac:dyDescent="0.3">
      <c r="A591" s="625" t="s">
        <v>545</v>
      </c>
      <c r="B591" s="626" t="s">
        <v>547</v>
      </c>
      <c r="C591" s="627" t="s">
        <v>4016</v>
      </c>
      <c r="D591" s="628" t="s">
        <v>4017</v>
      </c>
      <c r="E591" s="627" t="s">
        <v>4000</v>
      </c>
      <c r="F591" s="628" t="s">
        <v>4001</v>
      </c>
      <c r="G591" s="627" t="s">
        <v>4847</v>
      </c>
      <c r="H591" s="627" t="s">
        <v>4848</v>
      </c>
      <c r="I591" s="629">
        <v>329.60859374999984</v>
      </c>
      <c r="J591" s="629">
        <v>238</v>
      </c>
      <c r="K591" s="630">
        <v>78455.160000000033</v>
      </c>
    </row>
    <row r="592" spans="1:11" ht="14.4" customHeight="1" x14ac:dyDescent="0.3">
      <c r="A592" s="625" t="s">
        <v>545</v>
      </c>
      <c r="B592" s="626" t="s">
        <v>547</v>
      </c>
      <c r="C592" s="627" t="s">
        <v>4016</v>
      </c>
      <c r="D592" s="628" t="s">
        <v>4017</v>
      </c>
      <c r="E592" s="627" t="s">
        <v>4000</v>
      </c>
      <c r="F592" s="628" t="s">
        <v>4001</v>
      </c>
      <c r="G592" s="627" t="s">
        <v>4849</v>
      </c>
      <c r="H592" s="627" t="s">
        <v>4850</v>
      </c>
      <c r="I592" s="629">
        <v>943</v>
      </c>
      <c r="J592" s="629">
        <v>3</v>
      </c>
      <c r="K592" s="630">
        <v>2829</v>
      </c>
    </row>
    <row r="593" spans="1:11" ht="14.4" customHeight="1" x14ac:dyDescent="0.3">
      <c r="A593" s="625" t="s">
        <v>545</v>
      </c>
      <c r="B593" s="626" t="s">
        <v>547</v>
      </c>
      <c r="C593" s="627" t="s">
        <v>4016</v>
      </c>
      <c r="D593" s="628" t="s">
        <v>4017</v>
      </c>
      <c r="E593" s="627" t="s">
        <v>4000</v>
      </c>
      <c r="F593" s="628" t="s">
        <v>4001</v>
      </c>
      <c r="G593" s="627" t="s">
        <v>4851</v>
      </c>
      <c r="H593" s="627" t="s">
        <v>4852</v>
      </c>
      <c r="I593" s="629">
        <v>329.6934482758619</v>
      </c>
      <c r="J593" s="629">
        <v>77</v>
      </c>
      <c r="K593" s="630">
        <v>25390.03999999999</v>
      </c>
    </row>
    <row r="594" spans="1:11" ht="14.4" customHeight="1" x14ac:dyDescent="0.3">
      <c r="A594" s="625" t="s">
        <v>545</v>
      </c>
      <c r="B594" s="626" t="s">
        <v>547</v>
      </c>
      <c r="C594" s="627" t="s">
        <v>4016</v>
      </c>
      <c r="D594" s="628" t="s">
        <v>4017</v>
      </c>
      <c r="E594" s="627" t="s">
        <v>4000</v>
      </c>
      <c r="F594" s="628" t="s">
        <v>4001</v>
      </c>
      <c r="G594" s="627" t="s">
        <v>4853</v>
      </c>
      <c r="H594" s="627" t="s">
        <v>4854</v>
      </c>
      <c r="I594" s="629">
        <v>852.09500000000003</v>
      </c>
      <c r="J594" s="629">
        <v>4</v>
      </c>
      <c r="K594" s="630">
        <v>3408.38</v>
      </c>
    </row>
    <row r="595" spans="1:11" ht="14.4" customHeight="1" x14ac:dyDescent="0.3">
      <c r="A595" s="625" t="s">
        <v>545</v>
      </c>
      <c r="B595" s="626" t="s">
        <v>547</v>
      </c>
      <c r="C595" s="627" t="s">
        <v>4016</v>
      </c>
      <c r="D595" s="628" t="s">
        <v>4017</v>
      </c>
      <c r="E595" s="627" t="s">
        <v>4000</v>
      </c>
      <c r="F595" s="628" t="s">
        <v>4001</v>
      </c>
      <c r="G595" s="627" t="s">
        <v>4855</v>
      </c>
      <c r="H595" s="627" t="s">
        <v>4856</v>
      </c>
      <c r="I595" s="629">
        <v>1385.75</v>
      </c>
      <c r="J595" s="629">
        <v>21</v>
      </c>
      <c r="K595" s="630">
        <v>29100.75</v>
      </c>
    </row>
    <row r="596" spans="1:11" ht="14.4" customHeight="1" x14ac:dyDescent="0.3">
      <c r="A596" s="625" t="s">
        <v>545</v>
      </c>
      <c r="B596" s="626" t="s">
        <v>547</v>
      </c>
      <c r="C596" s="627" t="s">
        <v>4016</v>
      </c>
      <c r="D596" s="628" t="s">
        <v>4017</v>
      </c>
      <c r="E596" s="627" t="s">
        <v>4000</v>
      </c>
      <c r="F596" s="628" t="s">
        <v>4001</v>
      </c>
      <c r="G596" s="627" t="s">
        <v>4857</v>
      </c>
      <c r="H596" s="627" t="s">
        <v>4858</v>
      </c>
      <c r="I596" s="629">
        <v>1385.75</v>
      </c>
      <c r="J596" s="629">
        <v>10</v>
      </c>
      <c r="K596" s="630">
        <v>13857.5</v>
      </c>
    </row>
    <row r="597" spans="1:11" ht="14.4" customHeight="1" x14ac:dyDescent="0.3">
      <c r="A597" s="625" t="s">
        <v>545</v>
      </c>
      <c r="B597" s="626" t="s">
        <v>547</v>
      </c>
      <c r="C597" s="627" t="s">
        <v>4016</v>
      </c>
      <c r="D597" s="628" t="s">
        <v>4017</v>
      </c>
      <c r="E597" s="627" t="s">
        <v>4000</v>
      </c>
      <c r="F597" s="628" t="s">
        <v>4001</v>
      </c>
      <c r="G597" s="627" t="s">
        <v>4859</v>
      </c>
      <c r="H597" s="627" t="s">
        <v>4860</v>
      </c>
      <c r="I597" s="629">
        <v>1000.5</v>
      </c>
      <c r="J597" s="629">
        <v>23</v>
      </c>
      <c r="K597" s="630">
        <v>23011.5</v>
      </c>
    </row>
    <row r="598" spans="1:11" ht="14.4" customHeight="1" x14ac:dyDescent="0.3">
      <c r="A598" s="625" t="s">
        <v>545</v>
      </c>
      <c r="B598" s="626" t="s">
        <v>547</v>
      </c>
      <c r="C598" s="627" t="s">
        <v>4016</v>
      </c>
      <c r="D598" s="628" t="s">
        <v>4017</v>
      </c>
      <c r="E598" s="627" t="s">
        <v>4000</v>
      </c>
      <c r="F598" s="628" t="s">
        <v>4001</v>
      </c>
      <c r="G598" s="627" t="s">
        <v>4861</v>
      </c>
      <c r="H598" s="627" t="s">
        <v>4862</v>
      </c>
      <c r="I598" s="629">
        <v>1092.5</v>
      </c>
      <c r="J598" s="629">
        <v>69</v>
      </c>
      <c r="K598" s="630">
        <v>75382.5</v>
      </c>
    </row>
    <row r="599" spans="1:11" ht="14.4" customHeight="1" x14ac:dyDescent="0.3">
      <c r="A599" s="625" t="s">
        <v>545</v>
      </c>
      <c r="B599" s="626" t="s">
        <v>547</v>
      </c>
      <c r="C599" s="627" t="s">
        <v>4016</v>
      </c>
      <c r="D599" s="628" t="s">
        <v>4017</v>
      </c>
      <c r="E599" s="627" t="s">
        <v>4000</v>
      </c>
      <c r="F599" s="628" t="s">
        <v>4001</v>
      </c>
      <c r="G599" s="627" t="s">
        <v>4863</v>
      </c>
      <c r="H599" s="627" t="s">
        <v>4864</v>
      </c>
      <c r="I599" s="629">
        <v>1000.5</v>
      </c>
      <c r="J599" s="629">
        <v>17</v>
      </c>
      <c r="K599" s="630">
        <v>17008.5</v>
      </c>
    </row>
    <row r="600" spans="1:11" ht="14.4" customHeight="1" x14ac:dyDescent="0.3">
      <c r="A600" s="625" t="s">
        <v>545</v>
      </c>
      <c r="B600" s="626" t="s">
        <v>547</v>
      </c>
      <c r="C600" s="627" t="s">
        <v>4016</v>
      </c>
      <c r="D600" s="628" t="s">
        <v>4017</v>
      </c>
      <c r="E600" s="627" t="s">
        <v>4000</v>
      </c>
      <c r="F600" s="628" t="s">
        <v>4001</v>
      </c>
      <c r="G600" s="627" t="s">
        <v>4865</v>
      </c>
      <c r="H600" s="627" t="s">
        <v>4866</v>
      </c>
      <c r="I600" s="629">
        <v>1000.5</v>
      </c>
      <c r="J600" s="629">
        <v>6</v>
      </c>
      <c r="K600" s="630">
        <v>6003</v>
      </c>
    </row>
    <row r="601" spans="1:11" ht="14.4" customHeight="1" x14ac:dyDescent="0.3">
      <c r="A601" s="625" t="s">
        <v>545</v>
      </c>
      <c r="B601" s="626" t="s">
        <v>547</v>
      </c>
      <c r="C601" s="627" t="s">
        <v>4016</v>
      </c>
      <c r="D601" s="628" t="s">
        <v>4017</v>
      </c>
      <c r="E601" s="627" t="s">
        <v>4000</v>
      </c>
      <c r="F601" s="628" t="s">
        <v>4001</v>
      </c>
      <c r="G601" s="627" t="s">
        <v>4867</v>
      </c>
      <c r="H601" s="627" t="s">
        <v>4868</v>
      </c>
      <c r="I601" s="629">
        <v>472.05785714285719</v>
      </c>
      <c r="J601" s="629">
        <v>23</v>
      </c>
      <c r="K601" s="630">
        <v>10856.449999999999</v>
      </c>
    </row>
    <row r="602" spans="1:11" ht="14.4" customHeight="1" x14ac:dyDescent="0.3">
      <c r="A602" s="625" t="s">
        <v>545</v>
      </c>
      <c r="B602" s="626" t="s">
        <v>547</v>
      </c>
      <c r="C602" s="627" t="s">
        <v>4016</v>
      </c>
      <c r="D602" s="628" t="s">
        <v>4017</v>
      </c>
      <c r="E602" s="627" t="s">
        <v>4000</v>
      </c>
      <c r="F602" s="628" t="s">
        <v>4001</v>
      </c>
      <c r="G602" s="627" t="s">
        <v>4869</v>
      </c>
      <c r="H602" s="627" t="s">
        <v>4870</v>
      </c>
      <c r="I602" s="629">
        <v>1552.5</v>
      </c>
      <c r="J602" s="629">
        <v>3</v>
      </c>
      <c r="K602" s="630">
        <v>4657.5</v>
      </c>
    </row>
    <row r="603" spans="1:11" ht="14.4" customHeight="1" x14ac:dyDescent="0.3">
      <c r="A603" s="625" t="s">
        <v>545</v>
      </c>
      <c r="B603" s="626" t="s">
        <v>547</v>
      </c>
      <c r="C603" s="627" t="s">
        <v>4016</v>
      </c>
      <c r="D603" s="628" t="s">
        <v>4017</v>
      </c>
      <c r="E603" s="627" t="s">
        <v>4000</v>
      </c>
      <c r="F603" s="628" t="s">
        <v>4001</v>
      </c>
      <c r="G603" s="627" t="s">
        <v>4871</v>
      </c>
      <c r="H603" s="627" t="s">
        <v>4872</v>
      </c>
      <c r="I603" s="629">
        <v>943</v>
      </c>
      <c r="J603" s="629">
        <v>19</v>
      </c>
      <c r="K603" s="630">
        <v>17917</v>
      </c>
    </row>
    <row r="604" spans="1:11" ht="14.4" customHeight="1" x14ac:dyDescent="0.3">
      <c r="A604" s="625" t="s">
        <v>545</v>
      </c>
      <c r="B604" s="626" t="s">
        <v>547</v>
      </c>
      <c r="C604" s="627" t="s">
        <v>4016</v>
      </c>
      <c r="D604" s="628" t="s">
        <v>4017</v>
      </c>
      <c r="E604" s="627" t="s">
        <v>4000</v>
      </c>
      <c r="F604" s="628" t="s">
        <v>4001</v>
      </c>
      <c r="G604" s="627" t="s">
        <v>4873</v>
      </c>
      <c r="H604" s="627" t="s">
        <v>4874</v>
      </c>
      <c r="I604" s="629">
        <v>943</v>
      </c>
      <c r="J604" s="629">
        <v>15</v>
      </c>
      <c r="K604" s="630">
        <v>14145</v>
      </c>
    </row>
    <row r="605" spans="1:11" ht="14.4" customHeight="1" x14ac:dyDescent="0.3">
      <c r="A605" s="625" t="s">
        <v>545</v>
      </c>
      <c r="B605" s="626" t="s">
        <v>547</v>
      </c>
      <c r="C605" s="627" t="s">
        <v>4016</v>
      </c>
      <c r="D605" s="628" t="s">
        <v>4017</v>
      </c>
      <c r="E605" s="627" t="s">
        <v>4000</v>
      </c>
      <c r="F605" s="628" t="s">
        <v>4001</v>
      </c>
      <c r="G605" s="627" t="s">
        <v>4875</v>
      </c>
      <c r="H605" s="627" t="s">
        <v>4876</v>
      </c>
      <c r="I605" s="629">
        <v>1552.5</v>
      </c>
      <c r="J605" s="629">
        <v>5</v>
      </c>
      <c r="K605" s="630">
        <v>7762.5</v>
      </c>
    </row>
    <row r="606" spans="1:11" ht="14.4" customHeight="1" x14ac:dyDescent="0.3">
      <c r="A606" s="625" t="s">
        <v>545</v>
      </c>
      <c r="B606" s="626" t="s">
        <v>547</v>
      </c>
      <c r="C606" s="627" t="s">
        <v>4016</v>
      </c>
      <c r="D606" s="628" t="s">
        <v>4017</v>
      </c>
      <c r="E606" s="627" t="s">
        <v>4000</v>
      </c>
      <c r="F606" s="628" t="s">
        <v>4001</v>
      </c>
      <c r="G606" s="627" t="s">
        <v>4877</v>
      </c>
      <c r="H606" s="627" t="s">
        <v>4878</v>
      </c>
      <c r="I606" s="629">
        <v>943</v>
      </c>
      <c r="J606" s="629">
        <v>8</v>
      </c>
      <c r="K606" s="630">
        <v>7544</v>
      </c>
    </row>
    <row r="607" spans="1:11" ht="14.4" customHeight="1" x14ac:dyDescent="0.3">
      <c r="A607" s="625" t="s">
        <v>545</v>
      </c>
      <c r="B607" s="626" t="s">
        <v>547</v>
      </c>
      <c r="C607" s="627" t="s">
        <v>4016</v>
      </c>
      <c r="D607" s="628" t="s">
        <v>4017</v>
      </c>
      <c r="E607" s="627" t="s">
        <v>4000</v>
      </c>
      <c r="F607" s="628" t="s">
        <v>4001</v>
      </c>
      <c r="G607" s="627" t="s">
        <v>4879</v>
      </c>
      <c r="H607" s="627" t="s">
        <v>4880</v>
      </c>
      <c r="I607" s="629">
        <v>1725</v>
      </c>
      <c r="J607" s="629">
        <v>8</v>
      </c>
      <c r="K607" s="630">
        <v>13800</v>
      </c>
    </row>
    <row r="608" spans="1:11" ht="14.4" customHeight="1" x14ac:dyDescent="0.3">
      <c r="A608" s="625" t="s">
        <v>545</v>
      </c>
      <c r="B608" s="626" t="s">
        <v>547</v>
      </c>
      <c r="C608" s="627" t="s">
        <v>4016</v>
      </c>
      <c r="D608" s="628" t="s">
        <v>4017</v>
      </c>
      <c r="E608" s="627" t="s">
        <v>4000</v>
      </c>
      <c r="F608" s="628" t="s">
        <v>4001</v>
      </c>
      <c r="G608" s="627" t="s">
        <v>4881</v>
      </c>
      <c r="H608" s="627" t="s">
        <v>4882</v>
      </c>
      <c r="I608" s="629">
        <v>1725</v>
      </c>
      <c r="J608" s="629">
        <v>16</v>
      </c>
      <c r="K608" s="630">
        <v>27600</v>
      </c>
    </row>
    <row r="609" spans="1:11" ht="14.4" customHeight="1" x14ac:dyDescent="0.3">
      <c r="A609" s="625" t="s">
        <v>545</v>
      </c>
      <c r="B609" s="626" t="s">
        <v>547</v>
      </c>
      <c r="C609" s="627" t="s">
        <v>4016</v>
      </c>
      <c r="D609" s="628" t="s">
        <v>4017</v>
      </c>
      <c r="E609" s="627" t="s">
        <v>4000</v>
      </c>
      <c r="F609" s="628" t="s">
        <v>4001</v>
      </c>
      <c r="G609" s="627" t="s">
        <v>4883</v>
      </c>
      <c r="H609" s="627" t="s">
        <v>4884</v>
      </c>
      <c r="I609" s="629">
        <v>1725</v>
      </c>
      <c r="J609" s="629">
        <v>4</v>
      </c>
      <c r="K609" s="630">
        <v>6900</v>
      </c>
    </row>
    <row r="610" spans="1:11" ht="14.4" customHeight="1" x14ac:dyDescent="0.3">
      <c r="A610" s="625" t="s">
        <v>545</v>
      </c>
      <c r="B610" s="626" t="s">
        <v>547</v>
      </c>
      <c r="C610" s="627" t="s">
        <v>4016</v>
      </c>
      <c r="D610" s="628" t="s">
        <v>4017</v>
      </c>
      <c r="E610" s="627" t="s">
        <v>4000</v>
      </c>
      <c r="F610" s="628" t="s">
        <v>4001</v>
      </c>
      <c r="G610" s="627" t="s">
        <v>4885</v>
      </c>
      <c r="H610" s="627" t="s">
        <v>4886</v>
      </c>
      <c r="I610" s="629">
        <v>506</v>
      </c>
      <c r="J610" s="629">
        <v>16</v>
      </c>
      <c r="K610" s="630">
        <v>8096</v>
      </c>
    </row>
    <row r="611" spans="1:11" ht="14.4" customHeight="1" x14ac:dyDescent="0.3">
      <c r="A611" s="625" t="s">
        <v>545</v>
      </c>
      <c r="B611" s="626" t="s">
        <v>547</v>
      </c>
      <c r="C611" s="627" t="s">
        <v>4016</v>
      </c>
      <c r="D611" s="628" t="s">
        <v>4017</v>
      </c>
      <c r="E611" s="627" t="s">
        <v>4000</v>
      </c>
      <c r="F611" s="628" t="s">
        <v>4001</v>
      </c>
      <c r="G611" s="627" t="s">
        <v>4887</v>
      </c>
      <c r="H611" s="627" t="s">
        <v>4888</v>
      </c>
      <c r="I611" s="629">
        <v>506</v>
      </c>
      <c r="J611" s="629">
        <v>10</v>
      </c>
      <c r="K611" s="630">
        <v>5060</v>
      </c>
    </row>
    <row r="612" spans="1:11" ht="14.4" customHeight="1" x14ac:dyDescent="0.3">
      <c r="A612" s="625" t="s">
        <v>545</v>
      </c>
      <c r="B612" s="626" t="s">
        <v>547</v>
      </c>
      <c r="C612" s="627" t="s">
        <v>4016</v>
      </c>
      <c r="D612" s="628" t="s">
        <v>4017</v>
      </c>
      <c r="E612" s="627" t="s">
        <v>4000</v>
      </c>
      <c r="F612" s="628" t="s">
        <v>4001</v>
      </c>
      <c r="G612" s="627" t="s">
        <v>4889</v>
      </c>
      <c r="H612" s="627" t="s">
        <v>4890</v>
      </c>
      <c r="I612" s="629">
        <v>472.07249999999999</v>
      </c>
      <c r="J612" s="629">
        <v>5</v>
      </c>
      <c r="K612" s="630">
        <v>2360.2399999999998</v>
      </c>
    </row>
    <row r="613" spans="1:11" ht="14.4" customHeight="1" x14ac:dyDescent="0.3">
      <c r="A613" s="625" t="s">
        <v>545</v>
      </c>
      <c r="B613" s="626" t="s">
        <v>547</v>
      </c>
      <c r="C613" s="627" t="s">
        <v>4016</v>
      </c>
      <c r="D613" s="628" t="s">
        <v>4017</v>
      </c>
      <c r="E613" s="627" t="s">
        <v>4000</v>
      </c>
      <c r="F613" s="628" t="s">
        <v>4001</v>
      </c>
      <c r="G613" s="627" t="s">
        <v>4891</v>
      </c>
      <c r="H613" s="627" t="s">
        <v>4892</v>
      </c>
      <c r="I613" s="629">
        <v>1385.75</v>
      </c>
      <c r="J613" s="629">
        <v>13</v>
      </c>
      <c r="K613" s="630">
        <v>18014.75</v>
      </c>
    </row>
    <row r="614" spans="1:11" ht="14.4" customHeight="1" x14ac:dyDescent="0.3">
      <c r="A614" s="625" t="s">
        <v>545</v>
      </c>
      <c r="B614" s="626" t="s">
        <v>547</v>
      </c>
      <c r="C614" s="627" t="s">
        <v>4016</v>
      </c>
      <c r="D614" s="628" t="s">
        <v>4017</v>
      </c>
      <c r="E614" s="627" t="s">
        <v>4000</v>
      </c>
      <c r="F614" s="628" t="s">
        <v>4001</v>
      </c>
      <c r="G614" s="627" t="s">
        <v>4893</v>
      </c>
      <c r="H614" s="627" t="s">
        <v>4894</v>
      </c>
      <c r="I614" s="629">
        <v>14192.96</v>
      </c>
      <c r="J614" s="629">
        <v>1</v>
      </c>
      <c r="K614" s="630">
        <v>14192.96</v>
      </c>
    </row>
    <row r="615" spans="1:11" ht="14.4" customHeight="1" x14ac:dyDescent="0.3">
      <c r="A615" s="625" t="s">
        <v>545</v>
      </c>
      <c r="B615" s="626" t="s">
        <v>547</v>
      </c>
      <c r="C615" s="627" t="s">
        <v>4016</v>
      </c>
      <c r="D615" s="628" t="s">
        <v>4017</v>
      </c>
      <c r="E615" s="627" t="s">
        <v>4000</v>
      </c>
      <c r="F615" s="628" t="s">
        <v>4001</v>
      </c>
      <c r="G615" s="627" t="s">
        <v>4895</v>
      </c>
      <c r="H615" s="627" t="s">
        <v>4896</v>
      </c>
      <c r="I615" s="629">
        <v>329.60121951219492</v>
      </c>
      <c r="J615" s="629">
        <v>71</v>
      </c>
      <c r="K615" s="630">
        <v>23403.689999999991</v>
      </c>
    </row>
    <row r="616" spans="1:11" ht="14.4" customHeight="1" x14ac:dyDescent="0.3">
      <c r="A616" s="625" t="s">
        <v>545</v>
      </c>
      <c r="B616" s="626" t="s">
        <v>547</v>
      </c>
      <c r="C616" s="627" t="s">
        <v>4016</v>
      </c>
      <c r="D616" s="628" t="s">
        <v>4017</v>
      </c>
      <c r="E616" s="627" t="s">
        <v>4000</v>
      </c>
      <c r="F616" s="628" t="s">
        <v>4001</v>
      </c>
      <c r="G616" s="627" t="s">
        <v>4897</v>
      </c>
      <c r="H616" s="627" t="s">
        <v>4898</v>
      </c>
      <c r="I616" s="629">
        <v>329.63318181818181</v>
      </c>
      <c r="J616" s="629">
        <v>26</v>
      </c>
      <c r="K616" s="630">
        <v>8570.2699999999986</v>
      </c>
    </row>
    <row r="617" spans="1:11" ht="14.4" customHeight="1" x14ac:dyDescent="0.3">
      <c r="A617" s="625" t="s">
        <v>545</v>
      </c>
      <c r="B617" s="626" t="s">
        <v>547</v>
      </c>
      <c r="C617" s="627" t="s">
        <v>4016</v>
      </c>
      <c r="D617" s="628" t="s">
        <v>4017</v>
      </c>
      <c r="E617" s="627" t="s">
        <v>4000</v>
      </c>
      <c r="F617" s="628" t="s">
        <v>4001</v>
      </c>
      <c r="G617" s="627" t="s">
        <v>4899</v>
      </c>
      <c r="H617" s="627" t="s">
        <v>4900</v>
      </c>
      <c r="I617" s="629">
        <v>433.24449999999996</v>
      </c>
      <c r="J617" s="629">
        <v>35</v>
      </c>
      <c r="K617" s="630">
        <v>15163.519999999997</v>
      </c>
    </row>
    <row r="618" spans="1:11" ht="14.4" customHeight="1" x14ac:dyDescent="0.3">
      <c r="A618" s="625" t="s">
        <v>545</v>
      </c>
      <c r="B618" s="626" t="s">
        <v>547</v>
      </c>
      <c r="C618" s="627" t="s">
        <v>4016</v>
      </c>
      <c r="D618" s="628" t="s">
        <v>4017</v>
      </c>
      <c r="E618" s="627" t="s">
        <v>4000</v>
      </c>
      <c r="F618" s="628" t="s">
        <v>4001</v>
      </c>
      <c r="G618" s="627" t="s">
        <v>4901</v>
      </c>
      <c r="H618" s="627" t="s">
        <v>4902</v>
      </c>
      <c r="I618" s="629">
        <v>433.24333333333334</v>
      </c>
      <c r="J618" s="629">
        <v>13</v>
      </c>
      <c r="K618" s="630">
        <v>5632.119999999999</v>
      </c>
    </row>
    <row r="619" spans="1:11" ht="14.4" customHeight="1" x14ac:dyDescent="0.3">
      <c r="A619" s="625" t="s">
        <v>545</v>
      </c>
      <c r="B619" s="626" t="s">
        <v>547</v>
      </c>
      <c r="C619" s="627" t="s">
        <v>4016</v>
      </c>
      <c r="D619" s="628" t="s">
        <v>4017</v>
      </c>
      <c r="E619" s="627" t="s">
        <v>4000</v>
      </c>
      <c r="F619" s="628" t="s">
        <v>4001</v>
      </c>
      <c r="G619" s="627" t="s">
        <v>4903</v>
      </c>
      <c r="H619" s="627" t="s">
        <v>4904</v>
      </c>
      <c r="I619" s="629">
        <v>943</v>
      </c>
      <c r="J619" s="629">
        <v>9</v>
      </c>
      <c r="K619" s="630">
        <v>8487</v>
      </c>
    </row>
    <row r="620" spans="1:11" ht="14.4" customHeight="1" x14ac:dyDescent="0.3">
      <c r="A620" s="625" t="s">
        <v>545</v>
      </c>
      <c r="B620" s="626" t="s">
        <v>547</v>
      </c>
      <c r="C620" s="627" t="s">
        <v>4016</v>
      </c>
      <c r="D620" s="628" t="s">
        <v>4017</v>
      </c>
      <c r="E620" s="627" t="s">
        <v>4000</v>
      </c>
      <c r="F620" s="628" t="s">
        <v>4001</v>
      </c>
      <c r="G620" s="627" t="s">
        <v>4905</v>
      </c>
      <c r="H620" s="627" t="s">
        <v>4906</v>
      </c>
      <c r="I620" s="629">
        <v>4452.8000000000011</v>
      </c>
      <c r="J620" s="629">
        <v>11</v>
      </c>
      <c r="K620" s="630">
        <v>48980.800000000003</v>
      </c>
    </row>
    <row r="621" spans="1:11" ht="14.4" customHeight="1" x14ac:dyDescent="0.3">
      <c r="A621" s="625" t="s">
        <v>545</v>
      </c>
      <c r="B621" s="626" t="s">
        <v>547</v>
      </c>
      <c r="C621" s="627" t="s">
        <v>4016</v>
      </c>
      <c r="D621" s="628" t="s">
        <v>4017</v>
      </c>
      <c r="E621" s="627" t="s">
        <v>4000</v>
      </c>
      <c r="F621" s="628" t="s">
        <v>4001</v>
      </c>
      <c r="G621" s="627" t="s">
        <v>4907</v>
      </c>
      <c r="H621" s="627" t="s">
        <v>4908</v>
      </c>
      <c r="I621" s="629">
        <v>1000.5</v>
      </c>
      <c r="J621" s="629">
        <v>5</v>
      </c>
      <c r="K621" s="630">
        <v>5002.5</v>
      </c>
    </row>
    <row r="622" spans="1:11" ht="14.4" customHeight="1" x14ac:dyDescent="0.3">
      <c r="A622" s="625" t="s">
        <v>545</v>
      </c>
      <c r="B622" s="626" t="s">
        <v>547</v>
      </c>
      <c r="C622" s="627" t="s">
        <v>4016</v>
      </c>
      <c r="D622" s="628" t="s">
        <v>4017</v>
      </c>
      <c r="E622" s="627" t="s">
        <v>4000</v>
      </c>
      <c r="F622" s="628" t="s">
        <v>4001</v>
      </c>
      <c r="G622" s="627" t="s">
        <v>4909</v>
      </c>
      <c r="H622" s="627" t="s">
        <v>4910</v>
      </c>
      <c r="I622" s="629">
        <v>1385.75</v>
      </c>
      <c r="J622" s="629">
        <v>2</v>
      </c>
      <c r="K622" s="630">
        <v>2771.5</v>
      </c>
    </row>
    <row r="623" spans="1:11" ht="14.4" customHeight="1" x14ac:dyDescent="0.3">
      <c r="A623" s="625" t="s">
        <v>545</v>
      </c>
      <c r="B623" s="626" t="s">
        <v>547</v>
      </c>
      <c r="C623" s="627" t="s">
        <v>4016</v>
      </c>
      <c r="D623" s="628" t="s">
        <v>4017</v>
      </c>
      <c r="E623" s="627" t="s">
        <v>4000</v>
      </c>
      <c r="F623" s="628" t="s">
        <v>4001</v>
      </c>
      <c r="G623" s="627" t="s">
        <v>4911</v>
      </c>
      <c r="H623" s="627" t="s">
        <v>4912</v>
      </c>
      <c r="I623" s="629">
        <v>1247.2475000000002</v>
      </c>
      <c r="J623" s="629">
        <v>11</v>
      </c>
      <c r="K623" s="630">
        <v>13719.5</v>
      </c>
    </row>
    <row r="624" spans="1:11" ht="14.4" customHeight="1" x14ac:dyDescent="0.3">
      <c r="A624" s="625" t="s">
        <v>545</v>
      </c>
      <c r="B624" s="626" t="s">
        <v>547</v>
      </c>
      <c r="C624" s="627" t="s">
        <v>4016</v>
      </c>
      <c r="D624" s="628" t="s">
        <v>4017</v>
      </c>
      <c r="E624" s="627" t="s">
        <v>4000</v>
      </c>
      <c r="F624" s="628" t="s">
        <v>4001</v>
      </c>
      <c r="G624" s="627" t="s">
        <v>4913</v>
      </c>
      <c r="H624" s="627" t="s">
        <v>4914</v>
      </c>
      <c r="I624" s="629">
        <v>1099.1214285714286</v>
      </c>
      <c r="J624" s="629">
        <v>26</v>
      </c>
      <c r="K624" s="630">
        <v>28576.870000000003</v>
      </c>
    </row>
    <row r="625" spans="1:11" ht="14.4" customHeight="1" x14ac:dyDescent="0.3">
      <c r="A625" s="625" t="s">
        <v>545</v>
      </c>
      <c r="B625" s="626" t="s">
        <v>547</v>
      </c>
      <c r="C625" s="627" t="s">
        <v>4016</v>
      </c>
      <c r="D625" s="628" t="s">
        <v>4017</v>
      </c>
      <c r="E625" s="627" t="s">
        <v>4000</v>
      </c>
      <c r="F625" s="628" t="s">
        <v>4001</v>
      </c>
      <c r="G625" s="627" t="s">
        <v>4915</v>
      </c>
      <c r="H625" s="627" t="s">
        <v>4916</v>
      </c>
      <c r="I625" s="629">
        <v>9397.4633333333331</v>
      </c>
      <c r="J625" s="629">
        <v>3</v>
      </c>
      <c r="K625" s="630">
        <v>28192.39</v>
      </c>
    </row>
    <row r="626" spans="1:11" ht="14.4" customHeight="1" x14ac:dyDescent="0.3">
      <c r="A626" s="625" t="s">
        <v>545</v>
      </c>
      <c r="B626" s="626" t="s">
        <v>547</v>
      </c>
      <c r="C626" s="627" t="s">
        <v>4016</v>
      </c>
      <c r="D626" s="628" t="s">
        <v>4017</v>
      </c>
      <c r="E626" s="627" t="s">
        <v>4000</v>
      </c>
      <c r="F626" s="628" t="s">
        <v>4001</v>
      </c>
      <c r="G626" s="627" t="s">
        <v>4917</v>
      </c>
      <c r="H626" s="627" t="s">
        <v>4918</v>
      </c>
      <c r="I626" s="629">
        <v>1180.0150000000008</v>
      </c>
      <c r="J626" s="629">
        <v>64</v>
      </c>
      <c r="K626" s="630">
        <v>75518.19</v>
      </c>
    </row>
    <row r="627" spans="1:11" ht="14.4" customHeight="1" x14ac:dyDescent="0.3">
      <c r="A627" s="625" t="s">
        <v>545</v>
      </c>
      <c r="B627" s="626" t="s">
        <v>547</v>
      </c>
      <c r="C627" s="627" t="s">
        <v>4016</v>
      </c>
      <c r="D627" s="628" t="s">
        <v>4017</v>
      </c>
      <c r="E627" s="627" t="s">
        <v>4000</v>
      </c>
      <c r="F627" s="628" t="s">
        <v>4001</v>
      </c>
      <c r="G627" s="627" t="s">
        <v>4919</v>
      </c>
      <c r="H627" s="627" t="s">
        <v>4920</v>
      </c>
      <c r="I627" s="629">
        <v>1000.5</v>
      </c>
      <c r="J627" s="629">
        <v>7</v>
      </c>
      <c r="K627" s="630">
        <v>7003.5</v>
      </c>
    </row>
    <row r="628" spans="1:11" ht="14.4" customHeight="1" x14ac:dyDescent="0.3">
      <c r="A628" s="625" t="s">
        <v>545</v>
      </c>
      <c r="B628" s="626" t="s">
        <v>547</v>
      </c>
      <c r="C628" s="627" t="s">
        <v>4016</v>
      </c>
      <c r="D628" s="628" t="s">
        <v>4017</v>
      </c>
      <c r="E628" s="627" t="s">
        <v>4000</v>
      </c>
      <c r="F628" s="628" t="s">
        <v>4001</v>
      </c>
      <c r="G628" s="627" t="s">
        <v>4921</v>
      </c>
      <c r="H628" s="627" t="s">
        <v>4922</v>
      </c>
      <c r="I628" s="629">
        <v>712.69666666666672</v>
      </c>
      <c r="J628" s="629">
        <v>30</v>
      </c>
      <c r="K628" s="630">
        <v>21383.14</v>
      </c>
    </row>
    <row r="629" spans="1:11" ht="14.4" customHeight="1" x14ac:dyDescent="0.3">
      <c r="A629" s="625" t="s">
        <v>545</v>
      </c>
      <c r="B629" s="626" t="s">
        <v>547</v>
      </c>
      <c r="C629" s="627" t="s">
        <v>4016</v>
      </c>
      <c r="D629" s="628" t="s">
        <v>4017</v>
      </c>
      <c r="E629" s="627" t="s">
        <v>4000</v>
      </c>
      <c r="F629" s="628" t="s">
        <v>4001</v>
      </c>
      <c r="G629" s="627" t="s">
        <v>4923</v>
      </c>
      <c r="H629" s="627" t="s">
        <v>4924</v>
      </c>
      <c r="I629" s="629">
        <v>3795</v>
      </c>
      <c r="J629" s="629">
        <v>4</v>
      </c>
      <c r="K629" s="630">
        <v>15180</v>
      </c>
    </row>
    <row r="630" spans="1:11" ht="14.4" customHeight="1" x14ac:dyDescent="0.3">
      <c r="A630" s="625" t="s">
        <v>545</v>
      </c>
      <c r="B630" s="626" t="s">
        <v>547</v>
      </c>
      <c r="C630" s="627" t="s">
        <v>4016</v>
      </c>
      <c r="D630" s="628" t="s">
        <v>4017</v>
      </c>
      <c r="E630" s="627" t="s">
        <v>4000</v>
      </c>
      <c r="F630" s="628" t="s">
        <v>4001</v>
      </c>
      <c r="G630" s="627" t="s">
        <v>4925</v>
      </c>
      <c r="H630" s="627" t="s">
        <v>4926</v>
      </c>
      <c r="I630" s="629">
        <v>527.85000000000025</v>
      </c>
      <c r="J630" s="629">
        <v>50</v>
      </c>
      <c r="K630" s="630">
        <v>26392.499999999996</v>
      </c>
    </row>
    <row r="631" spans="1:11" ht="14.4" customHeight="1" x14ac:dyDescent="0.3">
      <c r="A631" s="625" t="s">
        <v>545</v>
      </c>
      <c r="B631" s="626" t="s">
        <v>547</v>
      </c>
      <c r="C631" s="627" t="s">
        <v>4016</v>
      </c>
      <c r="D631" s="628" t="s">
        <v>4017</v>
      </c>
      <c r="E631" s="627" t="s">
        <v>4000</v>
      </c>
      <c r="F631" s="628" t="s">
        <v>4001</v>
      </c>
      <c r="G631" s="627" t="s">
        <v>4927</v>
      </c>
      <c r="H631" s="627" t="s">
        <v>4928</v>
      </c>
      <c r="I631" s="629">
        <v>527.85000000000014</v>
      </c>
      <c r="J631" s="629">
        <v>19</v>
      </c>
      <c r="K631" s="630">
        <v>10029.150000000001</v>
      </c>
    </row>
    <row r="632" spans="1:11" ht="14.4" customHeight="1" x14ac:dyDescent="0.3">
      <c r="A632" s="625" t="s">
        <v>545</v>
      </c>
      <c r="B632" s="626" t="s">
        <v>547</v>
      </c>
      <c r="C632" s="627" t="s">
        <v>4016</v>
      </c>
      <c r="D632" s="628" t="s">
        <v>4017</v>
      </c>
      <c r="E632" s="627" t="s">
        <v>4000</v>
      </c>
      <c r="F632" s="628" t="s">
        <v>4001</v>
      </c>
      <c r="G632" s="627" t="s">
        <v>4929</v>
      </c>
      <c r="H632" s="627" t="s">
        <v>4930</v>
      </c>
      <c r="I632" s="629">
        <v>527.85000000000014</v>
      </c>
      <c r="J632" s="629">
        <v>43</v>
      </c>
      <c r="K632" s="630">
        <v>22697.55</v>
      </c>
    </row>
    <row r="633" spans="1:11" ht="14.4" customHeight="1" x14ac:dyDescent="0.3">
      <c r="A633" s="625" t="s">
        <v>545</v>
      </c>
      <c r="B633" s="626" t="s">
        <v>547</v>
      </c>
      <c r="C633" s="627" t="s">
        <v>4016</v>
      </c>
      <c r="D633" s="628" t="s">
        <v>4017</v>
      </c>
      <c r="E633" s="627" t="s">
        <v>4000</v>
      </c>
      <c r="F633" s="628" t="s">
        <v>4001</v>
      </c>
      <c r="G633" s="627" t="s">
        <v>4931</v>
      </c>
      <c r="H633" s="627" t="s">
        <v>4932</v>
      </c>
      <c r="I633" s="629">
        <v>3795</v>
      </c>
      <c r="J633" s="629">
        <v>7</v>
      </c>
      <c r="K633" s="630">
        <v>26565</v>
      </c>
    </row>
    <row r="634" spans="1:11" ht="14.4" customHeight="1" x14ac:dyDescent="0.3">
      <c r="A634" s="625" t="s">
        <v>545</v>
      </c>
      <c r="B634" s="626" t="s">
        <v>547</v>
      </c>
      <c r="C634" s="627" t="s">
        <v>4016</v>
      </c>
      <c r="D634" s="628" t="s">
        <v>4017</v>
      </c>
      <c r="E634" s="627" t="s">
        <v>4000</v>
      </c>
      <c r="F634" s="628" t="s">
        <v>4001</v>
      </c>
      <c r="G634" s="627" t="s">
        <v>4933</v>
      </c>
      <c r="H634" s="627" t="s">
        <v>4934</v>
      </c>
      <c r="I634" s="629">
        <v>527.85000000000014</v>
      </c>
      <c r="J634" s="629">
        <v>35</v>
      </c>
      <c r="K634" s="630">
        <v>18474.749999999996</v>
      </c>
    </row>
    <row r="635" spans="1:11" ht="14.4" customHeight="1" x14ac:dyDescent="0.3">
      <c r="A635" s="625" t="s">
        <v>545</v>
      </c>
      <c r="B635" s="626" t="s">
        <v>547</v>
      </c>
      <c r="C635" s="627" t="s">
        <v>4016</v>
      </c>
      <c r="D635" s="628" t="s">
        <v>4017</v>
      </c>
      <c r="E635" s="627" t="s">
        <v>4000</v>
      </c>
      <c r="F635" s="628" t="s">
        <v>4001</v>
      </c>
      <c r="G635" s="627" t="s">
        <v>4935</v>
      </c>
      <c r="H635" s="627" t="s">
        <v>4936</v>
      </c>
      <c r="I635" s="629">
        <v>527.85000000000014</v>
      </c>
      <c r="J635" s="629">
        <v>43</v>
      </c>
      <c r="K635" s="630">
        <v>22697.550000000003</v>
      </c>
    </row>
    <row r="636" spans="1:11" ht="14.4" customHeight="1" x14ac:dyDescent="0.3">
      <c r="A636" s="625" t="s">
        <v>545</v>
      </c>
      <c r="B636" s="626" t="s">
        <v>547</v>
      </c>
      <c r="C636" s="627" t="s">
        <v>4016</v>
      </c>
      <c r="D636" s="628" t="s">
        <v>4017</v>
      </c>
      <c r="E636" s="627" t="s">
        <v>4000</v>
      </c>
      <c r="F636" s="628" t="s">
        <v>4001</v>
      </c>
      <c r="G636" s="627" t="s">
        <v>4937</v>
      </c>
      <c r="H636" s="627" t="s">
        <v>4938</v>
      </c>
      <c r="I636" s="629">
        <v>527.85000000000025</v>
      </c>
      <c r="J636" s="629">
        <v>36</v>
      </c>
      <c r="K636" s="630">
        <v>19002.600000000002</v>
      </c>
    </row>
    <row r="637" spans="1:11" ht="14.4" customHeight="1" x14ac:dyDescent="0.3">
      <c r="A637" s="625" t="s">
        <v>545</v>
      </c>
      <c r="B637" s="626" t="s">
        <v>547</v>
      </c>
      <c r="C637" s="627" t="s">
        <v>4016</v>
      </c>
      <c r="D637" s="628" t="s">
        <v>4017</v>
      </c>
      <c r="E637" s="627" t="s">
        <v>4000</v>
      </c>
      <c r="F637" s="628" t="s">
        <v>4001</v>
      </c>
      <c r="G637" s="627" t="s">
        <v>4939</v>
      </c>
      <c r="H637" s="627" t="s">
        <v>4940</v>
      </c>
      <c r="I637" s="629">
        <v>727.39499999999998</v>
      </c>
      <c r="J637" s="629">
        <v>3</v>
      </c>
      <c r="K637" s="630">
        <v>2182.1799999999998</v>
      </c>
    </row>
    <row r="638" spans="1:11" ht="14.4" customHeight="1" x14ac:dyDescent="0.3">
      <c r="A638" s="625" t="s">
        <v>545</v>
      </c>
      <c r="B638" s="626" t="s">
        <v>547</v>
      </c>
      <c r="C638" s="627" t="s">
        <v>4016</v>
      </c>
      <c r="D638" s="628" t="s">
        <v>4017</v>
      </c>
      <c r="E638" s="627" t="s">
        <v>4000</v>
      </c>
      <c r="F638" s="628" t="s">
        <v>4001</v>
      </c>
      <c r="G638" s="627" t="s">
        <v>4941</v>
      </c>
      <c r="H638" s="627" t="s">
        <v>4942</v>
      </c>
      <c r="I638" s="629">
        <v>530.53699999999992</v>
      </c>
      <c r="J638" s="629">
        <v>12</v>
      </c>
      <c r="K638" s="630">
        <v>6366.4499999999989</v>
      </c>
    </row>
    <row r="639" spans="1:11" ht="14.4" customHeight="1" x14ac:dyDescent="0.3">
      <c r="A639" s="625" t="s">
        <v>545</v>
      </c>
      <c r="B639" s="626" t="s">
        <v>547</v>
      </c>
      <c r="C639" s="627" t="s">
        <v>4016</v>
      </c>
      <c r="D639" s="628" t="s">
        <v>4017</v>
      </c>
      <c r="E639" s="627" t="s">
        <v>4000</v>
      </c>
      <c r="F639" s="628" t="s">
        <v>4001</v>
      </c>
      <c r="G639" s="627" t="s">
        <v>4943</v>
      </c>
      <c r="H639" s="627" t="s">
        <v>4944</v>
      </c>
      <c r="I639" s="629">
        <v>2129.5766666666664</v>
      </c>
      <c r="J639" s="629">
        <v>3</v>
      </c>
      <c r="K639" s="630">
        <v>6388.73</v>
      </c>
    </row>
    <row r="640" spans="1:11" ht="14.4" customHeight="1" x14ac:dyDescent="0.3">
      <c r="A640" s="625" t="s">
        <v>545</v>
      </c>
      <c r="B640" s="626" t="s">
        <v>547</v>
      </c>
      <c r="C640" s="627" t="s">
        <v>4016</v>
      </c>
      <c r="D640" s="628" t="s">
        <v>4017</v>
      </c>
      <c r="E640" s="627" t="s">
        <v>4000</v>
      </c>
      <c r="F640" s="628" t="s">
        <v>4001</v>
      </c>
      <c r="G640" s="627" t="s">
        <v>4945</v>
      </c>
      <c r="H640" s="627" t="s">
        <v>4946</v>
      </c>
      <c r="I640" s="629">
        <v>527.85</v>
      </c>
      <c r="J640" s="629">
        <v>6</v>
      </c>
      <c r="K640" s="630">
        <v>3167.1</v>
      </c>
    </row>
    <row r="641" spans="1:11" ht="14.4" customHeight="1" x14ac:dyDescent="0.3">
      <c r="A641" s="625" t="s">
        <v>545</v>
      </c>
      <c r="B641" s="626" t="s">
        <v>547</v>
      </c>
      <c r="C641" s="627" t="s">
        <v>4016</v>
      </c>
      <c r="D641" s="628" t="s">
        <v>4017</v>
      </c>
      <c r="E641" s="627" t="s">
        <v>4000</v>
      </c>
      <c r="F641" s="628" t="s">
        <v>4001</v>
      </c>
      <c r="G641" s="627" t="s">
        <v>4947</v>
      </c>
      <c r="H641" s="627" t="s">
        <v>4948</v>
      </c>
      <c r="I641" s="629">
        <v>527.85000000000014</v>
      </c>
      <c r="J641" s="629">
        <v>25</v>
      </c>
      <c r="K641" s="630">
        <v>13196.250000000004</v>
      </c>
    </row>
    <row r="642" spans="1:11" ht="14.4" customHeight="1" x14ac:dyDescent="0.3">
      <c r="A642" s="625" t="s">
        <v>545</v>
      </c>
      <c r="B642" s="626" t="s">
        <v>547</v>
      </c>
      <c r="C642" s="627" t="s">
        <v>4016</v>
      </c>
      <c r="D642" s="628" t="s">
        <v>4017</v>
      </c>
      <c r="E642" s="627" t="s">
        <v>4000</v>
      </c>
      <c r="F642" s="628" t="s">
        <v>4001</v>
      </c>
      <c r="G642" s="627" t="s">
        <v>4949</v>
      </c>
      <c r="H642" s="627" t="s">
        <v>4950</v>
      </c>
      <c r="I642" s="629">
        <v>5774.4775000000009</v>
      </c>
      <c r="J642" s="629">
        <v>4</v>
      </c>
      <c r="K642" s="630">
        <v>23097.910000000003</v>
      </c>
    </row>
    <row r="643" spans="1:11" ht="14.4" customHeight="1" x14ac:dyDescent="0.3">
      <c r="A643" s="625" t="s">
        <v>545</v>
      </c>
      <c r="B643" s="626" t="s">
        <v>547</v>
      </c>
      <c r="C643" s="627" t="s">
        <v>4016</v>
      </c>
      <c r="D643" s="628" t="s">
        <v>4017</v>
      </c>
      <c r="E643" s="627" t="s">
        <v>4000</v>
      </c>
      <c r="F643" s="628" t="s">
        <v>4001</v>
      </c>
      <c r="G643" s="627" t="s">
        <v>4951</v>
      </c>
      <c r="H643" s="627" t="s">
        <v>4952</v>
      </c>
      <c r="I643" s="629">
        <v>248.4</v>
      </c>
      <c r="J643" s="629">
        <v>9</v>
      </c>
      <c r="K643" s="630">
        <v>2235.6</v>
      </c>
    </row>
    <row r="644" spans="1:11" ht="14.4" customHeight="1" x14ac:dyDescent="0.3">
      <c r="A644" s="625" t="s">
        <v>545</v>
      </c>
      <c r="B644" s="626" t="s">
        <v>547</v>
      </c>
      <c r="C644" s="627" t="s">
        <v>4016</v>
      </c>
      <c r="D644" s="628" t="s">
        <v>4017</v>
      </c>
      <c r="E644" s="627" t="s">
        <v>4000</v>
      </c>
      <c r="F644" s="628" t="s">
        <v>4001</v>
      </c>
      <c r="G644" s="627" t="s">
        <v>4953</v>
      </c>
      <c r="H644" s="627" t="s">
        <v>4954</v>
      </c>
      <c r="I644" s="629">
        <v>9660</v>
      </c>
      <c r="J644" s="629">
        <v>2</v>
      </c>
      <c r="K644" s="630">
        <v>19320</v>
      </c>
    </row>
    <row r="645" spans="1:11" ht="14.4" customHeight="1" x14ac:dyDescent="0.3">
      <c r="A645" s="625" t="s">
        <v>545</v>
      </c>
      <c r="B645" s="626" t="s">
        <v>547</v>
      </c>
      <c r="C645" s="627" t="s">
        <v>4016</v>
      </c>
      <c r="D645" s="628" t="s">
        <v>4017</v>
      </c>
      <c r="E645" s="627" t="s">
        <v>4000</v>
      </c>
      <c r="F645" s="628" t="s">
        <v>4001</v>
      </c>
      <c r="G645" s="627" t="s">
        <v>4955</v>
      </c>
      <c r="H645" s="627" t="s">
        <v>4956</v>
      </c>
      <c r="I645" s="629">
        <v>1029.3966666666665</v>
      </c>
      <c r="J645" s="629">
        <v>3</v>
      </c>
      <c r="K645" s="630">
        <v>3088.1899999999996</v>
      </c>
    </row>
    <row r="646" spans="1:11" ht="14.4" customHeight="1" x14ac:dyDescent="0.3">
      <c r="A646" s="625" t="s">
        <v>545</v>
      </c>
      <c r="B646" s="626" t="s">
        <v>547</v>
      </c>
      <c r="C646" s="627" t="s">
        <v>4016</v>
      </c>
      <c r="D646" s="628" t="s">
        <v>4017</v>
      </c>
      <c r="E646" s="627" t="s">
        <v>4000</v>
      </c>
      <c r="F646" s="628" t="s">
        <v>4001</v>
      </c>
      <c r="G646" s="627" t="s">
        <v>4957</v>
      </c>
      <c r="H646" s="627" t="s">
        <v>4958</v>
      </c>
      <c r="I646" s="629">
        <v>11562.279999999999</v>
      </c>
      <c r="J646" s="629">
        <v>2</v>
      </c>
      <c r="K646" s="630">
        <v>23124.559999999998</v>
      </c>
    </row>
    <row r="647" spans="1:11" ht="14.4" customHeight="1" x14ac:dyDescent="0.3">
      <c r="A647" s="625" t="s">
        <v>545</v>
      </c>
      <c r="B647" s="626" t="s">
        <v>547</v>
      </c>
      <c r="C647" s="627" t="s">
        <v>4016</v>
      </c>
      <c r="D647" s="628" t="s">
        <v>4017</v>
      </c>
      <c r="E647" s="627" t="s">
        <v>4000</v>
      </c>
      <c r="F647" s="628" t="s">
        <v>4001</v>
      </c>
      <c r="G647" s="627" t="s">
        <v>4959</v>
      </c>
      <c r="H647" s="627" t="s">
        <v>4960</v>
      </c>
      <c r="I647" s="629">
        <v>1848.2411111111114</v>
      </c>
      <c r="J647" s="629">
        <v>95</v>
      </c>
      <c r="K647" s="630">
        <v>175578.69</v>
      </c>
    </row>
    <row r="648" spans="1:11" ht="14.4" customHeight="1" x14ac:dyDescent="0.3">
      <c r="A648" s="625" t="s">
        <v>545</v>
      </c>
      <c r="B648" s="626" t="s">
        <v>547</v>
      </c>
      <c r="C648" s="627" t="s">
        <v>4016</v>
      </c>
      <c r="D648" s="628" t="s">
        <v>4017</v>
      </c>
      <c r="E648" s="627" t="s">
        <v>4000</v>
      </c>
      <c r="F648" s="628" t="s">
        <v>4001</v>
      </c>
      <c r="G648" s="627" t="s">
        <v>4961</v>
      </c>
      <c r="H648" s="627" t="s">
        <v>4962</v>
      </c>
      <c r="I648" s="629">
        <v>2669.5799999999995</v>
      </c>
      <c r="J648" s="629">
        <v>5</v>
      </c>
      <c r="K648" s="630">
        <v>12203.8</v>
      </c>
    </row>
    <row r="649" spans="1:11" ht="14.4" customHeight="1" x14ac:dyDescent="0.3">
      <c r="A649" s="625" t="s">
        <v>545</v>
      </c>
      <c r="B649" s="626" t="s">
        <v>547</v>
      </c>
      <c r="C649" s="627" t="s">
        <v>4016</v>
      </c>
      <c r="D649" s="628" t="s">
        <v>4017</v>
      </c>
      <c r="E649" s="627" t="s">
        <v>4000</v>
      </c>
      <c r="F649" s="628" t="s">
        <v>4001</v>
      </c>
      <c r="G649" s="627" t="s">
        <v>4961</v>
      </c>
      <c r="H649" s="627" t="s">
        <v>4963</v>
      </c>
      <c r="I649" s="629">
        <v>3050.95</v>
      </c>
      <c r="J649" s="629">
        <v>2</v>
      </c>
      <c r="K649" s="630">
        <v>6101.9</v>
      </c>
    </row>
    <row r="650" spans="1:11" ht="14.4" customHeight="1" x14ac:dyDescent="0.3">
      <c r="A650" s="625" t="s">
        <v>545</v>
      </c>
      <c r="B650" s="626" t="s">
        <v>547</v>
      </c>
      <c r="C650" s="627" t="s">
        <v>4016</v>
      </c>
      <c r="D650" s="628" t="s">
        <v>4017</v>
      </c>
      <c r="E650" s="627" t="s">
        <v>4000</v>
      </c>
      <c r="F650" s="628" t="s">
        <v>4001</v>
      </c>
      <c r="G650" s="627" t="s">
        <v>4964</v>
      </c>
      <c r="H650" s="627" t="s">
        <v>4965</v>
      </c>
      <c r="I650" s="629">
        <v>3050.9499999999994</v>
      </c>
      <c r="J650" s="629">
        <v>3</v>
      </c>
      <c r="K650" s="630">
        <v>9152.8499999999985</v>
      </c>
    </row>
    <row r="651" spans="1:11" ht="14.4" customHeight="1" x14ac:dyDescent="0.3">
      <c r="A651" s="625" t="s">
        <v>545</v>
      </c>
      <c r="B651" s="626" t="s">
        <v>547</v>
      </c>
      <c r="C651" s="627" t="s">
        <v>4016</v>
      </c>
      <c r="D651" s="628" t="s">
        <v>4017</v>
      </c>
      <c r="E651" s="627" t="s">
        <v>4000</v>
      </c>
      <c r="F651" s="628" t="s">
        <v>4001</v>
      </c>
      <c r="G651" s="627" t="s">
        <v>4966</v>
      </c>
      <c r="H651" s="627" t="s">
        <v>4967</v>
      </c>
      <c r="I651" s="629">
        <v>9660</v>
      </c>
      <c r="J651" s="629">
        <v>6</v>
      </c>
      <c r="K651" s="630">
        <v>57960</v>
      </c>
    </row>
    <row r="652" spans="1:11" ht="14.4" customHeight="1" x14ac:dyDescent="0.3">
      <c r="A652" s="625" t="s">
        <v>545</v>
      </c>
      <c r="B652" s="626" t="s">
        <v>547</v>
      </c>
      <c r="C652" s="627" t="s">
        <v>4016</v>
      </c>
      <c r="D652" s="628" t="s">
        <v>4017</v>
      </c>
      <c r="E652" s="627" t="s">
        <v>4000</v>
      </c>
      <c r="F652" s="628" t="s">
        <v>4001</v>
      </c>
      <c r="G652" s="627" t="s">
        <v>4968</v>
      </c>
      <c r="H652" s="627" t="s">
        <v>4969</v>
      </c>
      <c r="I652" s="629">
        <v>1421.6899999999998</v>
      </c>
      <c r="J652" s="629">
        <v>5</v>
      </c>
      <c r="K652" s="630">
        <v>7108.4499999999989</v>
      </c>
    </row>
    <row r="653" spans="1:11" ht="14.4" customHeight="1" x14ac:dyDescent="0.3">
      <c r="A653" s="625" t="s">
        <v>545</v>
      </c>
      <c r="B653" s="626" t="s">
        <v>547</v>
      </c>
      <c r="C653" s="627" t="s">
        <v>4016</v>
      </c>
      <c r="D653" s="628" t="s">
        <v>4017</v>
      </c>
      <c r="E653" s="627" t="s">
        <v>4000</v>
      </c>
      <c r="F653" s="628" t="s">
        <v>4001</v>
      </c>
      <c r="G653" s="627" t="s">
        <v>4970</v>
      </c>
      <c r="H653" s="627" t="s">
        <v>4971</v>
      </c>
      <c r="I653" s="629">
        <v>329.61388888888882</v>
      </c>
      <c r="J653" s="629">
        <v>21</v>
      </c>
      <c r="K653" s="630">
        <v>6921.88</v>
      </c>
    </row>
    <row r="654" spans="1:11" ht="14.4" customHeight="1" x14ac:dyDescent="0.3">
      <c r="A654" s="625" t="s">
        <v>545</v>
      </c>
      <c r="B654" s="626" t="s">
        <v>547</v>
      </c>
      <c r="C654" s="627" t="s">
        <v>4016</v>
      </c>
      <c r="D654" s="628" t="s">
        <v>4017</v>
      </c>
      <c r="E654" s="627" t="s">
        <v>4000</v>
      </c>
      <c r="F654" s="628" t="s">
        <v>4001</v>
      </c>
      <c r="G654" s="627" t="s">
        <v>4972</v>
      </c>
      <c r="H654" s="627" t="s">
        <v>4973</v>
      </c>
      <c r="I654" s="629">
        <v>433.22733333333321</v>
      </c>
      <c r="J654" s="629">
        <v>19</v>
      </c>
      <c r="K654" s="630">
        <v>8231.239999999998</v>
      </c>
    </row>
    <row r="655" spans="1:11" ht="14.4" customHeight="1" x14ac:dyDescent="0.3">
      <c r="A655" s="625" t="s">
        <v>545</v>
      </c>
      <c r="B655" s="626" t="s">
        <v>547</v>
      </c>
      <c r="C655" s="627" t="s">
        <v>4016</v>
      </c>
      <c r="D655" s="628" t="s">
        <v>4017</v>
      </c>
      <c r="E655" s="627" t="s">
        <v>4000</v>
      </c>
      <c r="F655" s="628" t="s">
        <v>4001</v>
      </c>
      <c r="G655" s="627" t="s">
        <v>4974</v>
      </c>
      <c r="H655" s="627" t="s">
        <v>4975</v>
      </c>
      <c r="I655" s="629">
        <v>87.15</v>
      </c>
      <c r="J655" s="629">
        <v>390</v>
      </c>
      <c r="K655" s="630">
        <v>33998.170000000006</v>
      </c>
    </row>
    <row r="656" spans="1:11" ht="14.4" customHeight="1" x14ac:dyDescent="0.3">
      <c r="A656" s="625" t="s">
        <v>545</v>
      </c>
      <c r="B656" s="626" t="s">
        <v>547</v>
      </c>
      <c r="C656" s="627" t="s">
        <v>4016</v>
      </c>
      <c r="D656" s="628" t="s">
        <v>4017</v>
      </c>
      <c r="E656" s="627" t="s">
        <v>4000</v>
      </c>
      <c r="F656" s="628" t="s">
        <v>4001</v>
      </c>
      <c r="G656" s="627" t="s">
        <v>4976</v>
      </c>
      <c r="H656" s="627" t="s">
        <v>4977</v>
      </c>
      <c r="I656" s="629">
        <v>91.2</v>
      </c>
      <c r="J656" s="629">
        <v>10</v>
      </c>
      <c r="K656" s="630">
        <v>911.99000000000012</v>
      </c>
    </row>
    <row r="657" spans="1:11" ht="14.4" customHeight="1" x14ac:dyDescent="0.3">
      <c r="A657" s="625" t="s">
        <v>545</v>
      </c>
      <c r="B657" s="626" t="s">
        <v>547</v>
      </c>
      <c r="C657" s="627" t="s">
        <v>4016</v>
      </c>
      <c r="D657" s="628" t="s">
        <v>4017</v>
      </c>
      <c r="E657" s="627" t="s">
        <v>4000</v>
      </c>
      <c r="F657" s="628" t="s">
        <v>4001</v>
      </c>
      <c r="G657" s="627" t="s">
        <v>4976</v>
      </c>
      <c r="H657" s="627" t="s">
        <v>4978</v>
      </c>
      <c r="I657" s="629">
        <v>91.2</v>
      </c>
      <c r="J657" s="629">
        <v>4</v>
      </c>
      <c r="K657" s="630">
        <v>364.8</v>
      </c>
    </row>
    <row r="658" spans="1:11" ht="14.4" customHeight="1" x14ac:dyDescent="0.3">
      <c r="A658" s="625" t="s">
        <v>545</v>
      </c>
      <c r="B658" s="626" t="s">
        <v>547</v>
      </c>
      <c r="C658" s="627" t="s">
        <v>4016</v>
      </c>
      <c r="D658" s="628" t="s">
        <v>4017</v>
      </c>
      <c r="E658" s="627" t="s">
        <v>4000</v>
      </c>
      <c r="F658" s="628" t="s">
        <v>4001</v>
      </c>
      <c r="G658" s="627" t="s">
        <v>4979</v>
      </c>
      <c r="H658" s="627" t="s">
        <v>4980</v>
      </c>
      <c r="I658" s="629">
        <v>329.67199999999997</v>
      </c>
      <c r="J658" s="629">
        <v>23</v>
      </c>
      <c r="K658" s="630">
        <v>7582.7699999999995</v>
      </c>
    </row>
    <row r="659" spans="1:11" ht="14.4" customHeight="1" x14ac:dyDescent="0.3">
      <c r="A659" s="625" t="s">
        <v>545</v>
      </c>
      <c r="B659" s="626" t="s">
        <v>547</v>
      </c>
      <c r="C659" s="627" t="s">
        <v>4016</v>
      </c>
      <c r="D659" s="628" t="s">
        <v>4017</v>
      </c>
      <c r="E659" s="627" t="s">
        <v>4000</v>
      </c>
      <c r="F659" s="628" t="s">
        <v>4001</v>
      </c>
      <c r="G659" s="627" t="s">
        <v>4981</v>
      </c>
      <c r="H659" s="627" t="s">
        <v>4982</v>
      </c>
      <c r="I659" s="629">
        <v>229.62173913043483</v>
      </c>
      <c r="J659" s="629">
        <v>33</v>
      </c>
      <c r="K659" s="630">
        <v>7579.5700000000006</v>
      </c>
    </row>
    <row r="660" spans="1:11" ht="14.4" customHeight="1" x14ac:dyDescent="0.3">
      <c r="A660" s="625" t="s">
        <v>545</v>
      </c>
      <c r="B660" s="626" t="s">
        <v>547</v>
      </c>
      <c r="C660" s="627" t="s">
        <v>4016</v>
      </c>
      <c r="D660" s="628" t="s">
        <v>4017</v>
      </c>
      <c r="E660" s="627" t="s">
        <v>4000</v>
      </c>
      <c r="F660" s="628" t="s">
        <v>4001</v>
      </c>
      <c r="G660" s="627" t="s">
        <v>4983</v>
      </c>
      <c r="H660" s="627" t="s">
        <v>4984</v>
      </c>
      <c r="I660" s="629">
        <v>517.7738095238094</v>
      </c>
      <c r="J660" s="629">
        <v>28</v>
      </c>
      <c r="K660" s="630">
        <v>14499.849999999995</v>
      </c>
    </row>
    <row r="661" spans="1:11" ht="14.4" customHeight="1" x14ac:dyDescent="0.3">
      <c r="A661" s="625" t="s">
        <v>545</v>
      </c>
      <c r="B661" s="626" t="s">
        <v>547</v>
      </c>
      <c r="C661" s="627" t="s">
        <v>4016</v>
      </c>
      <c r="D661" s="628" t="s">
        <v>4017</v>
      </c>
      <c r="E661" s="627" t="s">
        <v>4000</v>
      </c>
      <c r="F661" s="628" t="s">
        <v>4001</v>
      </c>
      <c r="G661" s="627" t="s">
        <v>4985</v>
      </c>
      <c r="H661" s="627" t="s">
        <v>4986</v>
      </c>
      <c r="I661" s="629">
        <v>1848.1161538461542</v>
      </c>
      <c r="J661" s="629">
        <v>83</v>
      </c>
      <c r="K661" s="630">
        <v>153394.51</v>
      </c>
    </row>
    <row r="662" spans="1:11" ht="14.4" customHeight="1" x14ac:dyDescent="0.3">
      <c r="A662" s="625" t="s">
        <v>545</v>
      </c>
      <c r="B662" s="626" t="s">
        <v>547</v>
      </c>
      <c r="C662" s="627" t="s">
        <v>4016</v>
      </c>
      <c r="D662" s="628" t="s">
        <v>4017</v>
      </c>
      <c r="E662" s="627" t="s">
        <v>4000</v>
      </c>
      <c r="F662" s="628" t="s">
        <v>4001</v>
      </c>
      <c r="G662" s="627" t="s">
        <v>4987</v>
      </c>
      <c r="H662" s="627" t="s">
        <v>4988</v>
      </c>
      <c r="I662" s="629">
        <v>517.84636363636366</v>
      </c>
      <c r="J662" s="629">
        <v>20</v>
      </c>
      <c r="K662" s="630">
        <v>10358.469999999999</v>
      </c>
    </row>
    <row r="663" spans="1:11" ht="14.4" customHeight="1" x14ac:dyDescent="0.3">
      <c r="A663" s="625" t="s">
        <v>545</v>
      </c>
      <c r="B663" s="626" t="s">
        <v>547</v>
      </c>
      <c r="C663" s="627" t="s">
        <v>4016</v>
      </c>
      <c r="D663" s="628" t="s">
        <v>4017</v>
      </c>
      <c r="E663" s="627" t="s">
        <v>4000</v>
      </c>
      <c r="F663" s="628" t="s">
        <v>4001</v>
      </c>
      <c r="G663" s="627" t="s">
        <v>4987</v>
      </c>
      <c r="H663" s="627" t="s">
        <v>4989</v>
      </c>
      <c r="I663" s="629">
        <v>517.54</v>
      </c>
      <c r="J663" s="629">
        <v>1</v>
      </c>
      <c r="K663" s="630">
        <v>517.54</v>
      </c>
    </row>
    <row r="664" spans="1:11" ht="14.4" customHeight="1" x14ac:dyDescent="0.3">
      <c r="A664" s="625" t="s">
        <v>545</v>
      </c>
      <c r="B664" s="626" t="s">
        <v>547</v>
      </c>
      <c r="C664" s="627" t="s">
        <v>4016</v>
      </c>
      <c r="D664" s="628" t="s">
        <v>4017</v>
      </c>
      <c r="E664" s="627" t="s">
        <v>4000</v>
      </c>
      <c r="F664" s="628" t="s">
        <v>4001</v>
      </c>
      <c r="G664" s="627" t="s">
        <v>4990</v>
      </c>
      <c r="H664" s="627" t="s">
        <v>4991</v>
      </c>
      <c r="I664" s="629">
        <v>90.379999999999981</v>
      </c>
      <c r="J664" s="629">
        <v>460</v>
      </c>
      <c r="K664" s="630">
        <v>41578.949999999997</v>
      </c>
    </row>
    <row r="665" spans="1:11" ht="14.4" customHeight="1" x14ac:dyDescent="0.3">
      <c r="A665" s="625" t="s">
        <v>545</v>
      </c>
      <c r="B665" s="626" t="s">
        <v>547</v>
      </c>
      <c r="C665" s="627" t="s">
        <v>4016</v>
      </c>
      <c r="D665" s="628" t="s">
        <v>4017</v>
      </c>
      <c r="E665" s="627" t="s">
        <v>4000</v>
      </c>
      <c r="F665" s="628" t="s">
        <v>4001</v>
      </c>
      <c r="G665" s="627" t="s">
        <v>4992</v>
      </c>
      <c r="H665" s="627" t="s">
        <v>4993</v>
      </c>
      <c r="I665" s="629">
        <v>85.118571428571428</v>
      </c>
      <c r="J665" s="629">
        <v>170</v>
      </c>
      <c r="K665" s="630">
        <v>14464.63</v>
      </c>
    </row>
    <row r="666" spans="1:11" ht="14.4" customHeight="1" x14ac:dyDescent="0.3">
      <c r="A666" s="625" t="s">
        <v>545</v>
      </c>
      <c r="B666" s="626" t="s">
        <v>547</v>
      </c>
      <c r="C666" s="627" t="s">
        <v>4016</v>
      </c>
      <c r="D666" s="628" t="s">
        <v>4017</v>
      </c>
      <c r="E666" s="627" t="s">
        <v>4000</v>
      </c>
      <c r="F666" s="628" t="s">
        <v>4001</v>
      </c>
      <c r="G666" s="627" t="s">
        <v>4994</v>
      </c>
      <c r="H666" s="627" t="s">
        <v>4995</v>
      </c>
      <c r="I666" s="629">
        <v>229.53615384615387</v>
      </c>
      <c r="J666" s="629">
        <v>56</v>
      </c>
      <c r="K666" s="630">
        <v>12855.869999999997</v>
      </c>
    </row>
    <row r="667" spans="1:11" ht="14.4" customHeight="1" x14ac:dyDescent="0.3">
      <c r="A667" s="625" t="s">
        <v>545</v>
      </c>
      <c r="B667" s="626" t="s">
        <v>547</v>
      </c>
      <c r="C667" s="627" t="s">
        <v>4016</v>
      </c>
      <c r="D667" s="628" t="s">
        <v>4017</v>
      </c>
      <c r="E667" s="627" t="s">
        <v>4000</v>
      </c>
      <c r="F667" s="628" t="s">
        <v>4001</v>
      </c>
      <c r="G667" s="627" t="s">
        <v>4996</v>
      </c>
      <c r="H667" s="627" t="s">
        <v>4997</v>
      </c>
      <c r="I667" s="629">
        <v>11384.4</v>
      </c>
      <c r="J667" s="629">
        <v>1</v>
      </c>
      <c r="K667" s="630">
        <v>11384.4</v>
      </c>
    </row>
    <row r="668" spans="1:11" ht="14.4" customHeight="1" x14ac:dyDescent="0.3">
      <c r="A668" s="625" t="s">
        <v>545</v>
      </c>
      <c r="B668" s="626" t="s">
        <v>547</v>
      </c>
      <c r="C668" s="627" t="s">
        <v>4016</v>
      </c>
      <c r="D668" s="628" t="s">
        <v>4017</v>
      </c>
      <c r="E668" s="627" t="s">
        <v>4000</v>
      </c>
      <c r="F668" s="628" t="s">
        <v>4001</v>
      </c>
      <c r="G668" s="627" t="s">
        <v>4998</v>
      </c>
      <c r="H668" s="627" t="s">
        <v>4999</v>
      </c>
      <c r="I668" s="629">
        <v>712.75687500000004</v>
      </c>
      <c r="J668" s="629">
        <v>17</v>
      </c>
      <c r="K668" s="630">
        <v>12117.11</v>
      </c>
    </row>
    <row r="669" spans="1:11" ht="14.4" customHeight="1" x14ac:dyDescent="0.3">
      <c r="A669" s="625" t="s">
        <v>545</v>
      </c>
      <c r="B669" s="626" t="s">
        <v>547</v>
      </c>
      <c r="C669" s="627" t="s">
        <v>4016</v>
      </c>
      <c r="D669" s="628" t="s">
        <v>4017</v>
      </c>
      <c r="E669" s="627" t="s">
        <v>4000</v>
      </c>
      <c r="F669" s="628" t="s">
        <v>4001</v>
      </c>
      <c r="G669" s="627" t="s">
        <v>5000</v>
      </c>
      <c r="H669" s="627" t="s">
        <v>5001</v>
      </c>
      <c r="I669" s="629">
        <v>69.19</v>
      </c>
      <c r="J669" s="629">
        <v>740</v>
      </c>
      <c r="K669" s="630">
        <v>51207.49</v>
      </c>
    </row>
    <row r="670" spans="1:11" ht="14.4" customHeight="1" x14ac:dyDescent="0.3">
      <c r="A670" s="625" t="s">
        <v>545</v>
      </c>
      <c r="B670" s="626" t="s">
        <v>547</v>
      </c>
      <c r="C670" s="627" t="s">
        <v>4016</v>
      </c>
      <c r="D670" s="628" t="s">
        <v>4017</v>
      </c>
      <c r="E670" s="627" t="s">
        <v>4000</v>
      </c>
      <c r="F670" s="628" t="s">
        <v>4001</v>
      </c>
      <c r="G670" s="627" t="s">
        <v>5002</v>
      </c>
      <c r="H670" s="627" t="s">
        <v>5003</v>
      </c>
      <c r="I670" s="629">
        <v>1029.4000000000001</v>
      </c>
      <c r="J670" s="629">
        <v>5</v>
      </c>
      <c r="K670" s="630">
        <v>5147</v>
      </c>
    </row>
    <row r="671" spans="1:11" ht="14.4" customHeight="1" x14ac:dyDescent="0.3">
      <c r="A671" s="625" t="s">
        <v>545</v>
      </c>
      <c r="B671" s="626" t="s">
        <v>547</v>
      </c>
      <c r="C671" s="627" t="s">
        <v>4016</v>
      </c>
      <c r="D671" s="628" t="s">
        <v>4017</v>
      </c>
      <c r="E671" s="627" t="s">
        <v>4000</v>
      </c>
      <c r="F671" s="628" t="s">
        <v>4001</v>
      </c>
      <c r="G671" s="627" t="s">
        <v>5004</v>
      </c>
      <c r="H671" s="627" t="s">
        <v>5005</v>
      </c>
      <c r="I671" s="629">
        <v>1029.3649999999998</v>
      </c>
      <c r="J671" s="629">
        <v>3</v>
      </c>
      <c r="K671" s="630">
        <v>3088.0899999999997</v>
      </c>
    </row>
    <row r="672" spans="1:11" ht="14.4" customHeight="1" x14ac:dyDescent="0.3">
      <c r="A672" s="625" t="s">
        <v>545</v>
      </c>
      <c r="B672" s="626" t="s">
        <v>547</v>
      </c>
      <c r="C672" s="627" t="s">
        <v>4016</v>
      </c>
      <c r="D672" s="628" t="s">
        <v>4017</v>
      </c>
      <c r="E672" s="627" t="s">
        <v>4000</v>
      </c>
      <c r="F672" s="628" t="s">
        <v>4001</v>
      </c>
      <c r="G672" s="627" t="s">
        <v>5006</v>
      </c>
      <c r="H672" s="627" t="s">
        <v>5007</v>
      </c>
      <c r="I672" s="629">
        <v>1725</v>
      </c>
      <c r="J672" s="629">
        <v>3</v>
      </c>
      <c r="K672" s="630">
        <v>5175</v>
      </c>
    </row>
    <row r="673" spans="1:11" ht="14.4" customHeight="1" x14ac:dyDescent="0.3">
      <c r="A673" s="625" t="s">
        <v>545</v>
      </c>
      <c r="B673" s="626" t="s">
        <v>547</v>
      </c>
      <c r="C673" s="627" t="s">
        <v>4016</v>
      </c>
      <c r="D673" s="628" t="s">
        <v>4017</v>
      </c>
      <c r="E673" s="627" t="s">
        <v>4000</v>
      </c>
      <c r="F673" s="628" t="s">
        <v>4001</v>
      </c>
      <c r="G673" s="627" t="s">
        <v>5008</v>
      </c>
      <c r="H673" s="627" t="s">
        <v>5009</v>
      </c>
      <c r="I673" s="629">
        <v>7705</v>
      </c>
      <c r="J673" s="629">
        <v>27</v>
      </c>
      <c r="K673" s="630">
        <v>208035</v>
      </c>
    </row>
    <row r="674" spans="1:11" ht="14.4" customHeight="1" x14ac:dyDescent="0.3">
      <c r="A674" s="625" t="s">
        <v>545</v>
      </c>
      <c r="B674" s="626" t="s">
        <v>547</v>
      </c>
      <c r="C674" s="627" t="s">
        <v>4016</v>
      </c>
      <c r="D674" s="628" t="s">
        <v>4017</v>
      </c>
      <c r="E674" s="627" t="s">
        <v>4000</v>
      </c>
      <c r="F674" s="628" t="s">
        <v>4001</v>
      </c>
      <c r="G674" s="627" t="s">
        <v>5010</v>
      </c>
      <c r="H674" s="627" t="s">
        <v>5011</v>
      </c>
      <c r="I674" s="629">
        <v>1693.060952380953</v>
      </c>
      <c r="J674" s="629">
        <v>54</v>
      </c>
      <c r="K674" s="630">
        <v>91428.090000000026</v>
      </c>
    </row>
    <row r="675" spans="1:11" ht="14.4" customHeight="1" x14ac:dyDescent="0.3">
      <c r="A675" s="625" t="s">
        <v>545</v>
      </c>
      <c r="B675" s="626" t="s">
        <v>547</v>
      </c>
      <c r="C675" s="627" t="s">
        <v>4016</v>
      </c>
      <c r="D675" s="628" t="s">
        <v>4017</v>
      </c>
      <c r="E675" s="627" t="s">
        <v>4000</v>
      </c>
      <c r="F675" s="628" t="s">
        <v>4001</v>
      </c>
      <c r="G675" s="627" t="s">
        <v>5012</v>
      </c>
      <c r="H675" s="627" t="s">
        <v>5013</v>
      </c>
      <c r="I675" s="629">
        <v>1856.1116666666667</v>
      </c>
      <c r="J675" s="629">
        <v>6</v>
      </c>
      <c r="K675" s="630">
        <v>11136.67</v>
      </c>
    </row>
    <row r="676" spans="1:11" ht="14.4" customHeight="1" x14ac:dyDescent="0.3">
      <c r="A676" s="625" t="s">
        <v>545</v>
      </c>
      <c r="B676" s="626" t="s">
        <v>547</v>
      </c>
      <c r="C676" s="627" t="s">
        <v>4016</v>
      </c>
      <c r="D676" s="628" t="s">
        <v>4017</v>
      </c>
      <c r="E676" s="627" t="s">
        <v>4000</v>
      </c>
      <c r="F676" s="628" t="s">
        <v>4001</v>
      </c>
      <c r="G676" s="627" t="s">
        <v>5014</v>
      </c>
      <c r="H676" s="627" t="s">
        <v>5015</v>
      </c>
      <c r="I676" s="629">
        <v>1029.4112500000001</v>
      </c>
      <c r="J676" s="629">
        <v>8</v>
      </c>
      <c r="K676" s="630">
        <v>8235.2900000000009</v>
      </c>
    </row>
    <row r="677" spans="1:11" ht="14.4" customHeight="1" x14ac:dyDescent="0.3">
      <c r="A677" s="625" t="s">
        <v>545</v>
      </c>
      <c r="B677" s="626" t="s">
        <v>547</v>
      </c>
      <c r="C677" s="627" t="s">
        <v>4016</v>
      </c>
      <c r="D677" s="628" t="s">
        <v>4017</v>
      </c>
      <c r="E677" s="627" t="s">
        <v>4000</v>
      </c>
      <c r="F677" s="628" t="s">
        <v>4001</v>
      </c>
      <c r="G677" s="627" t="s">
        <v>5016</v>
      </c>
      <c r="H677" s="627" t="s">
        <v>5017</v>
      </c>
      <c r="I677" s="629">
        <v>1848.86</v>
      </c>
      <c r="J677" s="629">
        <v>2</v>
      </c>
      <c r="K677" s="630">
        <v>3697.71</v>
      </c>
    </row>
    <row r="678" spans="1:11" ht="14.4" customHeight="1" x14ac:dyDescent="0.3">
      <c r="A678" s="625" t="s">
        <v>545</v>
      </c>
      <c r="B678" s="626" t="s">
        <v>547</v>
      </c>
      <c r="C678" s="627" t="s">
        <v>4016</v>
      </c>
      <c r="D678" s="628" t="s">
        <v>4017</v>
      </c>
      <c r="E678" s="627" t="s">
        <v>4000</v>
      </c>
      <c r="F678" s="628" t="s">
        <v>4001</v>
      </c>
      <c r="G678" s="627" t="s">
        <v>5018</v>
      </c>
      <c r="H678" s="627" t="s">
        <v>5019</v>
      </c>
      <c r="I678" s="629">
        <v>11132.58</v>
      </c>
      <c r="J678" s="629">
        <v>1</v>
      </c>
      <c r="K678" s="630">
        <v>11132.58</v>
      </c>
    </row>
    <row r="679" spans="1:11" ht="14.4" customHeight="1" x14ac:dyDescent="0.3">
      <c r="A679" s="625" t="s">
        <v>545</v>
      </c>
      <c r="B679" s="626" t="s">
        <v>547</v>
      </c>
      <c r="C679" s="627" t="s">
        <v>4016</v>
      </c>
      <c r="D679" s="628" t="s">
        <v>4017</v>
      </c>
      <c r="E679" s="627" t="s">
        <v>4000</v>
      </c>
      <c r="F679" s="628" t="s">
        <v>4001</v>
      </c>
      <c r="G679" s="627" t="s">
        <v>5020</v>
      </c>
      <c r="H679" s="627" t="s">
        <v>5021</v>
      </c>
      <c r="I679" s="629">
        <v>943</v>
      </c>
      <c r="J679" s="629">
        <v>10</v>
      </c>
      <c r="K679" s="630">
        <v>9430</v>
      </c>
    </row>
    <row r="680" spans="1:11" ht="14.4" customHeight="1" x14ac:dyDescent="0.3">
      <c r="A680" s="625" t="s">
        <v>545</v>
      </c>
      <c r="B680" s="626" t="s">
        <v>547</v>
      </c>
      <c r="C680" s="627" t="s">
        <v>4016</v>
      </c>
      <c r="D680" s="628" t="s">
        <v>4017</v>
      </c>
      <c r="E680" s="627" t="s">
        <v>4000</v>
      </c>
      <c r="F680" s="628" t="s">
        <v>4001</v>
      </c>
      <c r="G680" s="627" t="s">
        <v>5022</v>
      </c>
      <c r="H680" s="627" t="s">
        <v>5023</v>
      </c>
      <c r="I680" s="629">
        <v>547.16999999999996</v>
      </c>
      <c r="J680" s="629">
        <v>3</v>
      </c>
      <c r="K680" s="630">
        <v>1641.5</v>
      </c>
    </row>
    <row r="681" spans="1:11" ht="14.4" customHeight="1" x14ac:dyDescent="0.3">
      <c r="A681" s="625" t="s">
        <v>545</v>
      </c>
      <c r="B681" s="626" t="s">
        <v>547</v>
      </c>
      <c r="C681" s="627" t="s">
        <v>4016</v>
      </c>
      <c r="D681" s="628" t="s">
        <v>4017</v>
      </c>
      <c r="E681" s="627" t="s">
        <v>4000</v>
      </c>
      <c r="F681" s="628" t="s">
        <v>4001</v>
      </c>
      <c r="G681" s="627" t="s">
        <v>5024</v>
      </c>
      <c r="H681" s="627" t="s">
        <v>5025</v>
      </c>
      <c r="I681" s="629">
        <v>2866.25</v>
      </c>
      <c r="J681" s="629">
        <v>1</v>
      </c>
      <c r="K681" s="630">
        <v>2866.25</v>
      </c>
    </row>
    <row r="682" spans="1:11" ht="14.4" customHeight="1" x14ac:dyDescent="0.3">
      <c r="A682" s="625" t="s">
        <v>545</v>
      </c>
      <c r="B682" s="626" t="s">
        <v>547</v>
      </c>
      <c r="C682" s="627" t="s">
        <v>4016</v>
      </c>
      <c r="D682" s="628" t="s">
        <v>4017</v>
      </c>
      <c r="E682" s="627" t="s">
        <v>4000</v>
      </c>
      <c r="F682" s="628" t="s">
        <v>4001</v>
      </c>
      <c r="G682" s="627" t="s">
        <v>5026</v>
      </c>
      <c r="H682" s="627" t="s">
        <v>5027</v>
      </c>
      <c r="I682" s="629">
        <v>2866.0566666666668</v>
      </c>
      <c r="J682" s="629">
        <v>6</v>
      </c>
      <c r="K682" s="630">
        <v>17196.34</v>
      </c>
    </row>
    <row r="683" spans="1:11" ht="14.4" customHeight="1" x14ac:dyDescent="0.3">
      <c r="A683" s="625" t="s">
        <v>545</v>
      </c>
      <c r="B683" s="626" t="s">
        <v>547</v>
      </c>
      <c r="C683" s="627" t="s">
        <v>4016</v>
      </c>
      <c r="D683" s="628" t="s">
        <v>4017</v>
      </c>
      <c r="E683" s="627" t="s">
        <v>4000</v>
      </c>
      <c r="F683" s="628" t="s">
        <v>4001</v>
      </c>
      <c r="G683" s="627" t="s">
        <v>5028</v>
      </c>
      <c r="H683" s="627" t="s">
        <v>5029</v>
      </c>
      <c r="I683" s="629">
        <v>2865.97</v>
      </c>
      <c r="J683" s="629">
        <v>1</v>
      </c>
      <c r="K683" s="630">
        <v>2865.97</v>
      </c>
    </row>
    <row r="684" spans="1:11" ht="14.4" customHeight="1" x14ac:dyDescent="0.3">
      <c r="A684" s="625" t="s">
        <v>545</v>
      </c>
      <c r="B684" s="626" t="s">
        <v>547</v>
      </c>
      <c r="C684" s="627" t="s">
        <v>4016</v>
      </c>
      <c r="D684" s="628" t="s">
        <v>4017</v>
      </c>
      <c r="E684" s="627" t="s">
        <v>4000</v>
      </c>
      <c r="F684" s="628" t="s">
        <v>4001</v>
      </c>
      <c r="G684" s="627" t="s">
        <v>5030</v>
      </c>
      <c r="H684" s="627" t="s">
        <v>5031</v>
      </c>
      <c r="I684" s="629">
        <v>426.85</v>
      </c>
      <c r="J684" s="629">
        <v>1</v>
      </c>
      <c r="K684" s="630">
        <v>426.85</v>
      </c>
    </row>
    <row r="685" spans="1:11" ht="14.4" customHeight="1" x14ac:dyDescent="0.3">
      <c r="A685" s="625" t="s">
        <v>545</v>
      </c>
      <c r="B685" s="626" t="s">
        <v>547</v>
      </c>
      <c r="C685" s="627" t="s">
        <v>4016</v>
      </c>
      <c r="D685" s="628" t="s">
        <v>4017</v>
      </c>
      <c r="E685" s="627" t="s">
        <v>4000</v>
      </c>
      <c r="F685" s="628" t="s">
        <v>4001</v>
      </c>
      <c r="G685" s="627" t="s">
        <v>5032</v>
      </c>
      <c r="H685" s="627" t="s">
        <v>5033</v>
      </c>
      <c r="I685" s="629">
        <v>426.85</v>
      </c>
      <c r="J685" s="629">
        <v>1</v>
      </c>
      <c r="K685" s="630">
        <v>426.85</v>
      </c>
    </row>
    <row r="686" spans="1:11" ht="14.4" customHeight="1" x14ac:dyDescent="0.3">
      <c r="A686" s="625" t="s">
        <v>545</v>
      </c>
      <c r="B686" s="626" t="s">
        <v>547</v>
      </c>
      <c r="C686" s="627" t="s">
        <v>4016</v>
      </c>
      <c r="D686" s="628" t="s">
        <v>4017</v>
      </c>
      <c r="E686" s="627" t="s">
        <v>4000</v>
      </c>
      <c r="F686" s="628" t="s">
        <v>4001</v>
      </c>
      <c r="G686" s="627" t="s">
        <v>5034</v>
      </c>
      <c r="H686" s="627" t="s">
        <v>5035</v>
      </c>
      <c r="I686" s="629">
        <v>426.9</v>
      </c>
      <c r="J686" s="629">
        <v>1</v>
      </c>
      <c r="K686" s="630">
        <v>426.9</v>
      </c>
    </row>
    <row r="687" spans="1:11" ht="14.4" customHeight="1" x14ac:dyDescent="0.3">
      <c r="A687" s="625" t="s">
        <v>545</v>
      </c>
      <c r="B687" s="626" t="s">
        <v>547</v>
      </c>
      <c r="C687" s="627" t="s">
        <v>4016</v>
      </c>
      <c r="D687" s="628" t="s">
        <v>4017</v>
      </c>
      <c r="E687" s="627" t="s">
        <v>4000</v>
      </c>
      <c r="F687" s="628" t="s">
        <v>4001</v>
      </c>
      <c r="G687" s="627" t="s">
        <v>5036</v>
      </c>
      <c r="H687" s="627" t="s">
        <v>5037</v>
      </c>
      <c r="I687" s="629">
        <v>426.9</v>
      </c>
      <c r="J687" s="629">
        <v>1</v>
      </c>
      <c r="K687" s="630">
        <v>426.9</v>
      </c>
    </row>
    <row r="688" spans="1:11" ht="14.4" customHeight="1" x14ac:dyDescent="0.3">
      <c r="A688" s="625" t="s">
        <v>545</v>
      </c>
      <c r="B688" s="626" t="s">
        <v>547</v>
      </c>
      <c r="C688" s="627" t="s">
        <v>4016</v>
      </c>
      <c r="D688" s="628" t="s">
        <v>4017</v>
      </c>
      <c r="E688" s="627" t="s">
        <v>4000</v>
      </c>
      <c r="F688" s="628" t="s">
        <v>4001</v>
      </c>
      <c r="G688" s="627" t="s">
        <v>5038</v>
      </c>
      <c r="H688" s="627" t="s">
        <v>5039</v>
      </c>
      <c r="I688" s="629">
        <v>4734.5566666666664</v>
      </c>
      <c r="J688" s="629">
        <v>6</v>
      </c>
      <c r="K688" s="630">
        <v>28407.339999999997</v>
      </c>
    </row>
    <row r="689" spans="1:11" ht="14.4" customHeight="1" x14ac:dyDescent="0.3">
      <c r="A689" s="625" t="s">
        <v>545</v>
      </c>
      <c r="B689" s="626" t="s">
        <v>547</v>
      </c>
      <c r="C689" s="627" t="s">
        <v>4016</v>
      </c>
      <c r="D689" s="628" t="s">
        <v>4017</v>
      </c>
      <c r="E689" s="627" t="s">
        <v>4000</v>
      </c>
      <c r="F689" s="628" t="s">
        <v>4001</v>
      </c>
      <c r="G689" s="627" t="s">
        <v>5040</v>
      </c>
      <c r="H689" s="627" t="s">
        <v>5041</v>
      </c>
      <c r="I689" s="629">
        <v>4735.25</v>
      </c>
      <c r="J689" s="629">
        <v>1</v>
      </c>
      <c r="K689" s="630">
        <v>4735.25</v>
      </c>
    </row>
    <row r="690" spans="1:11" ht="14.4" customHeight="1" x14ac:dyDescent="0.3">
      <c r="A690" s="625" t="s">
        <v>545</v>
      </c>
      <c r="B690" s="626" t="s">
        <v>547</v>
      </c>
      <c r="C690" s="627" t="s">
        <v>4016</v>
      </c>
      <c r="D690" s="628" t="s">
        <v>4017</v>
      </c>
      <c r="E690" s="627" t="s">
        <v>4000</v>
      </c>
      <c r="F690" s="628" t="s">
        <v>4001</v>
      </c>
      <c r="G690" s="627" t="s">
        <v>5042</v>
      </c>
      <c r="H690" s="627" t="s">
        <v>5043</v>
      </c>
      <c r="I690" s="629">
        <v>7791.9075000000003</v>
      </c>
      <c r="J690" s="629">
        <v>4</v>
      </c>
      <c r="K690" s="630">
        <v>31167.63</v>
      </c>
    </row>
    <row r="691" spans="1:11" ht="14.4" customHeight="1" x14ac:dyDescent="0.3">
      <c r="A691" s="625" t="s">
        <v>545</v>
      </c>
      <c r="B691" s="626" t="s">
        <v>547</v>
      </c>
      <c r="C691" s="627" t="s">
        <v>4016</v>
      </c>
      <c r="D691" s="628" t="s">
        <v>4017</v>
      </c>
      <c r="E691" s="627" t="s">
        <v>4000</v>
      </c>
      <c r="F691" s="628" t="s">
        <v>4001</v>
      </c>
      <c r="G691" s="627" t="s">
        <v>5044</v>
      </c>
      <c r="H691" s="627" t="s">
        <v>5045</v>
      </c>
      <c r="I691" s="629">
        <v>11088.3</v>
      </c>
      <c r="J691" s="629">
        <v>1</v>
      </c>
      <c r="K691" s="630">
        <v>11088.3</v>
      </c>
    </row>
    <row r="692" spans="1:11" ht="14.4" customHeight="1" x14ac:dyDescent="0.3">
      <c r="A692" s="625" t="s">
        <v>545</v>
      </c>
      <c r="B692" s="626" t="s">
        <v>547</v>
      </c>
      <c r="C692" s="627" t="s">
        <v>4016</v>
      </c>
      <c r="D692" s="628" t="s">
        <v>4017</v>
      </c>
      <c r="E692" s="627" t="s">
        <v>4000</v>
      </c>
      <c r="F692" s="628" t="s">
        <v>4001</v>
      </c>
      <c r="G692" s="627" t="s">
        <v>5046</v>
      </c>
      <c r="H692" s="627" t="s">
        <v>5047</v>
      </c>
      <c r="I692" s="629">
        <v>2129.1</v>
      </c>
      <c r="J692" s="629">
        <v>1</v>
      </c>
      <c r="K692" s="630">
        <v>2129.1</v>
      </c>
    </row>
    <row r="693" spans="1:11" ht="14.4" customHeight="1" x14ac:dyDescent="0.3">
      <c r="A693" s="625" t="s">
        <v>545</v>
      </c>
      <c r="B693" s="626" t="s">
        <v>547</v>
      </c>
      <c r="C693" s="627" t="s">
        <v>4016</v>
      </c>
      <c r="D693" s="628" t="s">
        <v>4017</v>
      </c>
      <c r="E693" s="627" t="s">
        <v>4000</v>
      </c>
      <c r="F693" s="628" t="s">
        <v>4001</v>
      </c>
      <c r="G693" s="627" t="s">
        <v>5048</v>
      </c>
      <c r="H693" s="627" t="s">
        <v>5049</v>
      </c>
      <c r="I693" s="629">
        <v>1094.72</v>
      </c>
      <c r="J693" s="629">
        <v>5</v>
      </c>
      <c r="K693" s="630">
        <v>5473.6</v>
      </c>
    </row>
    <row r="694" spans="1:11" ht="14.4" customHeight="1" x14ac:dyDescent="0.3">
      <c r="A694" s="625" t="s">
        <v>545</v>
      </c>
      <c r="B694" s="626" t="s">
        <v>547</v>
      </c>
      <c r="C694" s="627" t="s">
        <v>4016</v>
      </c>
      <c r="D694" s="628" t="s">
        <v>4017</v>
      </c>
      <c r="E694" s="627" t="s">
        <v>4000</v>
      </c>
      <c r="F694" s="628" t="s">
        <v>4001</v>
      </c>
      <c r="G694" s="627" t="s">
        <v>5050</v>
      </c>
      <c r="H694" s="627" t="s">
        <v>5051</v>
      </c>
      <c r="I694" s="629">
        <v>1095.1500000000001</v>
      </c>
      <c r="J694" s="629">
        <v>1</v>
      </c>
      <c r="K694" s="630">
        <v>1095.1500000000001</v>
      </c>
    </row>
    <row r="695" spans="1:11" ht="14.4" customHeight="1" x14ac:dyDescent="0.3">
      <c r="A695" s="625" t="s">
        <v>545</v>
      </c>
      <c r="B695" s="626" t="s">
        <v>547</v>
      </c>
      <c r="C695" s="627" t="s">
        <v>4016</v>
      </c>
      <c r="D695" s="628" t="s">
        <v>4017</v>
      </c>
      <c r="E695" s="627" t="s">
        <v>4000</v>
      </c>
      <c r="F695" s="628" t="s">
        <v>4001</v>
      </c>
      <c r="G695" s="627" t="s">
        <v>5052</v>
      </c>
      <c r="H695" s="627" t="s">
        <v>5053</v>
      </c>
      <c r="I695" s="629">
        <v>10642.1</v>
      </c>
      <c r="J695" s="629">
        <v>1</v>
      </c>
      <c r="K695" s="630">
        <v>10642.1</v>
      </c>
    </row>
    <row r="696" spans="1:11" ht="14.4" customHeight="1" x14ac:dyDescent="0.3">
      <c r="A696" s="625" t="s">
        <v>545</v>
      </c>
      <c r="B696" s="626" t="s">
        <v>547</v>
      </c>
      <c r="C696" s="627" t="s">
        <v>4016</v>
      </c>
      <c r="D696" s="628" t="s">
        <v>4017</v>
      </c>
      <c r="E696" s="627" t="s">
        <v>4000</v>
      </c>
      <c r="F696" s="628" t="s">
        <v>4001</v>
      </c>
      <c r="G696" s="627" t="s">
        <v>5054</v>
      </c>
      <c r="H696" s="627" t="s">
        <v>5055</v>
      </c>
      <c r="I696" s="629">
        <v>10549.56</v>
      </c>
      <c r="J696" s="629">
        <v>1</v>
      </c>
      <c r="K696" s="630">
        <v>10549.56</v>
      </c>
    </row>
    <row r="697" spans="1:11" ht="14.4" customHeight="1" x14ac:dyDescent="0.3">
      <c r="A697" s="625" t="s">
        <v>545</v>
      </c>
      <c r="B697" s="626" t="s">
        <v>547</v>
      </c>
      <c r="C697" s="627" t="s">
        <v>4016</v>
      </c>
      <c r="D697" s="628" t="s">
        <v>4017</v>
      </c>
      <c r="E697" s="627" t="s">
        <v>4000</v>
      </c>
      <c r="F697" s="628" t="s">
        <v>4001</v>
      </c>
      <c r="G697" s="627" t="s">
        <v>5056</v>
      </c>
      <c r="H697" s="627" t="s">
        <v>5057</v>
      </c>
      <c r="I697" s="629">
        <v>10595.83</v>
      </c>
      <c r="J697" s="629">
        <v>2</v>
      </c>
      <c r="K697" s="630">
        <v>21191.66</v>
      </c>
    </row>
    <row r="698" spans="1:11" ht="14.4" customHeight="1" x14ac:dyDescent="0.3">
      <c r="A698" s="625" t="s">
        <v>545</v>
      </c>
      <c r="B698" s="626" t="s">
        <v>547</v>
      </c>
      <c r="C698" s="627" t="s">
        <v>4016</v>
      </c>
      <c r="D698" s="628" t="s">
        <v>4017</v>
      </c>
      <c r="E698" s="627" t="s">
        <v>4000</v>
      </c>
      <c r="F698" s="628" t="s">
        <v>4001</v>
      </c>
      <c r="G698" s="627" t="s">
        <v>5058</v>
      </c>
      <c r="H698" s="627" t="s">
        <v>5059</v>
      </c>
      <c r="I698" s="629">
        <v>10642.1</v>
      </c>
      <c r="J698" s="629">
        <v>1</v>
      </c>
      <c r="K698" s="630">
        <v>10642.1</v>
      </c>
    </row>
    <row r="699" spans="1:11" ht="14.4" customHeight="1" x14ac:dyDescent="0.3">
      <c r="A699" s="625" t="s">
        <v>545</v>
      </c>
      <c r="B699" s="626" t="s">
        <v>547</v>
      </c>
      <c r="C699" s="627" t="s">
        <v>4016</v>
      </c>
      <c r="D699" s="628" t="s">
        <v>4017</v>
      </c>
      <c r="E699" s="627" t="s">
        <v>4000</v>
      </c>
      <c r="F699" s="628" t="s">
        <v>4001</v>
      </c>
      <c r="G699" s="627" t="s">
        <v>5060</v>
      </c>
      <c r="H699" s="627" t="s">
        <v>5061</v>
      </c>
      <c r="I699" s="629">
        <v>10642.1</v>
      </c>
      <c r="J699" s="629">
        <v>1</v>
      </c>
      <c r="K699" s="630">
        <v>10642.1</v>
      </c>
    </row>
    <row r="700" spans="1:11" ht="14.4" customHeight="1" x14ac:dyDescent="0.3">
      <c r="A700" s="625" t="s">
        <v>545</v>
      </c>
      <c r="B700" s="626" t="s">
        <v>547</v>
      </c>
      <c r="C700" s="627" t="s">
        <v>4016</v>
      </c>
      <c r="D700" s="628" t="s">
        <v>4017</v>
      </c>
      <c r="E700" s="627" t="s">
        <v>4000</v>
      </c>
      <c r="F700" s="628" t="s">
        <v>4001</v>
      </c>
      <c r="G700" s="627" t="s">
        <v>5062</v>
      </c>
      <c r="H700" s="627" t="s">
        <v>5063</v>
      </c>
      <c r="I700" s="629">
        <v>9504.4500000000007</v>
      </c>
      <c r="J700" s="629">
        <v>1</v>
      </c>
      <c r="K700" s="630">
        <v>9504.4500000000007</v>
      </c>
    </row>
    <row r="701" spans="1:11" ht="14.4" customHeight="1" x14ac:dyDescent="0.3">
      <c r="A701" s="625" t="s">
        <v>545</v>
      </c>
      <c r="B701" s="626" t="s">
        <v>547</v>
      </c>
      <c r="C701" s="627" t="s">
        <v>4016</v>
      </c>
      <c r="D701" s="628" t="s">
        <v>4017</v>
      </c>
      <c r="E701" s="627" t="s">
        <v>4000</v>
      </c>
      <c r="F701" s="628" t="s">
        <v>4001</v>
      </c>
      <c r="G701" s="627" t="s">
        <v>5064</v>
      </c>
      <c r="H701" s="627" t="s">
        <v>5065</v>
      </c>
      <c r="I701" s="629">
        <v>9504.3150000000005</v>
      </c>
      <c r="J701" s="629">
        <v>2</v>
      </c>
      <c r="K701" s="630">
        <v>19008.63</v>
      </c>
    </row>
    <row r="702" spans="1:11" ht="14.4" customHeight="1" x14ac:dyDescent="0.3">
      <c r="A702" s="625" t="s">
        <v>545</v>
      </c>
      <c r="B702" s="626" t="s">
        <v>547</v>
      </c>
      <c r="C702" s="627" t="s">
        <v>4016</v>
      </c>
      <c r="D702" s="628" t="s">
        <v>4017</v>
      </c>
      <c r="E702" s="627" t="s">
        <v>4000</v>
      </c>
      <c r="F702" s="628" t="s">
        <v>4001</v>
      </c>
      <c r="G702" s="627" t="s">
        <v>5066</v>
      </c>
      <c r="H702" s="627" t="s">
        <v>5067</v>
      </c>
      <c r="I702" s="629">
        <v>7025.4</v>
      </c>
      <c r="J702" s="629">
        <v>1</v>
      </c>
      <c r="K702" s="630">
        <v>7025.4</v>
      </c>
    </row>
    <row r="703" spans="1:11" ht="14.4" customHeight="1" x14ac:dyDescent="0.3">
      <c r="A703" s="625" t="s">
        <v>545</v>
      </c>
      <c r="B703" s="626" t="s">
        <v>547</v>
      </c>
      <c r="C703" s="627" t="s">
        <v>4016</v>
      </c>
      <c r="D703" s="628" t="s">
        <v>4017</v>
      </c>
      <c r="E703" s="627" t="s">
        <v>4000</v>
      </c>
      <c r="F703" s="628" t="s">
        <v>4001</v>
      </c>
      <c r="G703" s="627" t="s">
        <v>5068</v>
      </c>
      <c r="H703" s="627" t="s">
        <v>5069</v>
      </c>
      <c r="I703" s="629">
        <v>6901.2</v>
      </c>
      <c r="J703" s="629">
        <v>1</v>
      </c>
      <c r="K703" s="630">
        <v>6901.2</v>
      </c>
    </row>
    <row r="704" spans="1:11" ht="14.4" customHeight="1" x14ac:dyDescent="0.3">
      <c r="A704" s="625" t="s">
        <v>545</v>
      </c>
      <c r="B704" s="626" t="s">
        <v>547</v>
      </c>
      <c r="C704" s="627" t="s">
        <v>4016</v>
      </c>
      <c r="D704" s="628" t="s">
        <v>4017</v>
      </c>
      <c r="E704" s="627" t="s">
        <v>4000</v>
      </c>
      <c r="F704" s="628" t="s">
        <v>4001</v>
      </c>
      <c r="G704" s="627" t="s">
        <v>5068</v>
      </c>
      <c r="H704" s="627" t="s">
        <v>5070</v>
      </c>
      <c r="I704" s="629">
        <v>6900.43</v>
      </c>
      <c r="J704" s="629">
        <v>1</v>
      </c>
      <c r="K704" s="630">
        <v>6900.43</v>
      </c>
    </row>
    <row r="705" spans="1:11" ht="14.4" customHeight="1" x14ac:dyDescent="0.3">
      <c r="A705" s="625" t="s">
        <v>545</v>
      </c>
      <c r="B705" s="626" t="s">
        <v>547</v>
      </c>
      <c r="C705" s="627" t="s">
        <v>4016</v>
      </c>
      <c r="D705" s="628" t="s">
        <v>4017</v>
      </c>
      <c r="E705" s="627" t="s">
        <v>4000</v>
      </c>
      <c r="F705" s="628" t="s">
        <v>4001</v>
      </c>
      <c r="G705" s="627" t="s">
        <v>5071</v>
      </c>
      <c r="H705" s="627" t="s">
        <v>5072</v>
      </c>
      <c r="I705" s="629">
        <v>6901.15</v>
      </c>
      <c r="J705" s="629">
        <v>1</v>
      </c>
      <c r="K705" s="630">
        <v>6901.15</v>
      </c>
    </row>
    <row r="706" spans="1:11" ht="14.4" customHeight="1" x14ac:dyDescent="0.3">
      <c r="A706" s="625" t="s">
        <v>545</v>
      </c>
      <c r="B706" s="626" t="s">
        <v>547</v>
      </c>
      <c r="C706" s="627" t="s">
        <v>4016</v>
      </c>
      <c r="D706" s="628" t="s">
        <v>4017</v>
      </c>
      <c r="E706" s="627" t="s">
        <v>4000</v>
      </c>
      <c r="F706" s="628" t="s">
        <v>4001</v>
      </c>
      <c r="G706" s="627" t="s">
        <v>5073</v>
      </c>
      <c r="H706" s="627" t="s">
        <v>5074</v>
      </c>
      <c r="I706" s="629">
        <v>6900.43</v>
      </c>
      <c r="J706" s="629">
        <v>1</v>
      </c>
      <c r="K706" s="630">
        <v>6900.43</v>
      </c>
    </row>
    <row r="707" spans="1:11" ht="14.4" customHeight="1" x14ac:dyDescent="0.3">
      <c r="A707" s="625" t="s">
        <v>545</v>
      </c>
      <c r="B707" s="626" t="s">
        <v>547</v>
      </c>
      <c r="C707" s="627" t="s">
        <v>4016</v>
      </c>
      <c r="D707" s="628" t="s">
        <v>4017</v>
      </c>
      <c r="E707" s="627" t="s">
        <v>4000</v>
      </c>
      <c r="F707" s="628" t="s">
        <v>4001</v>
      </c>
      <c r="G707" s="627" t="s">
        <v>5075</v>
      </c>
      <c r="H707" s="627" t="s">
        <v>5076</v>
      </c>
      <c r="I707" s="629">
        <v>1253.99</v>
      </c>
      <c r="J707" s="629">
        <v>2</v>
      </c>
      <c r="K707" s="630">
        <v>2507.98</v>
      </c>
    </row>
    <row r="708" spans="1:11" ht="14.4" customHeight="1" x14ac:dyDescent="0.3">
      <c r="A708" s="625" t="s">
        <v>545</v>
      </c>
      <c r="B708" s="626" t="s">
        <v>547</v>
      </c>
      <c r="C708" s="627" t="s">
        <v>4016</v>
      </c>
      <c r="D708" s="628" t="s">
        <v>4017</v>
      </c>
      <c r="E708" s="627" t="s">
        <v>4000</v>
      </c>
      <c r="F708" s="628" t="s">
        <v>4001</v>
      </c>
      <c r="G708" s="627" t="s">
        <v>5077</v>
      </c>
      <c r="H708" s="627" t="s">
        <v>5078</v>
      </c>
      <c r="I708" s="629">
        <v>1253.99</v>
      </c>
      <c r="J708" s="629">
        <v>1</v>
      </c>
      <c r="K708" s="630">
        <v>1253.99</v>
      </c>
    </row>
    <row r="709" spans="1:11" ht="14.4" customHeight="1" x14ac:dyDescent="0.3">
      <c r="A709" s="625" t="s">
        <v>545</v>
      </c>
      <c r="B709" s="626" t="s">
        <v>547</v>
      </c>
      <c r="C709" s="627" t="s">
        <v>4016</v>
      </c>
      <c r="D709" s="628" t="s">
        <v>4017</v>
      </c>
      <c r="E709" s="627" t="s">
        <v>4000</v>
      </c>
      <c r="F709" s="628" t="s">
        <v>4001</v>
      </c>
      <c r="G709" s="627" t="s">
        <v>5079</v>
      </c>
      <c r="H709" s="627" t="s">
        <v>5080</v>
      </c>
      <c r="I709" s="629">
        <v>1253.95</v>
      </c>
      <c r="J709" s="629">
        <v>2</v>
      </c>
      <c r="K709" s="630">
        <v>2507.9</v>
      </c>
    </row>
    <row r="710" spans="1:11" ht="14.4" customHeight="1" x14ac:dyDescent="0.3">
      <c r="A710" s="625" t="s">
        <v>545</v>
      </c>
      <c r="B710" s="626" t="s">
        <v>547</v>
      </c>
      <c r="C710" s="627" t="s">
        <v>4016</v>
      </c>
      <c r="D710" s="628" t="s">
        <v>4017</v>
      </c>
      <c r="E710" s="627" t="s">
        <v>4000</v>
      </c>
      <c r="F710" s="628" t="s">
        <v>4001</v>
      </c>
      <c r="G710" s="627" t="s">
        <v>5081</v>
      </c>
      <c r="H710" s="627" t="s">
        <v>5082</v>
      </c>
      <c r="I710" s="629">
        <v>1348.0033333333333</v>
      </c>
      <c r="J710" s="629">
        <v>6</v>
      </c>
      <c r="K710" s="630">
        <v>8087.26</v>
      </c>
    </row>
    <row r="711" spans="1:11" ht="14.4" customHeight="1" x14ac:dyDescent="0.3">
      <c r="A711" s="625" t="s">
        <v>545</v>
      </c>
      <c r="B711" s="626" t="s">
        <v>547</v>
      </c>
      <c r="C711" s="627" t="s">
        <v>4016</v>
      </c>
      <c r="D711" s="628" t="s">
        <v>4017</v>
      </c>
      <c r="E711" s="627" t="s">
        <v>4000</v>
      </c>
      <c r="F711" s="628" t="s">
        <v>4001</v>
      </c>
      <c r="G711" s="627" t="s">
        <v>5083</v>
      </c>
      <c r="H711" s="627" t="s">
        <v>5084</v>
      </c>
      <c r="I711" s="629">
        <v>1348.28</v>
      </c>
      <c r="J711" s="629">
        <v>3</v>
      </c>
      <c r="K711" s="630">
        <v>4044.8199999999997</v>
      </c>
    </row>
    <row r="712" spans="1:11" ht="14.4" customHeight="1" x14ac:dyDescent="0.3">
      <c r="A712" s="625" t="s">
        <v>545</v>
      </c>
      <c r="B712" s="626" t="s">
        <v>547</v>
      </c>
      <c r="C712" s="627" t="s">
        <v>4016</v>
      </c>
      <c r="D712" s="628" t="s">
        <v>4017</v>
      </c>
      <c r="E712" s="627" t="s">
        <v>4000</v>
      </c>
      <c r="F712" s="628" t="s">
        <v>4001</v>
      </c>
      <c r="G712" s="627" t="s">
        <v>5085</v>
      </c>
      <c r="H712" s="627" t="s">
        <v>5086</v>
      </c>
      <c r="I712" s="629">
        <v>1347.8899999999999</v>
      </c>
      <c r="J712" s="629">
        <v>4</v>
      </c>
      <c r="K712" s="630">
        <v>5390.73</v>
      </c>
    </row>
    <row r="713" spans="1:11" ht="14.4" customHeight="1" x14ac:dyDescent="0.3">
      <c r="A713" s="625" t="s">
        <v>545</v>
      </c>
      <c r="B713" s="626" t="s">
        <v>547</v>
      </c>
      <c r="C713" s="627" t="s">
        <v>4016</v>
      </c>
      <c r="D713" s="628" t="s">
        <v>4017</v>
      </c>
      <c r="E713" s="627" t="s">
        <v>4000</v>
      </c>
      <c r="F713" s="628" t="s">
        <v>4001</v>
      </c>
      <c r="G713" s="627" t="s">
        <v>5087</v>
      </c>
      <c r="H713" s="627" t="s">
        <v>5088</v>
      </c>
      <c r="I713" s="629">
        <v>400.14</v>
      </c>
      <c r="J713" s="629">
        <v>1</v>
      </c>
      <c r="K713" s="630">
        <v>400.14</v>
      </c>
    </row>
    <row r="714" spans="1:11" ht="14.4" customHeight="1" x14ac:dyDescent="0.3">
      <c r="A714" s="625" t="s">
        <v>545</v>
      </c>
      <c r="B714" s="626" t="s">
        <v>547</v>
      </c>
      <c r="C714" s="627" t="s">
        <v>4016</v>
      </c>
      <c r="D714" s="628" t="s">
        <v>4017</v>
      </c>
      <c r="E714" s="627" t="s">
        <v>4000</v>
      </c>
      <c r="F714" s="628" t="s">
        <v>4001</v>
      </c>
      <c r="G714" s="627" t="s">
        <v>5089</v>
      </c>
      <c r="H714" s="627" t="s">
        <v>5090</v>
      </c>
      <c r="I714" s="629">
        <v>400.14</v>
      </c>
      <c r="J714" s="629">
        <v>1</v>
      </c>
      <c r="K714" s="630">
        <v>400.14</v>
      </c>
    </row>
    <row r="715" spans="1:11" ht="14.4" customHeight="1" x14ac:dyDescent="0.3">
      <c r="A715" s="625" t="s">
        <v>545</v>
      </c>
      <c r="B715" s="626" t="s">
        <v>547</v>
      </c>
      <c r="C715" s="627" t="s">
        <v>4016</v>
      </c>
      <c r="D715" s="628" t="s">
        <v>4017</v>
      </c>
      <c r="E715" s="627" t="s">
        <v>4000</v>
      </c>
      <c r="F715" s="628" t="s">
        <v>4001</v>
      </c>
      <c r="G715" s="627" t="s">
        <v>5091</v>
      </c>
      <c r="H715" s="627" t="s">
        <v>5092</v>
      </c>
      <c r="I715" s="629">
        <v>561.66</v>
      </c>
      <c r="J715" s="629">
        <v>1</v>
      </c>
      <c r="K715" s="630">
        <v>561.66</v>
      </c>
    </row>
    <row r="716" spans="1:11" ht="14.4" customHeight="1" x14ac:dyDescent="0.3">
      <c r="A716" s="625" t="s">
        <v>545</v>
      </c>
      <c r="B716" s="626" t="s">
        <v>547</v>
      </c>
      <c r="C716" s="627" t="s">
        <v>4016</v>
      </c>
      <c r="D716" s="628" t="s">
        <v>4017</v>
      </c>
      <c r="E716" s="627" t="s">
        <v>4000</v>
      </c>
      <c r="F716" s="628" t="s">
        <v>4001</v>
      </c>
      <c r="G716" s="627" t="s">
        <v>5093</v>
      </c>
      <c r="H716" s="627" t="s">
        <v>5094</v>
      </c>
      <c r="I716" s="629">
        <v>1048.8</v>
      </c>
      <c r="J716" s="629">
        <v>1</v>
      </c>
      <c r="K716" s="630">
        <v>1048.8</v>
      </c>
    </row>
    <row r="717" spans="1:11" ht="14.4" customHeight="1" x14ac:dyDescent="0.3">
      <c r="A717" s="625" t="s">
        <v>545</v>
      </c>
      <c r="B717" s="626" t="s">
        <v>547</v>
      </c>
      <c r="C717" s="627" t="s">
        <v>4016</v>
      </c>
      <c r="D717" s="628" t="s">
        <v>4017</v>
      </c>
      <c r="E717" s="627" t="s">
        <v>4000</v>
      </c>
      <c r="F717" s="628" t="s">
        <v>4001</v>
      </c>
      <c r="G717" s="627" t="s">
        <v>5095</v>
      </c>
      <c r="H717" s="627" t="s">
        <v>5096</v>
      </c>
      <c r="I717" s="629">
        <v>1274.5250000000001</v>
      </c>
      <c r="J717" s="629">
        <v>2</v>
      </c>
      <c r="K717" s="630">
        <v>2549.0500000000002</v>
      </c>
    </row>
    <row r="718" spans="1:11" ht="14.4" customHeight="1" x14ac:dyDescent="0.3">
      <c r="A718" s="625" t="s">
        <v>545</v>
      </c>
      <c r="B718" s="626" t="s">
        <v>547</v>
      </c>
      <c r="C718" s="627" t="s">
        <v>4016</v>
      </c>
      <c r="D718" s="628" t="s">
        <v>4017</v>
      </c>
      <c r="E718" s="627" t="s">
        <v>4000</v>
      </c>
      <c r="F718" s="628" t="s">
        <v>4001</v>
      </c>
      <c r="G718" s="627" t="s">
        <v>5095</v>
      </c>
      <c r="H718" s="627" t="s">
        <v>4716</v>
      </c>
      <c r="I718" s="629">
        <v>1274.52</v>
      </c>
      <c r="J718" s="629">
        <v>2</v>
      </c>
      <c r="K718" s="630">
        <v>2549.04</v>
      </c>
    </row>
    <row r="719" spans="1:11" ht="14.4" customHeight="1" x14ac:dyDescent="0.3">
      <c r="A719" s="625" t="s">
        <v>545</v>
      </c>
      <c r="B719" s="626" t="s">
        <v>547</v>
      </c>
      <c r="C719" s="627" t="s">
        <v>4016</v>
      </c>
      <c r="D719" s="628" t="s">
        <v>4017</v>
      </c>
      <c r="E719" s="627" t="s">
        <v>4000</v>
      </c>
      <c r="F719" s="628" t="s">
        <v>4001</v>
      </c>
      <c r="G719" s="627" t="s">
        <v>5097</v>
      </c>
      <c r="H719" s="627" t="s">
        <v>5098</v>
      </c>
      <c r="I719" s="629">
        <v>1274.5522222222223</v>
      </c>
      <c r="J719" s="629">
        <v>11</v>
      </c>
      <c r="K719" s="630">
        <v>14019.860000000002</v>
      </c>
    </row>
    <row r="720" spans="1:11" ht="14.4" customHeight="1" x14ac:dyDescent="0.3">
      <c r="A720" s="625" t="s">
        <v>545</v>
      </c>
      <c r="B720" s="626" t="s">
        <v>547</v>
      </c>
      <c r="C720" s="627" t="s">
        <v>4016</v>
      </c>
      <c r="D720" s="628" t="s">
        <v>4017</v>
      </c>
      <c r="E720" s="627" t="s">
        <v>4000</v>
      </c>
      <c r="F720" s="628" t="s">
        <v>4001</v>
      </c>
      <c r="G720" s="627" t="s">
        <v>5097</v>
      </c>
      <c r="H720" s="627" t="s">
        <v>4716</v>
      </c>
      <c r="I720" s="629">
        <v>1274.5300000000002</v>
      </c>
      <c r="J720" s="629">
        <v>12</v>
      </c>
      <c r="K720" s="630">
        <v>15294.250000000004</v>
      </c>
    </row>
    <row r="721" spans="1:11" ht="14.4" customHeight="1" x14ac:dyDescent="0.3">
      <c r="A721" s="625" t="s">
        <v>545</v>
      </c>
      <c r="B721" s="626" t="s">
        <v>547</v>
      </c>
      <c r="C721" s="627" t="s">
        <v>4016</v>
      </c>
      <c r="D721" s="628" t="s">
        <v>4017</v>
      </c>
      <c r="E721" s="627" t="s">
        <v>4000</v>
      </c>
      <c r="F721" s="628" t="s">
        <v>4001</v>
      </c>
      <c r="G721" s="627" t="s">
        <v>5099</v>
      </c>
      <c r="H721" s="627" t="s">
        <v>5100</v>
      </c>
      <c r="I721" s="629">
        <v>1359.0444444444447</v>
      </c>
      <c r="J721" s="629">
        <v>16</v>
      </c>
      <c r="K721" s="630">
        <v>21742.719999999998</v>
      </c>
    </row>
    <row r="722" spans="1:11" ht="14.4" customHeight="1" x14ac:dyDescent="0.3">
      <c r="A722" s="625" t="s">
        <v>545</v>
      </c>
      <c r="B722" s="626" t="s">
        <v>547</v>
      </c>
      <c r="C722" s="627" t="s">
        <v>4016</v>
      </c>
      <c r="D722" s="628" t="s">
        <v>4017</v>
      </c>
      <c r="E722" s="627" t="s">
        <v>4000</v>
      </c>
      <c r="F722" s="628" t="s">
        <v>4001</v>
      </c>
      <c r="G722" s="627" t="s">
        <v>5101</v>
      </c>
      <c r="H722" s="627" t="s">
        <v>5102</v>
      </c>
      <c r="I722" s="629">
        <v>1358.88</v>
      </c>
      <c r="J722" s="629">
        <v>1</v>
      </c>
      <c r="K722" s="630">
        <v>1358.88</v>
      </c>
    </row>
    <row r="723" spans="1:11" ht="14.4" customHeight="1" x14ac:dyDescent="0.3">
      <c r="A723" s="625" t="s">
        <v>545</v>
      </c>
      <c r="B723" s="626" t="s">
        <v>547</v>
      </c>
      <c r="C723" s="627" t="s">
        <v>4016</v>
      </c>
      <c r="D723" s="628" t="s">
        <v>4017</v>
      </c>
      <c r="E723" s="627" t="s">
        <v>4000</v>
      </c>
      <c r="F723" s="628" t="s">
        <v>4001</v>
      </c>
      <c r="G723" s="627" t="s">
        <v>5103</v>
      </c>
      <c r="H723" s="627" t="s">
        <v>5104</v>
      </c>
      <c r="I723" s="629">
        <v>1359.0650000000001</v>
      </c>
      <c r="J723" s="629">
        <v>4</v>
      </c>
      <c r="K723" s="630">
        <v>5436.26</v>
      </c>
    </row>
    <row r="724" spans="1:11" ht="14.4" customHeight="1" x14ac:dyDescent="0.3">
      <c r="A724" s="625" t="s">
        <v>545</v>
      </c>
      <c r="B724" s="626" t="s">
        <v>547</v>
      </c>
      <c r="C724" s="627" t="s">
        <v>4016</v>
      </c>
      <c r="D724" s="628" t="s">
        <v>4017</v>
      </c>
      <c r="E724" s="627" t="s">
        <v>4000</v>
      </c>
      <c r="F724" s="628" t="s">
        <v>4001</v>
      </c>
      <c r="G724" s="627" t="s">
        <v>5105</v>
      </c>
      <c r="H724" s="627" t="s">
        <v>5106</v>
      </c>
      <c r="I724" s="629">
        <v>1359.2649999999999</v>
      </c>
      <c r="J724" s="629">
        <v>2</v>
      </c>
      <c r="K724" s="630">
        <v>2718.5299999999997</v>
      </c>
    </row>
    <row r="725" spans="1:11" ht="14.4" customHeight="1" x14ac:dyDescent="0.3">
      <c r="A725" s="625" t="s">
        <v>545</v>
      </c>
      <c r="B725" s="626" t="s">
        <v>547</v>
      </c>
      <c r="C725" s="627" t="s">
        <v>4016</v>
      </c>
      <c r="D725" s="628" t="s">
        <v>4017</v>
      </c>
      <c r="E725" s="627" t="s">
        <v>4000</v>
      </c>
      <c r="F725" s="628" t="s">
        <v>4001</v>
      </c>
      <c r="G725" s="627" t="s">
        <v>5107</v>
      </c>
      <c r="H725" s="627" t="s">
        <v>5108</v>
      </c>
      <c r="I725" s="629">
        <v>1358.87</v>
      </c>
      <c r="J725" s="629">
        <v>1</v>
      </c>
      <c r="K725" s="630">
        <v>1358.87</v>
      </c>
    </row>
    <row r="726" spans="1:11" ht="14.4" customHeight="1" x14ac:dyDescent="0.3">
      <c r="A726" s="625" t="s">
        <v>545</v>
      </c>
      <c r="B726" s="626" t="s">
        <v>547</v>
      </c>
      <c r="C726" s="627" t="s">
        <v>4016</v>
      </c>
      <c r="D726" s="628" t="s">
        <v>4017</v>
      </c>
      <c r="E726" s="627" t="s">
        <v>4000</v>
      </c>
      <c r="F726" s="628" t="s">
        <v>4001</v>
      </c>
      <c r="G726" s="627" t="s">
        <v>5109</v>
      </c>
      <c r="H726" s="627" t="s">
        <v>5110</v>
      </c>
      <c r="I726" s="629">
        <v>1359.3933333333334</v>
      </c>
      <c r="J726" s="629">
        <v>4</v>
      </c>
      <c r="K726" s="630">
        <v>5437.83</v>
      </c>
    </row>
    <row r="727" spans="1:11" ht="14.4" customHeight="1" x14ac:dyDescent="0.3">
      <c r="A727" s="625" t="s">
        <v>545</v>
      </c>
      <c r="B727" s="626" t="s">
        <v>547</v>
      </c>
      <c r="C727" s="627" t="s">
        <v>4016</v>
      </c>
      <c r="D727" s="628" t="s">
        <v>4017</v>
      </c>
      <c r="E727" s="627" t="s">
        <v>4000</v>
      </c>
      <c r="F727" s="628" t="s">
        <v>4001</v>
      </c>
      <c r="G727" s="627" t="s">
        <v>5111</v>
      </c>
      <c r="H727" s="627" t="s">
        <v>5112</v>
      </c>
      <c r="I727" s="629">
        <v>1358.87</v>
      </c>
      <c r="J727" s="629">
        <v>2</v>
      </c>
      <c r="K727" s="630">
        <v>2717.74</v>
      </c>
    </row>
    <row r="728" spans="1:11" ht="14.4" customHeight="1" x14ac:dyDescent="0.3">
      <c r="A728" s="625" t="s">
        <v>545</v>
      </c>
      <c r="B728" s="626" t="s">
        <v>547</v>
      </c>
      <c r="C728" s="627" t="s">
        <v>4016</v>
      </c>
      <c r="D728" s="628" t="s">
        <v>4017</v>
      </c>
      <c r="E728" s="627" t="s">
        <v>4000</v>
      </c>
      <c r="F728" s="628" t="s">
        <v>4001</v>
      </c>
      <c r="G728" s="627" t="s">
        <v>5113</v>
      </c>
      <c r="H728" s="627" t="s">
        <v>5114</v>
      </c>
      <c r="I728" s="629">
        <v>1423.88</v>
      </c>
      <c r="J728" s="629">
        <v>3</v>
      </c>
      <c r="K728" s="630">
        <v>4271.62</v>
      </c>
    </row>
    <row r="729" spans="1:11" ht="14.4" customHeight="1" x14ac:dyDescent="0.3">
      <c r="A729" s="625" t="s">
        <v>545</v>
      </c>
      <c r="B729" s="626" t="s">
        <v>547</v>
      </c>
      <c r="C729" s="627" t="s">
        <v>4016</v>
      </c>
      <c r="D729" s="628" t="s">
        <v>4017</v>
      </c>
      <c r="E729" s="627" t="s">
        <v>4000</v>
      </c>
      <c r="F729" s="628" t="s">
        <v>4001</v>
      </c>
      <c r="G729" s="627" t="s">
        <v>5115</v>
      </c>
      <c r="H729" s="627" t="s">
        <v>5116</v>
      </c>
      <c r="I729" s="629">
        <v>1423.9</v>
      </c>
      <c r="J729" s="629">
        <v>2</v>
      </c>
      <c r="K729" s="630">
        <v>2847.8</v>
      </c>
    </row>
    <row r="730" spans="1:11" ht="14.4" customHeight="1" x14ac:dyDescent="0.3">
      <c r="A730" s="625" t="s">
        <v>545</v>
      </c>
      <c r="B730" s="626" t="s">
        <v>547</v>
      </c>
      <c r="C730" s="627" t="s">
        <v>4016</v>
      </c>
      <c r="D730" s="628" t="s">
        <v>4017</v>
      </c>
      <c r="E730" s="627" t="s">
        <v>4000</v>
      </c>
      <c r="F730" s="628" t="s">
        <v>4001</v>
      </c>
      <c r="G730" s="627" t="s">
        <v>5117</v>
      </c>
      <c r="H730" s="627" t="s">
        <v>5118</v>
      </c>
      <c r="I730" s="629">
        <v>1423.93</v>
      </c>
      <c r="J730" s="629">
        <v>2</v>
      </c>
      <c r="K730" s="630">
        <v>2847.86</v>
      </c>
    </row>
    <row r="731" spans="1:11" ht="14.4" customHeight="1" x14ac:dyDescent="0.3">
      <c r="A731" s="625" t="s">
        <v>545</v>
      </c>
      <c r="B731" s="626" t="s">
        <v>547</v>
      </c>
      <c r="C731" s="627" t="s">
        <v>4016</v>
      </c>
      <c r="D731" s="628" t="s">
        <v>4017</v>
      </c>
      <c r="E731" s="627" t="s">
        <v>4000</v>
      </c>
      <c r="F731" s="628" t="s">
        <v>4001</v>
      </c>
      <c r="G731" s="627" t="s">
        <v>5119</v>
      </c>
      <c r="H731" s="627" t="s">
        <v>5120</v>
      </c>
      <c r="I731" s="629">
        <v>1423.88</v>
      </c>
      <c r="J731" s="629">
        <v>2</v>
      </c>
      <c r="K731" s="630">
        <v>2847.76</v>
      </c>
    </row>
    <row r="732" spans="1:11" ht="14.4" customHeight="1" x14ac:dyDescent="0.3">
      <c r="A732" s="625" t="s">
        <v>545</v>
      </c>
      <c r="B732" s="626" t="s">
        <v>547</v>
      </c>
      <c r="C732" s="627" t="s">
        <v>4016</v>
      </c>
      <c r="D732" s="628" t="s">
        <v>4017</v>
      </c>
      <c r="E732" s="627" t="s">
        <v>4000</v>
      </c>
      <c r="F732" s="628" t="s">
        <v>4001</v>
      </c>
      <c r="G732" s="627" t="s">
        <v>5121</v>
      </c>
      <c r="H732" s="627" t="s">
        <v>5122</v>
      </c>
      <c r="I732" s="629">
        <v>607.32000000000005</v>
      </c>
      <c r="J732" s="629">
        <v>2</v>
      </c>
      <c r="K732" s="630">
        <v>1214.6300000000001</v>
      </c>
    </row>
    <row r="733" spans="1:11" ht="14.4" customHeight="1" x14ac:dyDescent="0.3">
      <c r="A733" s="625" t="s">
        <v>545</v>
      </c>
      <c r="B733" s="626" t="s">
        <v>547</v>
      </c>
      <c r="C733" s="627" t="s">
        <v>4016</v>
      </c>
      <c r="D733" s="628" t="s">
        <v>4017</v>
      </c>
      <c r="E733" s="627" t="s">
        <v>4000</v>
      </c>
      <c r="F733" s="628" t="s">
        <v>4001</v>
      </c>
      <c r="G733" s="627" t="s">
        <v>5123</v>
      </c>
      <c r="H733" s="627" t="s">
        <v>5124</v>
      </c>
      <c r="I733" s="629">
        <v>606.74499999999989</v>
      </c>
      <c r="J733" s="629">
        <v>11</v>
      </c>
      <c r="K733" s="630">
        <v>6672.9499999999989</v>
      </c>
    </row>
    <row r="734" spans="1:11" ht="14.4" customHeight="1" x14ac:dyDescent="0.3">
      <c r="A734" s="625" t="s">
        <v>545</v>
      </c>
      <c r="B734" s="626" t="s">
        <v>547</v>
      </c>
      <c r="C734" s="627" t="s">
        <v>4016</v>
      </c>
      <c r="D734" s="628" t="s">
        <v>4017</v>
      </c>
      <c r="E734" s="627" t="s">
        <v>4000</v>
      </c>
      <c r="F734" s="628" t="s">
        <v>4001</v>
      </c>
      <c r="G734" s="627" t="s">
        <v>5125</v>
      </c>
      <c r="H734" s="627" t="s">
        <v>5126</v>
      </c>
      <c r="I734" s="629">
        <v>607.32500000000005</v>
      </c>
      <c r="J734" s="629">
        <v>4</v>
      </c>
      <c r="K734" s="630">
        <v>2429.2800000000002</v>
      </c>
    </row>
    <row r="735" spans="1:11" ht="14.4" customHeight="1" x14ac:dyDescent="0.3">
      <c r="A735" s="625" t="s">
        <v>545</v>
      </c>
      <c r="B735" s="626" t="s">
        <v>547</v>
      </c>
      <c r="C735" s="627" t="s">
        <v>4016</v>
      </c>
      <c r="D735" s="628" t="s">
        <v>4017</v>
      </c>
      <c r="E735" s="627" t="s">
        <v>4000</v>
      </c>
      <c r="F735" s="628" t="s">
        <v>4001</v>
      </c>
      <c r="G735" s="627" t="s">
        <v>5127</v>
      </c>
      <c r="H735" s="627" t="s">
        <v>5128</v>
      </c>
      <c r="I735" s="629">
        <v>606.48</v>
      </c>
      <c r="J735" s="629">
        <v>1</v>
      </c>
      <c r="K735" s="630">
        <v>606.48</v>
      </c>
    </row>
    <row r="736" spans="1:11" ht="14.4" customHeight="1" x14ac:dyDescent="0.3">
      <c r="A736" s="625" t="s">
        <v>545</v>
      </c>
      <c r="B736" s="626" t="s">
        <v>547</v>
      </c>
      <c r="C736" s="627" t="s">
        <v>4016</v>
      </c>
      <c r="D736" s="628" t="s">
        <v>4017</v>
      </c>
      <c r="E736" s="627" t="s">
        <v>4000</v>
      </c>
      <c r="F736" s="628" t="s">
        <v>4001</v>
      </c>
      <c r="G736" s="627" t="s">
        <v>5129</v>
      </c>
      <c r="H736" s="627" t="s">
        <v>5130</v>
      </c>
      <c r="I736" s="629">
        <v>345.48599999999999</v>
      </c>
      <c r="J736" s="629">
        <v>9</v>
      </c>
      <c r="K736" s="630">
        <v>3107.5600000000004</v>
      </c>
    </row>
    <row r="737" spans="1:11" ht="14.4" customHeight="1" x14ac:dyDescent="0.3">
      <c r="A737" s="625" t="s">
        <v>545</v>
      </c>
      <c r="B737" s="626" t="s">
        <v>547</v>
      </c>
      <c r="C737" s="627" t="s">
        <v>4016</v>
      </c>
      <c r="D737" s="628" t="s">
        <v>4017</v>
      </c>
      <c r="E737" s="627" t="s">
        <v>4000</v>
      </c>
      <c r="F737" s="628" t="s">
        <v>4001</v>
      </c>
      <c r="G737" s="627" t="s">
        <v>5131</v>
      </c>
      <c r="H737" s="627" t="s">
        <v>5132</v>
      </c>
      <c r="I737" s="629">
        <v>344.25333333333333</v>
      </c>
      <c r="J737" s="629">
        <v>3</v>
      </c>
      <c r="K737" s="630">
        <v>1032.8399999999999</v>
      </c>
    </row>
    <row r="738" spans="1:11" ht="14.4" customHeight="1" x14ac:dyDescent="0.3">
      <c r="A738" s="625" t="s">
        <v>545</v>
      </c>
      <c r="B738" s="626" t="s">
        <v>547</v>
      </c>
      <c r="C738" s="627" t="s">
        <v>4016</v>
      </c>
      <c r="D738" s="628" t="s">
        <v>4017</v>
      </c>
      <c r="E738" s="627" t="s">
        <v>4000</v>
      </c>
      <c r="F738" s="628" t="s">
        <v>4001</v>
      </c>
      <c r="G738" s="627" t="s">
        <v>5133</v>
      </c>
      <c r="H738" s="627" t="s">
        <v>5134</v>
      </c>
      <c r="I738" s="629">
        <v>344.28</v>
      </c>
      <c r="J738" s="629">
        <v>5</v>
      </c>
      <c r="K738" s="630">
        <v>1721.3999999999999</v>
      </c>
    </row>
    <row r="739" spans="1:11" ht="14.4" customHeight="1" x14ac:dyDescent="0.3">
      <c r="A739" s="625" t="s">
        <v>545</v>
      </c>
      <c r="B739" s="626" t="s">
        <v>547</v>
      </c>
      <c r="C739" s="627" t="s">
        <v>4016</v>
      </c>
      <c r="D739" s="628" t="s">
        <v>4017</v>
      </c>
      <c r="E739" s="627" t="s">
        <v>4000</v>
      </c>
      <c r="F739" s="628" t="s">
        <v>4001</v>
      </c>
      <c r="G739" s="627" t="s">
        <v>5135</v>
      </c>
      <c r="H739" s="627" t="s">
        <v>5136</v>
      </c>
      <c r="I739" s="629">
        <v>344.28</v>
      </c>
      <c r="J739" s="629">
        <v>3</v>
      </c>
      <c r="K739" s="630">
        <v>1032.8399999999999</v>
      </c>
    </row>
    <row r="740" spans="1:11" ht="14.4" customHeight="1" x14ac:dyDescent="0.3">
      <c r="A740" s="625" t="s">
        <v>545</v>
      </c>
      <c r="B740" s="626" t="s">
        <v>547</v>
      </c>
      <c r="C740" s="627" t="s">
        <v>4016</v>
      </c>
      <c r="D740" s="628" t="s">
        <v>4017</v>
      </c>
      <c r="E740" s="627" t="s">
        <v>4000</v>
      </c>
      <c r="F740" s="628" t="s">
        <v>4001</v>
      </c>
      <c r="G740" s="627" t="s">
        <v>5137</v>
      </c>
      <c r="H740" s="627" t="s">
        <v>5138</v>
      </c>
      <c r="I740" s="629">
        <v>473.74499999999995</v>
      </c>
      <c r="J740" s="629">
        <v>7</v>
      </c>
      <c r="K740" s="630">
        <v>3315.67</v>
      </c>
    </row>
    <row r="741" spans="1:11" ht="14.4" customHeight="1" x14ac:dyDescent="0.3">
      <c r="A741" s="625" t="s">
        <v>545</v>
      </c>
      <c r="B741" s="626" t="s">
        <v>547</v>
      </c>
      <c r="C741" s="627" t="s">
        <v>4016</v>
      </c>
      <c r="D741" s="628" t="s">
        <v>4017</v>
      </c>
      <c r="E741" s="627" t="s">
        <v>4000</v>
      </c>
      <c r="F741" s="628" t="s">
        <v>4001</v>
      </c>
      <c r="G741" s="627" t="s">
        <v>5139</v>
      </c>
      <c r="H741" s="627" t="s">
        <v>5140</v>
      </c>
      <c r="I741" s="629">
        <v>475.20000000000005</v>
      </c>
      <c r="J741" s="629">
        <v>2</v>
      </c>
      <c r="K741" s="630">
        <v>950.40000000000009</v>
      </c>
    </row>
    <row r="742" spans="1:11" ht="14.4" customHeight="1" x14ac:dyDescent="0.3">
      <c r="A742" s="625" t="s">
        <v>545</v>
      </c>
      <c r="B742" s="626" t="s">
        <v>547</v>
      </c>
      <c r="C742" s="627" t="s">
        <v>4016</v>
      </c>
      <c r="D742" s="628" t="s">
        <v>4017</v>
      </c>
      <c r="E742" s="627" t="s">
        <v>4000</v>
      </c>
      <c r="F742" s="628" t="s">
        <v>4001</v>
      </c>
      <c r="G742" s="627" t="s">
        <v>5141</v>
      </c>
      <c r="H742" s="627" t="s">
        <v>5142</v>
      </c>
      <c r="I742" s="629">
        <v>1419.4862499999997</v>
      </c>
      <c r="J742" s="629">
        <v>11</v>
      </c>
      <c r="K742" s="630">
        <v>15613.76</v>
      </c>
    </row>
    <row r="743" spans="1:11" ht="14.4" customHeight="1" x14ac:dyDescent="0.3">
      <c r="A743" s="625" t="s">
        <v>545</v>
      </c>
      <c r="B743" s="626" t="s">
        <v>547</v>
      </c>
      <c r="C743" s="627" t="s">
        <v>4016</v>
      </c>
      <c r="D743" s="628" t="s">
        <v>4017</v>
      </c>
      <c r="E743" s="627" t="s">
        <v>4000</v>
      </c>
      <c r="F743" s="628" t="s">
        <v>4001</v>
      </c>
      <c r="G743" s="627" t="s">
        <v>5143</v>
      </c>
      <c r="H743" s="627" t="s">
        <v>5144</v>
      </c>
      <c r="I743" s="629">
        <v>1419.4407142857142</v>
      </c>
      <c r="J743" s="629">
        <v>19</v>
      </c>
      <c r="K743" s="630">
        <v>26969.139999999996</v>
      </c>
    </row>
    <row r="744" spans="1:11" ht="14.4" customHeight="1" x14ac:dyDescent="0.3">
      <c r="A744" s="625" t="s">
        <v>545</v>
      </c>
      <c r="B744" s="626" t="s">
        <v>547</v>
      </c>
      <c r="C744" s="627" t="s">
        <v>4016</v>
      </c>
      <c r="D744" s="628" t="s">
        <v>4017</v>
      </c>
      <c r="E744" s="627" t="s">
        <v>4000</v>
      </c>
      <c r="F744" s="628" t="s">
        <v>4001</v>
      </c>
      <c r="G744" s="627" t="s">
        <v>5145</v>
      </c>
      <c r="H744" s="627" t="s">
        <v>5146</v>
      </c>
      <c r="I744" s="629">
        <v>1419.4130769230769</v>
      </c>
      <c r="J744" s="629">
        <v>16</v>
      </c>
      <c r="K744" s="630">
        <v>22710.76</v>
      </c>
    </row>
    <row r="745" spans="1:11" ht="14.4" customHeight="1" x14ac:dyDescent="0.3">
      <c r="A745" s="625" t="s">
        <v>545</v>
      </c>
      <c r="B745" s="626" t="s">
        <v>547</v>
      </c>
      <c r="C745" s="627" t="s">
        <v>4016</v>
      </c>
      <c r="D745" s="628" t="s">
        <v>4017</v>
      </c>
      <c r="E745" s="627" t="s">
        <v>4000</v>
      </c>
      <c r="F745" s="628" t="s">
        <v>4001</v>
      </c>
      <c r="G745" s="627" t="s">
        <v>5147</v>
      </c>
      <c r="H745" s="627" t="s">
        <v>5148</v>
      </c>
      <c r="I745" s="629">
        <v>1547.0900000000001</v>
      </c>
      <c r="J745" s="629">
        <v>2</v>
      </c>
      <c r="K745" s="630">
        <v>3094.1800000000003</v>
      </c>
    </row>
    <row r="746" spans="1:11" ht="14.4" customHeight="1" x14ac:dyDescent="0.3">
      <c r="A746" s="625" t="s">
        <v>545</v>
      </c>
      <c r="B746" s="626" t="s">
        <v>547</v>
      </c>
      <c r="C746" s="627" t="s">
        <v>4016</v>
      </c>
      <c r="D746" s="628" t="s">
        <v>4017</v>
      </c>
      <c r="E746" s="627" t="s">
        <v>4000</v>
      </c>
      <c r="F746" s="628" t="s">
        <v>4001</v>
      </c>
      <c r="G746" s="627" t="s">
        <v>5149</v>
      </c>
      <c r="H746" s="627" t="s">
        <v>5150</v>
      </c>
      <c r="I746" s="629">
        <v>1644.25</v>
      </c>
      <c r="J746" s="629">
        <v>6</v>
      </c>
      <c r="K746" s="630">
        <v>9866.2200000000012</v>
      </c>
    </row>
    <row r="747" spans="1:11" ht="14.4" customHeight="1" x14ac:dyDescent="0.3">
      <c r="A747" s="625" t="s">
        <v>545</v>
      </c>
      <c r="B747" s="626" t="s">
        <v>547</v>
      </c>
      <c r="C747" s="627" t="s">
        <v>4016</v>
      </c>
      <c r="D747" s="628" t="s">
        <v>4017</v>
      </c>
      <c r="E747" s="627" t="s">
        <v>4000</v>
      </c>
      <c r="F747" s="628" t="s">
        <v>4001</v>
      </c>
      <c r="G747" s="627" t="s">
        <v>5151</v>
      </c>
      <c r="H747" s="627" t="s">
        <v>5152</v>
      </c>
      <c r="I747" s="629">
        <v>1644.25</v>
      </c>
      <c r="J747" s="629">
        <v>2</v>
      </c>
      <c r="K747" s="630">
        <v>3288.5</v>
      </c>
    </row>
    <row r="748" spans="1:11" ht="14.4" customHeight="1" x14ac:dyDescent="0.3">
      <c r="A748" s="625" t="s">
        <v>545</v>
      </c>
      <c r="B748" s="626" t="s">
        <v>547</v>
      </c>
      <c r="C748" s="627" t="s">
        <v>4016</v>
      </c>
      <c r="D748" s="628" t="s">
        <v>4017</v>
      </c>
      <c r="E748" s="627" t="s">
        <v>4000</v>
      </c>
      <c r="F748" s="628" t="s">
        <v>4001</v>
      </c>
      <c r="G748" s="627" t="s">
        <v>5153</v>
      </c>
      <c r="H748" s="627" t="s">
        <v>5154</v>
      </c>
      <c r="I748" s="629">
        <v>1783.23</v>
      </c>
      <c r="J748" s="629">
        <v>2</v>
      </c>
      <c r="K748" s="630">
        <v>3566.46</v>
      </c>
    </row>
    <row r="749" spans="1:11" ht="14.4" customHeight="1" x14ac:dyDescent="0.3">
      <c r="A749" s="625" t="s">
        <v>545</v>
      </c>
      <c r="B749" s="626" t="s">
        <v>547</v>
      </c>
      <c r="C749" s="627" t="s">
        <v>4016</v>
      </c>
      <c r="D749" s="628" t="s">
        <v>4017</v>
      </c>
      <c r="E749" s="627" t="s">
        <v>4000</v>
      </c>
      <c r="F749" s="628" t="s">
        <v>4001</v>
      </c>
      <c r="G749" s="627" t="s">
        <v>5155</v>
      </c>
      <c r="H749" s="627" t="s">
        <v>5156</v>
      </c>
      <c r="I749" s="629">
        <v>1016.6</v>
      </c>
      <c r="J749" s="629">
        <v>2</v>
      </c>
      <c r="K749" s="630">
        <v>2033.2</v>
      </c>
    </row>
    <row r="750" spans="1:11" ht="14.4" customHeight="1" x14ac:dyDescent="0.3">
      <c r="A750" s="625" t="s">
        <v>545</v>
      </c>
      <c r="B750" s="626" t="s">
        <v>547</v>
      </c>
      <c r="C750" s="627" t="s">
        <v>4016</v>
      </c>
      <c r="D750" s="628" t="s">
        <v>4017</v>
      </c>
      <c r="E750" s="627" t="s">
        <v>4000</v>
      </c>
      <c r="F750" s="628" t="s">
        <v>4001</v>
      </c>
      <c r="G750" s="627" t="s">
        <v>5157</v>
      </c>
      <c r="H750" s="627" t="s">
        <v>5158</v>
      </c>
      <c r="I750" s="629">
        <v>1071.8</v>
      </c>
      <c r="J750" s="629">
        <v>3</v>
      </c>
      <c r="K750" s="630">
        <v>3215.3999999999996</v>
      </c>
    </row>
    <row r="751" spans="1:11" ht="14.4" customHeight="1" x14ac:dyDescent="0.3">
      <c r="A751" s="625" t="s">
        <v>545</v>
      </c>
      <c r="B751" s="626" t="s">
        <v>547</v>
      </c>
      <c r="C751" s="627" t="s">
        <v>4016</v>
      </c>
      <c r="D751" s="628" t="s">
        <v>4017</v>
      </c>
      <c r="E751" s="627" t="s">
        <v>4000</v>
      </c>
      <c r="F751" s="628" t="s">
        <v>4001</v>
      </c>
      <c r="G751" s="627" t="s">
        <v>5159</v>
      </c>
      <c r="H751" s="627" t="s">
        <v>5160</v>
      </c>
      <c r="I751" s="629">
        <v>1071.8</v>
      </c>
      <c r="J751" s="629">
        <v>2</v>
      </c>
      <c r="K751" s="630">
        <v>2143.6</v>
      </c>
    </row>
    <row r="752" spans="1:11" ht="14.4" customHeight="1" x14ac:dyDescent="0.3">
      <c r="A752" s="625" t="s">
        <v>545</v>
      </c>
      <c r="B752" s="626" t="s">
        <v>547</v>
      </c>
      <c r="C752" s="627" t="s">
        <v>4016</v>
      </c>
      <c r="D752" s="628" t="s">
        <v>4017</v>
      </c>
      <c r="E752" s="627" t="s">
        <v>4000</v>
      </c>
      <c r="F752" s="628" t="s">
        <v>4001</v>
      </c>
      <c r="G752" s="627" t="s">
        <v>5161</v>
      </c>
      <c r="H752" s="627" t="s">
        <v>5162</v>
      </c>
      <c r="I752" s="629">
        <v>1068.0719999999997</v>
      </c>
      <c r="J752" s="629">
        <v>10</v>
      </c>
      <c r="K752" s="630">
        <v>10680.739999999998</v>
      </c>
    </row>
    <row r="753" spans="1:11" ht="14.4" customHeight="1" x14ac:dyDescent="0.3">
      <c r="A753" s="625" t="s">
        <v>545</v>
      </c>
      <c r="B753" s="626" t="s">
        <v>547</v>
      </c>
      <c r="C753" s="627" t="s">
        <v>4016</v>
      </c>
      <c r="D753" s="628" t="s">
        <v>4017</v>
      </c>
      <c r="E753" s="627" t="s">
        <v>4000</v>
      </c>
      <c r="F753" s="628" t="s">
        <v>4001</v>
      </c>
      <c r="G753" s="627" t="s">
        <v>5163</v>
      </c>
      <c r="H753" s="627" t="s">
        <v>5164</v>
      </c>
      <c r="I753" s="629">
        <v>1064.8150000000001</v>
      </c>
      <c r="J753" s="629">
        <v>9</v>
      </c>
      <c r="K753" s="630">
        <v>9571.69</v>
      </c>
    </row>
    <row r="754" spans="1:11" ht="14.4" customHeight="1" x14ac:dyDescent="0.3">
      <c r="A754" s="625" t="s">
        <v>545</v>
      </c>
      <c r="B754" s="626" t="s">
        <v>547</v>
      </c>
      <c r="C754" s="627" t="s">
        <v>4016</v>
      </c>
      <c r="D754" s="628" t="s">
        <v>4017</v>
      </c>
      <c r="E754" s="627" t="s">
        <v>4000</v>
      </c>
      <c r="F754" s="628" t="s">
        <v>4001</v>
      </c>
      <c r="G754" s="627" t="s">
        <v>5165</v>
      </c>
      <c r="H754" s="627" t="s">
        <v>5166</v>
      </c>
      <c r="I754" s="629">
        <v>1062.49</v>
      </c>
      <c r="J754" s="629">
        <v>2</v>
      </c>
      <c r="K754" s="630">
        <v>2124.98</v>
      </c>
    </row>
    <row r="755" spans="1:11" ht="14.4" customHeight="1" x14ac:dyDescent="0.3">
      <c r="A755" s="625" t="s">
        <v>545</v>
      </c>
      <c r="B755" s="626" t="s">
        <v>547</v>
      </c>
      <c r="C755" s="627" t="s">
        <v>4016</v>
      </c>
      <c r="D755" s="628" t="s">
        <v>4017</v>
      </c>
      <c r="E755" s="627" t="s">
        <v>4000</v>
      </c>
      <c r="F755" s="628" t="s">
        <v>4001</v>
      </c>
      <c r="G755" s="627" t="s">
        <v>5167</v>
      </c>
      <c r="H755" s="627" t="s">
        <v>5168</v>
      </c>
      <c r="I755" s="629">
        <v>1071.8</v>
      </c>
      <c r="J755" s="629">
        <v>1</v>
      </c>
      <c r="K755" s="630">
        <v>1071.8</v>
      </c>
    </row>
    <row r="756" spans="1:11" ht="14.4" customHeight="1" x14ac:dyDescent="0.3">
      <c r="A756" s="625" t="s">
        <v>545</v>
      </c>
      <c r="B756" s="626" t="s">
        <v>547</v>
      </c>
      <c r="C756" s="627" t="s">
        <v>4016</v>
      </c>
      <c r="D756" s="628" t="s">
        <v>4017</v>
      </c>
      <c r="E756" s="627" t="s">
        <v>4000</v>
      </c>
      <c r="F756" s="628" t="s">
        <v>4001</v>
      </c>
      <c r="G756" s="627" t="s">
        <v>5169</v>
      </c>
      <c r="H756" s="627" t="s">
        <v>5170</v>
      </c>
      <c r="I756" s="629">
        <v>9736.2666666666682</v>
      </c>
      <c r="J756" s="629">
        <v>3</v>
      </c>
      <c r="K756" s="630">
        <v>29208.800000000003</v>
      </c>
    </row>
    <row r="757" spans="1:11" ht="14.4" customHeight="1" x14ac:dyDescent="0.3">
      <c r="A757" s="625" t="s">
        <v>545</v>
      </c>
      <c r="B757" s="626" t="s">
        <v>547</v>
      </c>
      <c r="C757" s="627" t="s">
        <v>4016</v>
      </c>
      <c r="D757" s="628" t="s">
        <v>4017</v>
      </c>
      <c r="E757" s="627" t="s">
        <v>4000</v>
      </c>
      <c r="F757" s="628" t="s">
        <v>4001</v>
      </c>
      <c r="G757" s="627" t="s">
        <v>5171</v>
      </c>
      <c r="H757" s="627" t="s">
        <v>5172</v>
      </c>
      <c r="I757" s="629">
        <v>9735.6</v>
      </c>
      <c r="J757" s="629">
        <v>4</v>
      </c>
      <c r="K757" s="630">
        <v>38942.400000000001</v>
      </c>
    </row>
    <row r="758" spans="1:11" ht="14.4" customHeight="1" x14ac:dyDescent="0.3">
      <c r="A758" s="625" t="s">
        <v>545</v>
      </c>
      <c r="B758" s="626" t="s">
        <v>547</v>
      </c>
      <c r="C758" s="627" t="s">
        <v>4016</v>
      </c>
      <c r="D758" s="628" t="s">
        <v>4017</v>
      </c>
      <c r="E758" s="627" t="s">
        <v>4000</v>
      </c>
      <c r="F758" s="628" t="s">
        <v>4001</v>
      </c>
      <c r="G758" s="627" t="s">
        <v>5173</v>
      </c>
      <c r="H758" s="627" t="s">
        <v>5174</v>
      </c>
      <c r="I758" s="629">
        <v>10257.9</v>
      </c>
      <c r="J758" s="629">
        <v>1</v>
      </c>
      <c r="K758" s="630">
        <v>10257.9</v>
      </c>
    </row>
    <row r="759" spans="1:11" ht="14.4" customHeight="1" x14ac:dyDescent="0.3">
      <c r="A759" s="625" t="s">
        <v>545</v>
      </c>
      <c r="B759" s="626" t="s">
        <v>547</v>
      </c>
      <c r="C759" s="627" t="s">
        <v>4016</v>
      </c>
      <c r="D759" s="628" t="s">
        <v>4017</v>
      </c>
      <c r="E759" s="627" t="s">
        <v>4000</v>
      </c>
      <c r="F759" s="628" t="s">
        <v>4001</v>
      </c>
      <c r="G759" s="627" t="s">
        <v>5175</v>
      </c>
      <c r="H759" s="627" t="s">
        <v>5176</v>
      </c>
      <c r="I759" s="629">
        <v>12640.46</v>
      </c>
      <c r="J759" s="629">
        <v>1</v>
      </c>
      <c r="K759" s="630">
        <v>12640.46</v>
      </c>
    </row>
    <row r="760" spans="1:11" ht="14.4" customHeight="1" x14ac:dyDescent="0.3">
      <c r="A760" s="625" t="s">
        <v>545</v>
      </c>
      <c r="B760" s="626" t="s">
        <v>547</v>
      </c>
      <c r="C760" s="627" t="s">
        <v>4016</v>
      </c>
      <c r="D760" s="628" t="s">
        <v>4017</v>
      </c>
      <c r="E760" s="627" t="s">
        <v>4000</v>
      </c>
      <c r="F760" s="628" t="s">
        <v>4001</v>
      </c>
      <c r="G760" s="627" t="s">
        <v>5177</v>
      </c>
      <c r="H760" s="627" t="s">
        <v>5178</v>
      </c>
      <c r="I760" s="629">
        <v>12640.32</v>
      </c>
      <c r="J760" s="629">
        <v>1</v>
      </c>
      <c r="K760" s="630">
        <v>12640.32</v>
      </c>
    </row>
    <row r="761" spans="1:11" ht="14.4" customHeight="1" x14ac:dyDescent="0.3">
      <c r="A761" s="625" t="s">
        <v>545</v>
      </c>
      <c r="B761" s="626" t="s">
        <v>547</v>
      </c>
      <c r="C761" s="627" t="s">
        <v>4016</v>
      </c>
      <c r="D761" s="628" t="s">
        <v>4017</v>
      </c>
      <c r="E761" s="627" t="s">
        <v>4000</v>
      </c>
      <c r="F761" s="628" t="s">
        <v>4001</v>
      </c>
      <c r="G761" s="627" t="s">
        <v>5179</v>
      </c>
      <c r="H761" s="627" t="s">
        <v>5180</v>
      </c>
      <c r="I761" s="629">
        <v>12640.32</v>
      </c>
      <c r="J761" s="629">
        <v>2</v>
      </c>
      <c r="K761" s="630">
        <v>25280.639999999999</v>
      </c>
    </row>
    <row r="762" spans="1:11" ht="14.4" customHeight="1" x14ac:dyDescent="0.3">
      <c r="A762" s="625" t="s">
        <v>545</v>
      </c>
      <c r="B762" s="626" t="s">
        <v>547</v>
      </c>
      <c r="C762" s="627" t="s">
        <v>4016</v>
      </c>
      <c r="D762" s="628" t="s">
        <v>4017</v>
      </c>
      <c r="E762" s="627" t="s">
        <v>4000</v>
      </c>
      <c r="F762" s="628" t="s">
        <v>4001</v>
      </c>
      <c r="G762" s="627" t="s">
        <v>5181</v>
      </c>
      <c r="H762" s="627" t="s">
        <v>5182</v>
      </c>
      <c r="I762" s="629">
        <v>12640.32</v>
      </c>
      <c r="J762" s="629">
        <v>1</v>
      </c>
      <c r="K762" s="630">
        <v>12640.32</v>
      </c>
    </row>
    <row r="763" spans="1:11" ht="14.4" customHeight="1" x14ac:dyDescent="0.3">
      <c r="A763" s="625" t="s">
        <v>545</v>
      </c>
      <c r="B763" s="626" t="s">
        <v>547</v>
      </c>
      <c r="C763" s="627" t="s">
        <v>4016</v>
      </c>
      <c r="D763" s="628" t="s">
        <v>4017</v>
      </c>
      <c r="E763" s="627" t="s">
        <v>4000</v>
      </c>
      <c r="F763" s="628" t="s">
        <v>4001</v>
      </c>
      <c r="G763" s="627" t="s">
        <v>5183</v>
      </c>
      <c r="H763" s="627" t="s">
        <v>5184</v>
      </c>
      <c r="I763" s="629">
        <v>12640.46</v>
      </c>
      <c r="J763" s="629">
        <v>1</v>
      </c>
      <c r="K763" s="630">
        <v>12640.46</v>
      </c>
    </row>
    <row r="764" spans="1:11" ht="14.4" customHeight="1" x14ac:dyDescent="0.3">
      <c r="A764" s="625" t="s">
        <v>545</v>
      </c>
      <c r="B764" s="626" t="s">
        <v>547</v>
      </c>
      <c r="C764" s="627" t="s">
        <v>4016</v>
      </c>
      <c r="D764" s="628" t="s">
        <v>4017</v>
      </c>
      <c r="E764" s="627" t="s">
        <v>4000</v>
      </c>
      <c r="F764" s="628" t="s">
        <v>4001</v>
      </c>
      <c r="G764" s="627" t="s">
        <v>5185</v>
      </c>
      <c r="H764" s="627" t="s">
        <v>5186</v>
      </c>
      <c r="I764" s="629">
        <v>12640.33</v>
      </c>
      <c r="J764" s="629">
        <v>1</v>
      </c>
      <c r="K764" s="630">
        <v>12640.33</v>
      </c>
    </row>
    <row r="765" spans="1:11" ht="14.4" customHeight="1" x14ac:dyDescent="0.3">
      <c r="A765" s="625" t="s">
        <v>545</v>
      </c>
      <c r="B765" s="626" t="s">
        <v>547</v>
      </c>
      <c r="C765" s="627" t="s">
        <v>4016</v>
      </c>
      <c r="D765" s="628" t="s">
        <v>4017</v>
      </c>
      <c r="E765" s="627" t="s">
        <v>4000</v>
      </c>
      <c r="F765" s="628" t="s">
        <v>4001</v>
      </c>
      <c r="G765" s="627" t="s">
        <v>5187</v>
      </c>
      <c r="H765" s="627" t="s">
        <v>5188</v>
      </c>
      <c r="I765" s="629">
        <v>12640.39</v>
      </c>
      <c r="J765" s="629">
        <v>2</v>
      </c>
      <c r="K765" s="630">
        <v>25280.78</v>
      </c>
    </row>
    <row r="766" spans="1:11" ht="14.4" customHeight="1" x14ac:dyDescent="0.3">
      <c r="A766" s="625" t="s">
        <v>545</v>
      </c>
      <c r="B766" s="626" t="s">
        <v>547</v>
      </c>
      <c r="C766" s="627" t="s">
        <v>4016</v>
      </c>
      <c r="D766" s="628" t="s">
        <v>4017</v>
      </c>
      <c r="E766" s="627" t="s">
        <v>4000</v>
      </c>
      <c r="F766" s="628" t="s">
        <v>4001</v>
      </c>
      <c r="G766" s="627" t="s">
        <v>5189</v>
      </c>
      <c r="H766" s="627" t="s">
        <v>5190</v>
      </c>
      <c r="I766" s="629">
        <v>12640.39</v>
      </c>
      <c r="J766" s="629">
        <v>2</v>
      </c>
      <c r="K766" s="630">
        <v>25280.78</v>
      </c>
    </row>
    <row r="767" spans="1:11" ht="14.4" customHeight="1" x14ac:dyDescent="0.3">
      <c r="A767" s="625" t="s">
        <v>545</v>
      </c>
      <c r="B767" s="626" t="s">
        <v>547</v>
      </c>
      <c r="C767" s="627" t="s">
        <v>4016</v>
      </c>
      <c r="D767" s="628" t="s">
        <v>4017</v>
      </c>
      <c r="E767" s="627" t="s">
        <v>4000</v>
      </c>
      <c r="F767" s="628" t="s">
        <v>4001</v>
      </c>
      <c r="G767" s="627" t="s">
        <v>5191</v>
      </c>
      <c r="H767" s="627" t="s">
        <v>5192</v>
      </c>
      <c r="I767" s="629">
        <v>12640.46</v>
      </c>
      <c r="J767" s="629">
        <v>1</v>
      </c>
      <c r="K767" s="630">
        <v>12640.46</v>
      </c>
    </row>
    <row r="768" spans="1:11" ht="14.4" customHeight="1" x14ac:dyDescent="0.3">
      <c r="A768" s="625" t="s">
        <v>545</v>
      </c>
      <c r="B768" s="626" t="s">
        <v>547</v>
      </c>
      <c r="C768" s="627" t="s">
        <v>4016</v>
      </c>
      <c r="D768" s="628" t="s">
        <v>4017</v>
      </c>
      <c r="E768" s="627" t="s">
        <v>4000</v>
      </c>
      <c r="F768" s="628" t="s">
        <v>4001</v>
      </c>
      <c r="G768" s="627" t="s">
        <v>5193</v>
      </c>
      <c r="H768" s="627" t="s">
        <v>5194</v>
      </c>
      <c r="I768" s="629">
        <v>11570.994999999999</v>
      </c>
      <c r="J768" s="629">
        <v>2</v>
      </c>
      <c r="K768" s="630">
        <v>23141.989999999998</v>
      </c>
    </row>
    <row r="769" spans="1:11" ht="14.4" customHeight="1" x14ac:dyDescent="0.3">
      <c r="A769" s="625" t="s">
        <v>545</v>
      </c>
      <c r="B769" s="626" t="s">
        <v>547</v>
      </c>
      <c r="C769" s="627" t="s">
        <v>4016</v>
      </c>
      <c r="D769" s="628" t="s">
        <v>4017</v>
      </c>
      <c r="E769" s="627" t="s">
        <v>4000</v>
      </c>
      <c r="F769" s="628" t="s">
        <v>4001</v>
      </c>
      <c r="G769" s="627" t="s">
        <v>5195</v>
      </c>
      <c r="H769" s="627" t="s">
        <v>5196</v>
      </c>
      <c r="I769" s="629">
        <v>11570.986666666666</v>
      </c>
      <c r="J769" s="629">
        <v>3</v>
      </c>
      <c r="K769" s="630">
        <v>34712.959999999999</v>
      </c>
    </row>
    <row r="770" spans="1:11" ht="14.4" customHeight="1" x14ac:dyDescent="0.3">
      <c r="A770" s="625" t="s">
        <v>545</v>
      </c>
      <c r="B770" s="626" t="s">
        <v>547</v>
      </c>
      <c r="C770" s="627" t="s">
        <v>4016</v>
      </c>
      <c r="D770" s="628" t="s">
        <v>4017</v>
      </c>
      <c r="E770" s="627" t="s">
        <v>4000</v>
      </c>
      <c r="F770" s="628" t="s">
        <v>4001</v>
      </c>
      <c r="G770" s="627" t="s">
        <v>5197</v>
      </c>
      <c r="H770" s="627" t="s">
        <v>5198</v>
      </c>
      <c r="I770" s="629">
        <v>11570.99</v>
      </c>
      <c r="J770" s="629">
        <v>3</v>
      </c>
      <c r="K770" s="630">
        <v>34712.97</v>
      </c>
    </row>
    <row r="771" spans="1:11" ht="14.4" customHeight="1" x14ac:dyDescent="0.3">
      <c r="A771" s="625" t="s">
        <v>545</v>
      </c>
      <c r="B771" s="626" t="s">
        <v>547</v>
      </c>
      <c r="C771" s="627" t="s">
        <v>4016</v>
      </c>
      <c r="D771" s="628" t="s">
        <v>4017</v>
      </c>
      <c r="E771" s="627" t="s">
        <v>4000</v>
      </c>
      <c r="F771" s="628" t="s">
        <v>4001</v>
      </c>
      <c r="G771" s="627" t="s">
        <v>5199</v>
      </c>
      <c r="H771" s="627" t="s">
        <v>5200</v>
      </c>
      <c r="I771" s="629">
        <v>11570.96</v>
      </c>
      <c r="J771" s="629">
        <v>1</v>
      </c>
      <c r="K771" s="630">
        <v>11570.96</v>
      </c>
    </row>
    <row r="772" spans="1:11" ht="14.4" customHeight="1" x14ac:dyDescent="0.3">
      <c r="A772" s="625" t="s">
        <v>545</v>
      </c>
      <c r="B772" s="626" t="s">
        <v>547</v>
      </c>
      <c r="C772" s="627" t="s">
        <v>4016</v>
      </c>
      <c r="D772" s="628" t="s">
        <v>4017</v>
      </c>
      <c r="E772" s="627" t="s">
        <v>4000</v>
      </c>
      <c r="F772" s="628" t="s">
        <v>4001</v>
      </c>
      <c r="G772" s="627" t="s">
        <v>5201</v>
      </c>
      <c r="H772" s="627" t="s">
        <v>5202</v>
      </c>
      <c r="I772" s="629">
        <v>1591.65</v>
      </c>
      <c r="J772" s="629">
        <v>4</v>
      </c>
      <c r="K772" s="630">
        <v>6366.6</v>
      </c>
    </row>
    <row r="773" spans="1:11" ht="14.4" customHeight="1" x14ac:dyDescent="0.3">
      <c r="A773" s="625" t="s">
        <v>545</v>
      </c>
      <c r="B773" s="626" t="s">
        <v>547</v>
      </c>
      <c r="C773" s="627" t="s">
        <v>4016</v>
      </c>
      <c r="D773" s="628" t="s">
        <v>4017</v>
      </c>
      <c r="E773" s="627" t="s">
        <v>4000</v>
      </c>
      <c r="F773" s="628" t="s">
        <v>4001</v>
      </c>
      <c r="G773" s="627" t="s">
        <v>5203</v>
      </c>
      <c r="H773" s="627" t="s">
        <v>5204</v>
      </c>
      <c r="I773" s="629">
        <v>2073.6750000000002</v>
      </c>
      <c r="J773" s="629">
        <v>12</v>
      </c>
      <c r="K773" s="630">
        <v>24884.129999999997</v>
      </c>
    </row>
    <row r="774" spans="1:11" ht="14.4" customHeight="1" x14ac:dyDescent="0.3">
      <c r="A774" s="625" t="s">
        <v>545</v>
      </c>
      <c r="B774" s="626" t="s">
        <v>547</v>
      </c>
      <c r="C774" s="627" t="s">
        <v>4016</v>
      </c>
      <c r="D774" s="628" t="s">
        <v>4017</v>
      </c>
      <c r="E774" s="627" t="s">
        <v>4000</v>
      </c>
      <c r="F774" s="628" t="s">
        <v>4001</v>
      </c>
      <c r="G774" s="627" t="s">
        <v>5205</v>
      </c>
      <c r="H774" s="627" t="s">
        <v>5206</v>
      </c>
      <c r="I774" s="629">
        <v>2073.6799999999998</v>
      </c>
      <c r="J774" s="629">
        <v>3</v>
      </c>
      <c r="K774" s="630">
        <v>6221.01</v>
      </c>
    </row>
    <row r="775" spans="1:11" ht="14.4" customHeight="1" x14ac:dyDescent="0.3">
      <c r="A775" s="625" t="s">
        <v>545</v>
      </c>
      <c r="B775" s="626" t="s">
        <v>547</v>
      </c>
      <c r="C775" s="627" t="s">
        <v>4016</v>
      </c>
      <c r="D775" s="628" t="s">
        <v>4017</v>
      </c>
      <c r="E775" s="627" t="s">
        <v>4000</v>
      </c>
      <c r="F775" s="628" t="s">
        <v>4001</v>
      </c>
      <c r="G775" s="627" t="s">
        <v>5207</v>
      </c>
      <c r="H775" s="627" t="s">
        <v>5208</v>
      </c>
      <c r="I775" s="629">
        <v>2073.665</v>
      </c>
      <c r="J775" s="629">
        <v>6</v>
      </c>
      <c r="K775" s="630">
        <v>12441.96</v>
      </c>
    </row>
    <row r="776" spans="1:11" ht="14.4" customHeight="1" x14ac:dyDescent="0.3">
      <c r="A776" s="625" t="s">
        <v>545</v>
      </c>
      <c r="B776" s="626" t="s">
        <v>547</v>
      </c>
      <c r="C776" s="627" t="s">
        <v>4016</v>
      </c>
      <c r="D776" s="628" t="s">
        <v>4017</v>
      </c>
      <c r="E776" s="627" t="s">
        <v>4000</v>
      </c>
      <c r="F776" s="628" t="s">
        <v>4001</v>
      </c>
      <c r="G776" s="627" t="s">
        <v>5209</v>
      </c>
      <c r="H776" s="627" t="s">
        <v>5210</v>
      </c>
      <c r="I776" s="629">
        <v>285</v>
      </c>
      <c r="J776" s="629">
        <v>1</v>
      </c>
      <c r="K776" s="630">
        <v>285</v>
      </c>
    </row>
    <row r="777" spans="1:11" ht="14.4" customHeight="1" x14ac:dyDescent="0.3">
      <c r="A777" s="625" t="s">
        <v>545</v>
      </c>
      <c r="B777" s="626" t="s">
        <v>547</v>
      </c>
      <c r="C777" s="627" t="s">
        <v>4016</v>
      </c>
      <c r="D777" s="628" t="s">
        <v>4017</v>
      </c>
      <c r="E777" s="627" t="s">
        <v>4000</v>
      </c>
      <c r="F777" s="628" t="s">
        <v>4001</v>
      </c>
      <c r="G777" s="627" t="s">
        <v>5211</v>
      </c>
      <c r="H777" s="627" t="s">
        <v>5212</v>
      </c>
      <c r="I777" s="629">
        <v>389.88</v>
      </c>
      <c r="J777" s="629">
        <v>2</v>
      </c>
      <c r="K777" s="630">
        <v>779.77</v>
      </c>
    </row>
    <row r="778" spans="1:11" ht="14.4" customHeight="1" x14ac:dyDescent="0.3">
      <c r="A778" s="625" t="s">
        <v>545</v>
      </c>
      <c r="B778" s="626" t="s">
        <v>547</v>
      </c>
      <c r="C778" s="627" t="s">
        <v>4016</v>
      </c>
      <c r="D778" s="628" t="s">
        <v>4017</v>
      </c>
      <c r="E778" s="627" t="s">
        <v>4000</v>
      </c>
      <c r="F778" s="628" t="s">
        <v>4001</v>
      </c>
      <c r="G778" s="627" t="s">
        <v>5213</v>
      </c>
      <c r="H778" s="627" t="s">
        <v>5214</v>
      </c>
      <c r="I778" s="629">
        <v>477.25</v>
      </c>
      <c r="J778" s="629">
        <v>1</v>
      </c>
      <c r="K778" s="630">
        <v>477.25</v>
      </c>
    </row>
    <row r="779" spans="1:11" ht="14.4" customHeight="1" x14ac:dyDescent="0.3">
      <c r="A779" s="625" t="s">
        <v>545</v>
      </c>
      <c r="B779" s="626" t="s">
        <v>547</v>
      </c>
      <c r="C779" s="627" t="s">
        <v>4016</v>
      </c>
      <c r="D779" s="628" t="s">
        <v>4017</v>
      </c>
      <c r="E779" s="627" t="s">
        <v>4000</v>
      </c>
      <c r="F779" s="628" t="s">
        <v>4001</v>
      </c>
      <c r="G779" s="627" t="s">
        <v>5215</v>
      </c>
      <c r="H779" s="627" t="s">
        <v>5216</v>
      </c>
      <c r="I779" s="629">
        <v>1435.2919999999999</v>
      </c>
      <c r="J779" s="629">
        <v>15</v>
      </c>
      <c r="K779" s="630">
        <v>21529.439999999999</v>
      </c>
    </row>
    <row r="780" spans="1:11" ht="14.4" customHeight="1" x14ac:dyDescent="0.3">
      <c r="A780" s="625" t="s">
        <v>545</v>
      </c>
      <c r="B780" s="626" t="s">
        <v>547</v>
      </c>
      <c r="C780" s="627" t="s">
        <v>4016</v>
      </c>
      <c r="D780" s="628" t="s">
        <v>4017</v>
      </c>
      <c r="E780" s="627" t="s">
        <v>4000</v>
      </c>
      <c r="F780" s="628" t="s">
        <v>4001</v>
      </c>
      <c r="G780" s="627" t="s">
        <v>5217</v>
      </c>
      <c r="H780" s="627" t="s">
        <v>5218</v>
      </c>
      <c r="I780" s="629">
        <v>722.81000000000006</v>
      </c>
      <c r="J780" s="629">
        <v>11</v>
      </c>
      <c r="K780" s="630">
        <v>7950.68</v>
      </c>
    </row>
    <row r="781" spans="1:11" ht="14.4" customHeight="1" x14ac:dyDescent="0.3">
      <c r="A781" s="625" t="s">
        <v>545</v>
      </c>
      <c r="B781" s="626" t="s">
        <v>547</v>
      </c>
      <c r="C781" s="627" t="s">
        <v>4016</v>
      </c>
      <c r="D781" s="628" t="s">
        <v>4017</v>
      </c>
      <c r="E781" s="627" t="s">
        <v>4000</v>
      </c>
      <c r="F781" s="628" t="s">
        <v>4001</v>
      </c>
      <c r="G781" s="627" t="s">
        <v>5219</v>
      </c>
      <c r="H781" s="627" t="s">
        <v>5220</v>
      </c>
      <c r="I781" s="629">
        <v>472.07499999999999</v>
      </c>
      <c r="J781" s="629">
        <v>5</v>
      </c>
      <c r="K781" s="630">
        <v>2360.2599999999998</v>
      </c>
    </row>
    <row r="782" spans="1:11" ht="14.4" customHeight="1" x14ac:dyDescent="0.3">
      <c r="A782" s="625" t="s">
        <v>545</v>
      </c>
      <c r="B782" s="626" t="s">
        <v>547</v>
      </c>
      <c r="C782" s="627" t="s">
        <v>4016</v>
      </c>
      <c r="D782" s="628" t="s">
        <v>4017</v>
      </c>
      <c r="E782" s="627" t="s">
        <v>4000</v>
      </c>
      <c r="F782" s="628" t="s">
        <v>4001</v>
      </c>
      <c r="G782" s="627" t="s">
        <v>5221</v>
      </c>
      <c r="H782" s="627" t="s">
        <v>5222</v>
      </c>
      <c r="I782" s="629">
        <v>471.96</v>
      </c>
      <c r="J782" s="629">
        <v>2</v>
      </c>
      <c r="K782" s="630">
        <v>943.92</v>
      </c>
    </row>
    <row r="783" spans="1:11" ht="14.4" customHeight="1" x14ac:dyDescent="0.3">
      <c r="A783" s="625" t="s">
        <v>545</v>
      </c>
      <c r="B783" s="626" t="s">
        <v>547</v>
      </c>
      <c r="C783" s="627" t="s">
        <v>4016</v>
      </c>
      <c r="D783" s="628" t="s">
        <v>4017</v>
      </c>
      <c r="E783" s="627" t="s">
        <v>4000</v>
      </c>
      <c r="F783" s="628" t="s">
        <v>4001</v>
      </c>
      <c r="G783" s="627" t="s">
        <v>5223</v>
      </c>
      <c r="H783" s="627" t="s">
        <v>5224</v>
      </c>
      <c r="I783" s="629">
        <v>466.44</v>
      </c>
      <c r="J783" s="629">
        <v>1</v>
      </c>
      <c r="K783" s="630">
        <v>466.44</v>
      </c>
    </row>
    <row r="784" spans="1:11" ht="14.4" customHeight="1" x14ac:dyDescent="0.3">
      <c r="A784" s="625" t="s">
        <v>545</v>
      </c>
      <c r="B784" s="626" t="s">
        <v>547</v>
      </c>
      <c r="C784" s="627" t="s">
        <v>4016</v>
      </c>
      <c r="D784" s="628" t="s">
        <v>4017</v>
      </c>
      <c r="E784" s="627" t="s">
        <v>4000</v>
      </c>
      <c r="F784" s="628" t="s">
        <v>4001</v>
      </c>
      <c r="G784" s="627" t="s">
        <v>5225</v>
      </c>
      <c r="H784" s="627" t="s">
        <v>5226</v>
      </c>
      <c r="I784" s="629">
        <v>1033.97</v>
      </c>
      <c r="J784" s="629">
        <v>3</v>
      </c>
      <c r="K784" s="630">
        <v>3101.9100000000003</v>
      </c>
    </row>
    <row r="785" spans="1:11" ht="14.4" customHeight="1" x14ac:dyDescent="0.3">
      <c r="A785" s="625" t="s">
        <v>545</v>
      </c>
      <c r="B785" s="626" t="s">
        <v>547</v>
      </c>
      <c r="C785" s="627" t="s">
        <v>4016</v>
      </c>
      <c r="D785" s="628" t="s">
        <v>4017</v>
      </c>
      <c r="E785" s="627" t="s">
        <v>4000</v>
      </c>
      <c r="F785" s="628" t="s">
        <v>4001</v>
      </c>
      <c r="G785" s="627" t="s">
        <v>5227</v>
      </c>
      <c r="H785" s="627" t="s">
        <v>5228</v>
      </c>
      <c r="I785" s="629">
        <v>1034.0409999999999</v>
      </c>
      <c r="J785" s="629">
        <v>14</v>
      </c>
      <c r="K785" s="630">
        <v>14476.310000000003</v>
      </c>
    </row>
    <row r="786" spans="1:11" ht="14.4" customHeight="1" x14ac:dyDescent="0.3">
      <c r="A786" s="625" t="s">
        <v>545</v>
      </c>
      <c r="B786" s="626" t="s">
        <v>547</v>
      </c>
      <c r="C786" s="627" t="s">
        <v>4016</v>
      </c>
      <c r="D786" s="628" t="s">
        <v>4017</v>
      </c>
      <c r="E786" s="627" t="s">
        <v>4000</v>
      </c>
      <c r="F786" s="628" t="s">
        <v>4001</v>
      </c>
      <c r="G786" s="627" t="s">
        <v>5229</v>
      </c>
      <c r="H786" s="627" t="s">
        <v>5230</v>
      </c>
      <c r="I786" s="629">
        <v>1034.0109090909091</v>
      </c>
      <c r="J786" s="629">
        <v>24</v>
      </c>
      <c r="K786" s="630">
        <v>24815.730000000003</v>
      </c>
    </row>
    <row r="787" spans="1:11" ht="14.4" customHeight="1" x14ac:dyDescent="0.3">
      <c r="A787" s="625" t="s">
        <v>545</v>
      </c>
      <c r="B787" s="626" t="s">
        <v>547</v>
      </c>
      <c r="C787" s="627" t="s">
        <v>4016</v>
      </c>
      <c r="D787" s="628" t="s">
        <v>4017</v>
      </c>
      <c r="E787" s="627" t="s">
        <v>4000</v>
      </c>
      <c r="F787" s="628" t="s">
        <v>4001</v>
      </c>
      <c r="G787" s="627" t="s">
        <v>5231</v>
      </c>
      <c r="H787" s="627" t="s">
        <v>5232</v>
      </c>
      <c r="I787" s="629">
        <v>1098.9625000000001</v>
      </c>
      <c r="J787" s="629">
        <v>12</v>
      </c>
      <c r="K787" s="630">
        <v>13187.56</v>
      </c>
    </row>
    <row r="788" spans="1:11" ht="14.4" customHeight="1" x14ac:dyDescent="0.3">
      <c r="A788" s="625" t="s">
        <v>545</v>
      </c>
      <c r="B788" s="626" t="s">
        <v>547</v>
      </c>
      <c r="C788" s="627" t="s">
        <v>4016</v>
      </c>
      <c r="D788" s="628" t="s">
        <v>4017</v>
      </c>
      <c r="E788" s="627" t="s">
        <v>4000</v>
      </c>
      <c r="F788" s="628" t="s">
        <v>4001</v>
      </c>
      <c r="G788" s="627" t="s">
        <v>5233</v>
      </c>
      <c r="H788" s="627" t="s">
        <v>5234</v>
      </c>
      <c r="I788" s="629">
        <v>1099.0471428571429</v>
      </c>
      <c r="J788" s="629">
        <v>11</v>
      </c>
      <c r="K788" s="630">
        <v>12089.19</v>
      </c>
    </row>
    <row r="789" spans="1:11" ht="14.4" customHeight="1" x14ac:dyDescent="0.3">
      <c r="A789" s="625" t="s">
        <v>545</v>
      </c>
      <c r="B789" s="626" t="s">
        <v>547</v>
      </c>
      <c r="C789" s="627" t="s">
        <v>4016</v>
      </c>
      <c r="D789" s="628" t="s">
        <v>4017</v>
      </c>
      <c r="E789" s="627" t="s">
        <v>4000</v>
      </c>
      <c r="F789" s="628" t="s">
        <v>4001</v>
      </c>
      <c r="G789" s="627" t="s">
        <v>5235</v>
      </c>
      <c r="H789" s="627" t="s">
        <v>5236</v>
      </c>
      <c r="I789" s="629">
        <v>1099.0277777777778</v>
      </c>
      <c r="J789" s="629">
        <v>15</v>
      </c>
      <c r="K789" s="630">
        <v>16484.989999999998</v>
      </c>
    </row>
    <row r="790" spans="1:11" ht="14.4" customHeight="1" x14ac:dyDescent="0.3">
      <c r="A790" s="625" t="s">
        <v>545</v>
      </c>
      <c r="B790" s="626" t="s">
        <v>547</v>
      </c>
      <c r="C790" s="627" t="s">
        <v>4016</v>
      </c>
      <c r="D790" s="628" t="s">
        <v>4017</v>
      </c>
      <c r="E790" s="627" t="s">
        <v>4000</v>
      </c>
      <c r="F790" s="628" t="s">
        <v>4001</v>
      </c>
      <c r="G790" s="627" t="s">
        <v>5237</v>
      </c>
      <c r="H790" s="627" t="s">
        <v>5238</v>
      </c>
      <c r="I790" s="629">
        <v>1179.9478947368423</v>
      </c>
      <c r="J790" s="629">
        <v>36</v>
      </c>
      <c r="K790" s="630">
        <v>42477.750000000007</v>
      </c>
    </row>
    <row r="791" spans="1:11" ht="14.4" customHeight="1" x14ac:dyDescent="0.3">
      <c r="A791" s="625" t="s">
        <v>545</v>
      </c>
      <c r="B791" s="626" t="s">
        <v>547</v>
      </c>
      <c r="C791" s="627" t="s">
        <v>4016</v>
      </c>
      <c r="D791" s="628" t="s">
        <v>4017</v>
      </c>
      <c r="E791" s="627" t="s">
        <v>4000</v>
      </c>
      <c r="F791" s="628" t="s">
        <v>4001</v>
      </c>
      <c r="G791" s="627" t="s">
        <v>5239</v>
      </c>
      <c r="H791" s="627" t="s">
        <v>5240</v>
      </c>
      <c r="I791" s="629">
        <v>1179.9574999999998</v>
      </c>
      <c r="J791" s="629">
        <v>10</v>
      </c>
      <c r="K791" s="630">
        <v>11799.46</v>
      </c>
    </row>
    <row r="792" spans="1:11" ht="14.4" customHeight="1" x14ac:dyDescent="0.3">
      <c r="A792" s="625" t="s">
        <v>545</v>
      </c>
      <c r="B792" s="626" t="s">
        <v>547</v>
      </c>
      <c r="C792" s="627" t="s">
        <v>4016</v>
      </c>
      <c r="D792" s="628" t="s">
        <v>4017</v>
      </c>
      <c r="E792" s="627" t="s">
        <v>4000</v>
      </c>
      <c r="F792" s="628" t="s">
        <v>4001</v>
      </c>
      <c r="G792" s="627" t="s">
        <v>5241</v>
      </c>
      <c r="H792" s="627" t="s">
        <v>5242</v>
      </c>
      <c r="I792" s="629">
        <v>1247.2362500000002</v>
      </c>
      <c r="J792" s="629">
        <v>13</v>
      </c>
      <c r="K792" s="630">
        <v>16214.300000000001</v>
      </c>
    </row>
    <row r="793" spans="1:11" ht="14.4" customHeight="1" x14ac:dyDescent="0.3">
      <c r="A793" s="625" t="s">
        <v>545</v>
      </c>
      <c r="B793" s="626" t="s">
        <v>547</v>
      </c>
      <c r="C793" s="627" t="s">
        <v>4016</v>
      </c>
      <c r="D793" s="628" t="s">
        <v>4017</v>
      </c>
      <c r="E793" s="627" t="s">
        <v>4000</v>
      </c>
      <c r="F793" s="628" t="s">
        <v>4001</v>
      </c>
      <c r="G793" s="627" t="s">
        <v>5243</v>
      </c>
      <c r="H793" s="627" t="s">
        <v>5244</v>
      </c>
      <c r="I793" s="629">
        <v>1375.99</v>
      </c>
      <c r="J793" s="629">
        <v>1</v>
      </c>
      <c r="K793" s="630">
        <v>1375.99</v>
      </c>
    </row>
    <row r="794" spans="1:11" ht="14.4" customHeight="1" x14ac:dyDescent="0.3">
      <c r="A794" s="625" t="s">
        <v>545</v>
      </c>
      <c r="B794" s="626" t="s">
        <v>547</v>
      </c>
      <c r="C794" s="627" t="s">
        <v>4016</v>
      </c>
      <c r="D794" s="628" t="s">
        <v>4017</v>
      </c>
      <c r="E794" s="627" t="s">
        <v>4000</v>
      </c>
      <c r="F794" s="628" t="s">
        <v>4001</v>
      </c>
      <c r="G794" s="627" t="s">
        <v>5245</v>
      </c>
      <c r="H794" s="627" t="s">
        <v>5246</v>
      </c>
      <c r="I794" s="629">
        <v>1247.1550000000002</v>
      </c>
      <c r="J794" s="629">
        <v>4</v>
      </c>
      <c r="K794" s="630">
        <v>4988.58</v>
      </c>
    </row>
    <row r="795" spans="1:11" ht="14.4" customHeight="1" x14ac:dyDescent="0.3">
      <c r="A795" s="625" t="s">
        <v>545</v>
      </c>
      <c r="B795" s="626" t="s">
        <v>547</v>
      </c>
      <c r="C795" s="627" t="s">
        <v>4016</v>
      </c>
      <c r="D795" s="628" t="s">
        <v>4017</v>
      </c>
      <c r="E795" s="627" t="s">
        <v>4000</v>
      </c>
      <c r="F795" s="628" t="s">
        <v>4001</v>
      </c>
      <c r="G795" s="627" t="s">
        <v>5247</v>
      </c>
      <c r="H795" s="627" t="s">
        <v>5248</v>
      </c>
      <c r="I795" s="629">
        <v>1655.28</v>
      </c>
      <c r="J795" s="629">
        <v>4</v>
      </c>
      <c r="K795" s="630">
        <v>6621.11</v>
      </c>
    </row>
    <row r="796" spans="1:11" ht="14.4" customHeight="1" x14ac:dyDescent="0.3">
      <c r="A796" s="625" t="s">
        <v>545</v>
      </c>
      <c r="B796" s="626" t="s">
        <v>547</v>
      </c>
      <c r="C796" s="627" t="s">
        <v>4016</v>
      </c>
      <c r="D796" s="628" t="s">
        <v>4017</v>
      </c>
      <c r="E796" s="627" t="s">
        <v>4000</v>
      </c>
      <c r="F796" s="628" t="s">
        <v>4001</v>
      </c>
      <c r="G796" s="627" t="s">
        <v>5249</v>
      </c>
      <c r="H796" s="627" t="s">
        <v>5250</v>
      </c>
      <c r="I796" s="629">
        <v>1034.2</v>
      </c>
      <c r="J796" s="629">
        <v>2</v>
      </c>
      <c r="K796" s="630">
        <v>2068.4</v>
      </c>
    </row>
    <row r="797" spans="1:11" ht="14.4" customHeight="1" x14ac:dyDescent="0.3">
      <c r="A797" s="625" t="s">
        <v>545</v>
      </c>
      <c r="B797" s="626" t="s">
        <v>547</v>
      </c>
      <c r="C797" s="627" t="s">
        <v>4016</v>
      </c>
      <c r="D797" s="628" t="s">
        <v>4017</v>
      </c>
      <c r="E797" s="627" t="s">
        <v>4000</v>
      </c>
      <c r="F797" s="628" t="s">
        <v>4001</v>
      </c>
      <c r="G797" s="627" t="s">
        <v>5251</v>
      </c>
      <c r="H797" s="627" t="s">
        <v>5252</v>
      </c>
      <c r="I797" s="629">
        <v>10624.805</v>
      </c>
      <c r="J797" s="629">
        <v>2</v>
      </c>
      <c r="K797" s="630">
        <v>21249.61</v>
      </c>
    </row>
    <row r="798" spans="1:11" ht="14.4" customHeight="1" x14ac:dyDescent="0.3">
      <c r="A798" s="625" t="s">
        <v>545</v>
      </c>
      <c r="B798" s="626" t="s">
        <v>547</v>
      </c>
      <c r="C798" s="627" t="s">
        <v>4016</v>
      </c>
      <c r="D798" s="628" t="s">
        <v>4017</v>
      </c>
      <c r="E798" s="627" t="s">
        <v>4000</v>
      </c>
      <c r="F798" s="628" t="s">
        <v>4001</v>
      </c>
      <c r="G798" s="627" t="s">
        <v>5253</v>
      </c>
      <c r="H798" s="627" t="s">
        <v>5254</v>
      </c>
      <c r="I798" s="629">
        <v>1764.1</v>
      </c>
      <c r="J798" s="629">
        <v>4</v>
      </c>
      <c r="K798" s="630">
        <v>7056.4</v>
      </c>
    </row>
    <row r="799" spans="1:11" ht="14.4" customHeight="1" x14ac:dyDescent="0.3">
      <c r="A799" s="625" t="s">
        <v>545</v>
      </c>
      <c r="B799" s="626" t="s">
        <v>547</v>
      </c>
      <c r="C799" s="627" t="s">
        <v>4016</v>
      </c>
      <c r="D799" s="628" t="s">
        <v>4017</v>
      </c>
      <c r="E799" s="627" t="s">
        <v>4000</v>
      </c>
      <c r="F799" s="628" t="s">
        <v>4001</v>
      </c>
      <c r="G799" s="627" t="s">
        <v>5255</v>
      </c>
      <c r="H799" s="627" t="s">
        <v>5256</v>
      </c>
      <c r="I799" s="629">
        <v>499.322</v>
      </c>
      <c r="J799" s="629">
        <v>7</v>
      </c>
      <c r="K799" s="630">
        <v>3495.26</v>
      </c>
    </row>
    <row r="800" spans="1:11" ht="14.4" customHeight="1" x14ac:dyDescent="0.3">
      <c r="A800" s="625" t="s">
        <v>545</v>
      </c>
      <c r="B800" s="626" t="s">
        <v>547</v>
      </c>
      <c r="C800" s="627" t="s">
        <v>4016</v>
      </c>
      <c r="D800" s="628" t="s">
        <v>4017</v>
      </c>
      <c r="E800" s="627" t="s">
        <v>4000</v>
      </c>
      <c r="F800" s="628" t="s">
        <v>4001</v>
      </c>
      <c r="G800" s="627" t="s">
        <v>5257</v>
      </c>
      <c r="H800" s="627" t="s">
        <v>5258</v>
      </c>
      <c r="I800" s="629">
        <v>499.38249999999999</v>
      </c>
      <c r="J800" s="629">
        <v>4</v>
      </c>
      <c r="K800" s="630">
        <v>1997.53</v>
      </c>
    </row>
    <row r="801" spans="1:11" ht="14.4" customHeight="1" x14ac:dyDescent="0.3">
      <c r="A801" s="625" t="s">
        <v>545</v>
      </c>
      <c r="B801" s="626" t="s">
        <v>547</v>
      </c>
      <c r="C801" s="627" t="s">
        <v>4016</v>
      </c>
      <c r="D801" s="628" t="s">
        <v>4017</v>
      </c>
      <c r="E801" s="627" t="s">
        <v>4000</v>
      </c>
      <c r="F801" s="628" t="s">
        <v>4001</v>
      </c>
      <c r="G801" s="627" t="s">
        <v>5259</v>
      </c>
      <c r="H801" s="627" t="s">
        <v>5260</v>
      </c>
      <c r="I801" s="629">
        <v>226.065</v>
      </c>
      <c r="J801" s="629">
        <v>3</v>
      </c>
      <c r="K801" s="630">
        <v>677.85</v>
      </c>
    </row>
    <row r="802" spans="1:11" ht="14.4" customHeight="1" x14ac:dyDescent="0.3">
      <c r="A802" s="625" t="s">
        <v>545</v>
      </c>
      <c r="B802" s="626" t="s">
        <v>547</v>
      </c>
      <c r="C802" s="627" t="s">
        <v>4016</v>
      </c>
      <c r="D802" s="628" t="s">
        <v>4017</v>
      </c>
      <c r="E802" s="627" t="s">
        <v>4000</v>
      </c>
      <c r="F802" s="628" t="s">
        <v>4001</v>
      </c>
      <c r="G802" s="627" t="s">
        <v>5261</v>
      </c>
      <c r="H802" s="627" t="s">
        <v>5262</v>
      </c>
      <c r="I802" s="629">
        <v>1034.2</v>
      </c>
      <c r="J802" s="629">
        <v>1</v>
      </c>
      <c r="K802" s="630">
        <v>1034.2</v>
      </c>
    </row>
    <row r="803" spans="1:11" ht="14.4" customHeight="1" x14ac:dyDescent="0.3">
      <c r="A803" s="625" t="s">
        <v>545</v>
      </c>
      <c r="B803" s="626" t="s">
        <v>547</v>
      </c>
      <c r="C803" s="627" t="s">
        <v>4016</v>
      </c>
      <c r="D803" s="628" t="s">
        <v>4017</v>
      </c>
      <c r="E803" s="627" t="s">
        <v>4000</v>
      </c>
      <c r="F803" s="628" t="s">
        <v>4001</v>
      </c>
      <c r="G803" s="627" t="s">
        <v>5263</v>
      </c>
      <c r="H803" s="627" t="s">
        <v>5264</v>
      </c>
      <c r="I803" s="629">
        <v>1831.15</v>
      </c>
      <c r="J803" s="629">
        <v>1</v>
      </c>
      <c r="K803" s="630">
        <v>1831.15</v>
      </c>
    </row>
    <row r="804" spans="1:11" ht="14.4" customHeight="1" x14ac:dyDescent="0.3">
      <c r="A804" s="625" t="s">
        <v>545</v>
      </c>
      <c r="B804" s="626" t="s">
        <v>547</v>
      </c>
      <c r="C804" s="627" t="s">
        <v>4016</v>
      </c>
      <c r="D804" s="628" t="s">
        <v>4017</v>
      </c>
      <c r="E804" s="627" t="s">
        <v>4000</v>
      </c>
      <c r="F804" s="628" t="s">
        <v>4001</v>
      </c>
      <c r="G804" s="627" t="s">
        <v>5265</v>
      </c>
      <c r="H804" s="627" t="s">
        <v>5266</v>
      </c>
      <c r="I804" s="629">
        <v>1830.902</v>
      </c>
      <c r="J804" s="629">
        <v>5</v>
      </c>
      <c r="K804" s="630">
        <v>9154.51</v>
      </c>
    </row>
    <row r="805" spans="1:11" ht="14.4" customHeight="1" x14ac:dyDescent="0.3">
      <c r="A805" s="625" t="s">
        <v>545</v>
      </c>
      <c r="B805" s="626" t="s">
        <v>547</v>
      </c>
      <c r="C805" s="627" t="s">
        <v>4016</v>
      </c>
      <c r="D805" s="628" t="s">
        <v>4017</v>
      </c>
      <c r="E805" s="627" t="s">
        <v>4000</v>
      </c>
      <c r="F805" s="628" t="s">
        <v>4001</v>
      </c>
      <c r="G805" s="627" t="s">
        <v>5267</v>
      </c>
      <c r="H805" s="627" t="s">
        <v>5268</v>
      </c>
      <c r="I805" s="629">
        <v>1830.83</v>
      </c>
      <c r="J805" s="629">
        <v>2</v>
      </c>
      <c r="K805" s="630">
        <v>3661.66</v>
      </c>
    </row>
    <row r="806" spans="1:11" ht="14.4" customHeight="1" x14ac:dyDescent="0.3">
      <c r="A806" s="625" t="s">
        <v>545</v>
      </c>
      <c r="B806" s="626" t="s">
        <v>547</v>
      </c>
      <c r="C806" s="627" t="s">
        <v>4016</v>
      </c>
      <c r="D806" s="628" t="s">
        <v>4017</v>
      </c>
      <c r="E806" s="627" t="s">
        <v>4000</v>
      </c>
      <c r="F806" s="628" t="s">
        <v>4001</v>
      </c>
      <c r="G806" s="627" t="s">
        <v>5269</v>
      </c>
      <c r="H806" s="627" t="s">
        <v>5270</v>
      </c>
      <c r="I806" s="629">
        <v>852.27666666666664</v>
      </c>
      <c r="J806" s="629">
        <v>4</v>
      </c>
      <c r="K806" s="630">
        <v>3409.1299999999997</v>
      </c>
    </row>
    <row r="807" spans="1:11" ht="14.4" customHeight="1" x14ac:dyDescent="0.3">
      <c r="A807" s="625" t="s">
        <v>545</v>
      </c>
      <c r="B807" s="626" t="s">
        <v>547</v>
      </c>
      <c r="C807" s="627" t="s">
        <v>4016</v>
      </c>
      <c r="D807" s="628" t="s">
        <v>4017</v>
      </c>
      <c r="E807" s="627" t="s">
        <v>4000</v>
      </c>
      <c r="F807" s="628" t="s">
        <v>4001</v>
      </c>
      <c r="G807" s="627" t="s">
        <v>5271</v>
      </c>
      <c r="H807" s="627" t="s">
        <v>5272</v>
      </c>
      <c r="I807" s="629">
        <v>499.31</v>
      </c>
      <c r="J807" s="629">
        <v>4</v>
      </c>
      <c r="K807" s="630">
        <v>1997.24</v>
      </c>
    </row>
    <row r="808" spans="1:11" ht="14.4" customHeight="1" x14ac:dyDescent="0.3">
      <c r="A808" s="625" t="s">
        <v>545</v>
      </c>
      <c r="B808" s="626" t="s">
        <v>547</v>
      </c>
      <c r="C808" s="627" t="s">
        <v>4016</v>
      </c>
      <c r="D808" s="628" t="s">
        <v>4017</v>
      </c>
      <c r="E808" s="627" t="s">
        <v>4000</v>
      </c>
      <c r="F808" s="628" t="s">
        <v>4001</v>
      </c>
      <c r="G808" s="627" t="s">
        <v>5273</v>
      </c>
      <c r="H808" s="627" t="s">
        <v>5274</v>
      </c>
      <c r="I808" s="629">
        <v>12681.32</v>
      </c>
      <c r="J808" s="629">
        <v>1</v>
      </c>
      <c r="K808" s="630">
        <v>12681.32</v>
      </c>
    </row>
    <row r="809" spans="1:11" ht="14.4" customHeight="1" x14ac:dyDescent="0.3">
      <c r="A809" s="625" t="s">
        <v>545</v>
      </c>
      <c r="B809" s="626" t="s">
        <v>547</v>
      </c>
      <c r="C809" s="627" t="s">
        <v>4016</v>
      </c>
      <c r="D809" s="628" t="s">
        <v>4017</v>
      </c>
      <c r="E809" s="627" t="s">
        <v>4000</v>
      </c>
      <c r="F809" s="628" t="s">
        <v>4001</v>
      </c>
      <c r="G809" s="627" t="s">
        <v>5275</v>
      </c>
      <c r="H809" s="627" t="s">
        <v>5276</v>
      </c>
      <c r="I809" s="629">
        <v>1247.18</v>
      </c>
      <c r="J809" s="629">
        <v>1</v>
      </c>
      <c r="K809" s="630">
        <v>1247.18</v>
      </c>
    </row>
    <row r="810" spans="1:11" ht="14.4" customHeight="1" x14ac:dyDescent="0.3">
      <c r="A810" s="625" t="s">
        <v>545</v>
      </c>
      <c r="B810" s="626" t="s">
        <v>547</v>
      </c>
      <c r="C810" s="627" t="s">
        <v>4016</v>
      </c>
      <c r="D810" s="628" t="s">
        <v>4017</v>
      </c>
      <c r="E810" s="627" t="s">
        <v>4000</v>
      </c>
      <c r="F810" s="628" t="s">
        <v>4001</v>
      </c>
      <c r="G810" s="627" t="s">
        <v>5277</v>
      </c>
      <c r="H810" s="627" t="s">
        <v>5278</v>
      </c>
      <c r="I810" s="629">
        <v>1247.3075000000001</v>
      </c>
      <c r="J810" s="629">
        <v>4</v>
      </c>
      <c r="K810" s="630">
        <v>4989.2300000000005</v>
      </c>
    </row>
    <row r="811" spans="1:11" ht="14.4" customHeight="1" x14ac:dyDescent="0.3">
      <c r="A811" s="625" t="s">
        <v>545</v>
      </c>
      <c r="B811" s="626" t="s">
        <v>547</v>
      </c>
      <c r="C811" s="627" t="s">
        <v>4016</v>
      </c>
      <c r="D811" s="628" t="s">
        <v>4017</v>
      </c>
      <c r="E811" s="627" t="s">
        <v>4000</v>
      </c>
      <c r="F811" s="628" t="s">
        <v>4001</v>
      </c>
      <c r="G811" s="627" t="s">
        <v>5279</v>
      </c>
      <c r="H811" s="627" t="s">
        <v>5280</v>
      </c>
      <c r="I811" s="629">
        <v>1247.2683333333334</v>
      </c>
      <c r="J811" s="629">
        <v>10</v>
      </c>
      <c r="K811" s="630">
        <v>12472.900000000001</v>
      </c>
    </row>
    <row r="812" spans="1:11" ht="14.4" customHeight="1" x14ac:dyDescent="0.3">
      <c r="A812" s="625" t="s">
        <v>545</v>
      </c>
      <c r="B812" s="626" t="s">
        <v>547</v>
      </c>
      <c r="C812" s="627" t="s">
        <v>4016</v>
      </c>
      <c r="D812" s="628" t="s">
        <v>4017</v>
      </c>
      <c r="E812" s="627" t="s">
        <v>4000</v>
      </c>
      <c r="F812" s="628" t="s">
        <v>4001</v>
      </c>
      <c r="G812" s="627" t="s">
        <v>5281</v>
      </c>
      <c r="H812" s="627" t="s">
        <v>5282</v>
      </c>
      <c r="I812" s="629">
        <v>1421.636</v>
      </c>
      <c r="J812" s="629">
        <v>7</v>
      </c>
      <c r="K812" s="630">
        <v>9951.35</v>
      </c>
    </row>
    <row r="813" spans="1:11" ht="14.4" customHeight="1" x14ac:dyDescent="0.3">
      <c r="A813" s="625" t="s">
        <v>545</v>
      </c>
      <c r="B813" s="626" t="s">
        <v>547</v>
      </c>
      <c r="C813" s="627" t="s">
        <v>4016</v>
      </c>
      <c r="D813" s="628" t="s">
        <v>4017</v>
      </c>
      <c r="E813" s="627" t="s">
        <v>4000</v>
      </c>
      <c r="F813" s="628" t="s">
        <v>4001</v>
      </c>
      <c r="G813" s="627" t="s">
        <v>5283</v>
      </c>
      <c r="H813" s="627" t="s">
        <v>5284</v>
      </c>
      <c r="I813" s="629">
        <v>1421.5933333333332</v>
      </c>
      <c r="J813" s="629">
        <v>4</v>
      </c>
      <c r="K813" s="630">
        <v>5686.3600000000006</v>
      </c>
    </row>
    <row r="814" spans="1:11" ht="14.4" customHeight="1" x14ac:dyDescent="0.3">
      <c r="A814" s="625" t="s">
        <v>545</v>
      </c>
      <c r="B814" s="626" t="s">
        <v>547</v>
      </c>
      <c r="C814" s="627" t="s">
        <v>4016</v>
      </c>
      <c r="D814" s="628" t="s">
        <v>4017</v>
      </c>
      <c r="E814" s="627" t="s">
        <v>4000</v>
      </c>
      <c r="F814" s="628" t="s">
        <v>4001</v>
      </c>
      <c r="G814" s="627" t="s">
        <v>5285</v>
      </c>
      <c r="H814" s="627" t="s">
        <v>5286</v>
      </c>
      <c r="I814" s="629">
        <v>1778.5600000000002</v>
      </c>
      <c r="J814" s="629">
        <v>14</v>
      </c>
      <c r="K814" s="630">
        <v>24902.549999999996</v>
      </c>
    </row>
    <row r="815" spans="1:11" ht="14.4" customHeight="1" x14ac:dyDescent="0.3">
      <c r="A815" s="625" t="s">
        <v>545</v>
      </c>
      <c r="B815" s="626" t="s">
        <v>547</v>
      </c>
      <c r="C815" s="627" t="s">
        <v>4016</v>
      </c>
      <c r="D815" s="628" t="s">
        <v>4017</v>
      </c>
      <c r="E815" s="627" t="s">
        <v>4000</v>
      </c>
      <c r="F815" s="628" t="s">
        <v>4001</v>
      </c>
      <c r="G815" s="627" t="s">
        <v>5287</v>
      </c>
      <c r="H815" s="627" t="s">
        <v>5288</v>
      </c>
      <c r="I815" s="629">
        <v>1778.895</v>
      </c>
      <c r="J815" s="629">
        <v>2</v>
      </c>
      <c r="K815" s="630">
        <v>3557.79</v>
      </c>
    </row>
    <row r="816" spans="1:11" ht="14.4" customHeight="1" x14ac:dyDescent="0.3">
      <c r="A816" s="625" t="s">
        <v>545</v>
      </c>
      <c r="B816" s="626" t="s">
        <v>547</v>
      </c>
      <c r="C816" s="627" t="s">
        <v>4016</v>
      </c>
      <c r="D816" s="628" t="s">
        <v>4017</v>
      </c>
      <c r="E816" s="627" t="s">
        <v>4000</v>
      </c>
      <c r="F816" s="628" t="s">
        <v>4001</v>
      </c>
      <c r="G816" s="627" t="s">
        <v>5289</v>
      </c>
      <c r="H816" s="627" t="s">
        <v>5290</v>
      </c>
      <c r="I816" s="629">
        <v>8221.7630000000008</v>
      </c>
      <c r="J816" s="629">
        <v>10</v>
      </c>
      <c r="K816" s="630">
        <v>82217.63</v>
      </c>
    </row>
    <row r="817" spans="1:11" ht="14.4" customHeight="1" x14ac:dyDescent="0.3">
      <c r="A817" s="625" t="s">
        <v>545</v>
      </c>
      <c r="B817" s="626" t="s">
        <v>547</v>
      </c>
      <c r="C817" s="627" t="s">
        <v>4016</v>
      </c>
      <c r="D817" s="628" t="s">
        <v>4017</v>
      </c>
      <c r="E817" s="627" t="s">
        <v>4000</v>
      </c>
      <c r="F817" s="628" t="s">
        <v>4001</v>
      </c>
      <c r="G817" s="627" t="s">
        <v>5291</v>
      </c>
      <c r="H817" s="627" t="s">
        <v>5049</v>
      </c>
      <c r="I817" s="629">
        <v>1094.4000000000001</v>
      </c>
      <c r="J817" s="629">
        <v>3</v>
      </c>
      <c r="K817" s="630">
        <v>3283.2000000000003</v>
      </c>
    </row>
    <row r="818" spans="1:11" ht="14.4" customHeight="1" x14ac:dyDescent="0.3">
      <c r="A818" s="625" t="s">
        <v>545</v>
      </c>
      <c r="B818" s="626" t="s">
        <v>547</v>
      </c>
      <c r="C818" s="627" t="s">
        <v>4016</v>
      </c>
      <c r="D818" s="628" t="s">
        <v>4017</v>
      </c>
      <c r="E818" s="627" t="s">
        <v>4000</v>
      </c>
      <c r="F818" s="628" t="s">
        <v>4001</v>
      </c>
      <c r="G818" s="627" t="s">
        <v>5292</v>
      </c>
      <c r="H818" s="627" t="s">
        <v>5293</v>
      </c>
      <c r="I818" s="629">
        <v>902.16499999999996</v>
      </c>
      <c r="J818" s="629">
        <v>3</v>
      </c>
      <c r="K818" s="630">
        <v>2706.96</v>
      </c>
    </row>
    <row r="819" spans="1:11" ht="14.4" customHeight="1" x14ac:dyDescent="0.3">
      <c r="A819" s="625" t="s">
        <v>545</v>
      </c>
      <c r="B819" s="626" t="s">
        <v>547</v>
      </c>
      <c r="C819" s="627" t="s">
        <v>4016</v>
      </c>
      <c r="D819" s="628" t="s">
        <v>4017</v>
      </c>
      <c r="E819" s="627" t="s">
        <v>4000</v>
      </c>
      <c r="F819" s="628" t="s">
        <v>4001</v>
      </c>
      <c r="G819" s="627" t="s">
        <v>5294</v>
      </c>
      <c r="H819" s="627" t="s">
        <v>5295</v>
      </c>
      <c r="I819" s="629">
        <v>1037.1849999999999</v>
      </c>
      <c r="J819" s="629">
        <v>4</v>
      </c>
      <c r="K819" s="630">
        <v>4148.74</v>
      </c>
    </row>
    <row r="820" spans="1:11" ht="14.4" customHeight="1" x14ac:dyDescent="0.3">
      <c r="A820" s="625" t="s">
        <v>545</v>
      </c>
      <c r="B820" s="626" t="s">
        <v>547</v>
      </c>
      <c r="C820" s="627" t="s">
        <v>4016</v>
      </c>
      <c r="D820" s="628" t="s">
        <v>4017</v>
      </c>
      <c r="E820" s="627" t="s">
        <v>4000</v>
      </c>
      <c r="F820" s="628" t="s">
        <v>4001</v>
      </c>
      <c r="G820" s="627" t="s">
        <v>5296</v>
      </c>
      <c r="H820" s="627" t="s">
        <v>5297</v>
      </c>
      <c r="I820" s="629">
        <v>547.19400000000007</v>
      </c>
      <c r="J820" s="629">
        <v>23</v>
      </c>
      <c r="K820" s="630">
        <v>12585.490000000002</v>
      </c>
    </row>
    <row r="821" spans="1:11" ht="14.4" customHeight="1" x14ac:dyDescent="0.3">
      <c r="A821" s="625" t="s">
        <v>545</v>
      </c>
      <c r="B821" s="626" t="s">
        <v>547</v>
      </c>
      <c r="C821" s="627" t="s">
        <v>4016</v>
      </c>
      <c r="D821" s="628" t="s">
        <v>4017</v>
      </c>
      <c r="E821" s="627" t="s">
        <v>4000</v>
      </c>
      <c r="F821" s="628" t="s">
        <v>4001</v>
      </c>
      <c r="G821" s="627" t="s">
        <v>5298</v>
      </c>
      <c r="H821" s="627" t="s">
        <v>5299</v>
      </c>
      <c r="I821" s="629">
        <v>547.20000000000005</v>
      </c>
      <c r="J821" s="629">
        <v>13</v>
      </c>
      <c r="K821" s="630">
        <v>7113.619999999999</v>
      </c>
    </row>
    <row r="822" spans="1:11" ht="14.4" customHeight="1" x14ac:dyDescent="0.3">
      <c r="A822" s="625" t="s">
        <v>545</v>
      </c>
      <c r="B822" s="626" t="s">
        <v>547</v>
      </c>
      <c r="C822" s="627" t="s">
        <v>4016</v>
      </c>
      <c r="D822" s="628" t="s">
        <v>4017</v>
      </c>
      <c r="E822" s="627" t="s">
        <v>4000</v>
      </c>
      <c r="F822" s="628" t="s">
        <v>4001</v>
      </c>
      <c r="G822" s="627" t="s">
        <v>5300</v>
      </c>
      <c r="H822" s="627" t="s">
        <v>5301</v>
      </c>
      <c r="I822" s="629">
        <v>5442.95</v>
      </c>
      <c r="J822" s="629">
        <v>5</v>
      </c>
      <c r="K822" s="630">
        <v>27214.75</v>
      </c>
    </row>
    <row r="823" spans="1:11" ht="14.4" customHeight="1" x14ac:dyDescent="0.3">
      <c r="A823" s="625" t="s">
        <v>545</v>
      </c>
      <c r="B823" s="626" t="s">
        <v>547</v>
      </c>
      <c r="C823" s="627" t="s">
        <v>4016</v>
      </c>
      <c r="D823" s="628" t="s">
        <v>4017</v>
      </c>
      <c r="E823" s="627" t="s">
        <v>4000</v>
      </c>
      <c r="F823" s="628" t="s">
        <v>4001</v>
      </c>
      <c r="G823" s="627" t="s">
        <v>5302</v>
      </c>
      <c r="H823" s="627" t="s">
        <v>5303</v>
      </c>
      <c r="I823" s="629">
        <v>506</v>
      </c>
      <c r="J823" s="629">
        <v>4</v>
      </c>
      <c r="K823" s="630">
        <v>2024</v>
      </c>
    </row>
    <row r="824" spans="1:11" ht="14.4" customHeight="1" x14ac:dyDescent="0.3">
      <c r="A824" s="625" t="s">
        <v>545</v>
      </c>
      <c r="B824" s="626" t="s">
        <v>547</v>
      </c>
      <c r="C824" s="627" t="s">
        <v>4016</v>
      </c>
      <c r="D824" s="628" t="s">
        <v>4017</v>
      </c>
      <c r="E824" s="627" t="s">
        <v>4000</v>
      </c>
      <c r="F824" s="628" t="s">
        <v>4001</v>
      </c>
      <c r="G824" s="627" t="s">
        <v>5304</v>
      </c>
      <c r="H824" s="627" t="s">
        <v>5305</v>
      </c>
      <c r="I824" s="629">
        <v>1232.3449999999998</v>
      </c>
      <c r="J824" s="629">
        <v>2</v>
      </c>
      <c r="K824" s="630">
        <v>2464.6899999999996</v>
      </c>
    </row>
    <row r="825" spans="1:11" ht="14.4" customHeight="1" x14ac:dyDescent="0.3">
      <c r="A825" s="625" t="s">
        <v>545</v>
      </c>
      <c r="B825" s="626" t="s">
        <v>547</v>
      </c>
      <c r="C825" s="627" t="s">
        <v>4016</v>
      </c>
      <c r="D825" s="628" t="s">
        <v>4017</v>
      </c>
      <c r="E825" s="627" t="s">
        <v>4000</v>
      </c>
      <c r="F825" s="628" t="s">
        <v>4001</v>
      </c>
      <c r="G825" s="627" t="s">
        <v>5306</v>
      </c>
      <c r="H825" s="627" t="s">
        <v>5307</v>
      </c>
      <c r="I825" s="629">
        <v>1232.3049999999998</v>
      </c>
      <c r="J825" s="629">
        <v>2</v>
      </c>
      <c r="K825" s="630">
        <v>2464.6099999999997</v>
      </c>
    </row>
    <row r="826" spans="1:11" ht="14.4" customHeight="1" x14ac:dyDescent="0.3">
      <c r="A826" s="625" t="s">
        <v>545</v>
      </c>
      <c r="B826" s="626" t="s">
        <v>547</v>
      </c>
      <c r="C826" s="627" t="s">
        <v>4016</v>
      </c>
      <c r="D826" s="628" t="s">
        <v>4017</v>
      </c>
      <c r="E826" s="627" t="s">
        <v>4000</v>
      </c>
      <c r="F826" s="628" t="s">
        <v>4001</v>
      </c>
      <c r="G826" s="627" t="s">
        <v>5308</v>
      </c>
      <c r="H826" s="627" t="s">
        <v>5309</v>
      </c>
      <c r="I826" s="629">
        <v>1664.4000000000003</v>
      </c>
      <c r="J826" s="629">
        <v>3</v>
      </c>
      <c r="K826" s="630">
        <v>4993.2000000000007</v>
      </c>
    </row>
    <row r="827" spans="1:11" ht="14.4" customHeight="1" x14ac:dyDescent="0.3">
      <c r="A827" s="625" t="s">
        <v>545</v>
      </c>
      <c r="B827" s="626" t="s">
        <v>547</v>
      </c>
      <c r="C827" s="627" t="s">
        <v>4016</v>
      </c>
      <c r="D827" s="628" t="s">
        <v>4017</v>
      </c>
      <c r="E827" s="627" t="s">
        <v>4000</v>
      </c>
      <c r="F827" s="628" t="s">
        <v>4001</v>
      </c>
      <c r="G827" s="627" t="s">
        <v>5308</v>
      </c>
      <c r="H827" s="627" t="s">
        <v>5310</v>
      </c>
      <c r="I827" s="629">
        <v>1664.4</v>
      </c>
      <c r="J827" s="629">
        <v>1</v>
      </c>
      <c r="K827" s="630">
        <v>1664.4</v>
      </c>
    </row>
    <row r="828" spans="1:11" ht="14.4" customHeight="1" x14ac:dyDescent="0.3">
      <c r="A828" s="625" t="s">
        <v>545</v>
      </c>
      <c r="B828" s="626" t="s">
        <v>547</v>
      </c>
      <c r="C828" s="627" t="s">
        <v>4016</v>
      </c>
      <c r="D828" s="628" t="s">
        <v>4017</v>
      </c>
      <c r="E828" s="627" t="s">
        <v>4000</v>
      </c>
      <c r="F828" s="628" t="s">
        <v>4001</v>
      </c>
      <c r="G828" s="627" t="s">
        <v>5311</v>
      </c>
      <c r="H828" s="627" t="s">
        <v>5312</v>
      </c>
      <c r="I828" s="629">
        <v>9660</v>
      </c>
      <c r="J828" s="629">
        <v>1</v>
      </c>
      <c r="K828" s="630">
        <v>9660</v>
      </c>
    </row>
    <row r="829" spans="1:11" ht="14.4" customHeight="1" x14ac:dyDescent="0.3">
      <c r="A829" s="625" t="s">
        <v>545</v>
      </c>
      <c r="B829" s="626" t="s">
        <v>547</v>
      </c>
      <c r="C829" s="627" t="s">
        <v>4016</v>
      </c>
      <c r="D829" s="628" t="s">
        <v>4017</v>
      </c>
      <c r="E829" s="627" t="s">
        <v>4000</v>
      </c>
      <c r="F829" s="628" t="s">
        <v>4001</v>
      </c>
      <c r="G829" s="627" t="s">
        <v>5313</v>
      </c>
      <c r="H829" s="627" t="s">
        <v>5314</v>
      </c>
      <c r="I829" s="629">
        <v>727.38</v>
      </c>
      <c r="J829" s="629">
        <v>4</v>
      </c>
      <c r="K829" s="630">
        <v>2909.5</v>
      </c>
    </row>
    <row r="830" spans="1:11" ht="14.4" customHeight="1" x14ac:dyDescent="0.3">
      <c r="A830" s="625" t="s">
        <v>545</v>
      </c>
      <c r="B830" s="626" t="s">
        <v>547</v>
      </c>
      <c r="C830" s="627" t="s">
        <v>4016</v>
      </c>
      <c r="D830" s="628" t="s">
        <v>4017</v>
      </c>
      <c r="E830" s="627" t="s">
        <v>4000</v>
      </c>
      <c r="F830" s="628" t="s">
        <v>4001</v>
      </c>
      <c r="G830" s="627" t="s">
        <v>5315</v>
      </c>
      <c r="H830" s="627" t="s">
        <v>5316</v>
      </c>
      <c r="I830" s="629">
        <v>830.3</v>
      </c>
      <c r="J830" s="629">
        <v>2</v>
      </c>
      <c r="K830" s="630">
        <v>1660.6</v>
      </c>
    </row>
    <row r="831" spans="1:11" ht="14.4" customHeight="1" x14ac:dyDescent="0.3">
      <c r="A831" s="625" t="s">
        <v>545</v>
      </c>
      <c r="B831" s="626" t="s">
        <v>547</v>
      </c>
      <c r="C831" s="627" t="s">
        <v>4016</v>
      </c>
      <c r="D831" s="628" t="s">
        <v>4017</v>
      </c>
      <c r="E831" s="627" t="s">
        <v>4000</v>
      </c>
      <c r="F831" s="628" t="s">
        <v>4001</v>
      </c>
      <c r="G831" s="627" t="s">
        <v>5317</v>
      </c>
      <c r="H831" s="627" t="s">
        <v>5318</v>
      </c>
      <c r="I831" s="629">
        <v>830.30000000000007</v>
      </c>
      <c r="J831" s="629">
        <v>12</v>
      </c>
      <c r="K831" s="630">
        <v>9963.6</v>
      </c>
    </row>
    <row r="832" spans="1:11" ht="14.4" customHeight="1" x14ac:dyDescent="0.3">
      <c r="A832" s="625" t="s">
        <v>545</v>
      </c>
      <c r="B832" s="626" t="s">
        <v>547</v>
      </c>
      <c r="C832" s="627" t="s">
        <v>4016</v>
      </c>
      <c r="D832" s="628" t="s">
        <v>4017</v>
      </c>
      <c r="E832" s="627" t="s">
        <v>4000</v>
      </c>
      <c r="F832" s="628" t="s">
        <v>4001</v>
      </c>
      <c r="G832" s="627" t="s">
        <v>5319</v>
      </c>
      <c r="H832" s="627" t="s">
        <v>5320</v>
      </c>
      <c r="I832" s="629">
        <v>1780.66</v>
      </c>
      <c r="J832" s="629">
        <v>1</v>
      </c>
      <c r="K832" s="630">
        <v>1780.66</v>
      </c>
    </row>
    <row r="833" spans="1:11" ht="14.4" customHeight="1" x14ac:dyDescent="0.3">
      <c r="A833" s="625" t="s">
        <v>545</v>
      </c>
      <c r="B833" s="626" t="s">
        <v>547</v>
      </c>
      <c r="C833" s="627" t="s">
        <v>4016</v>
      </c>
      <c r="D833" s="628" t="s">
        <v>4017</v>
      </c>
      <c r="E833" s="627" t="s">
        <v>4000</v>
      </c>
      <c r="F833" s="628" t="s">
        <v>4001</v>
      </c>
      <c r="G833" s="627" t="s">
        <v>5321</v>
      </c>
      <c r="H833" s="627" t="s">
        <v>5322</v>
      </c>
      <c r="I833" s="629">
        <v>1856.1000000000001</v>
      </c>
      <c r="J833" s="629">
        <v>8</v>
      </c>
      <c r="K833" s="630">
        <v>14848.8</v>
      </c>
    </row>
    <row r="834" spans="1:11" ht="14.4" customHeight="1" x14ac:dyDescent="0.3">
      <c r="A834" s="625" t="s">
        <v>545</v>
      </c>
      <c r="B834" s="626" t="s">
        <v>547</v>
      </c>
      <c r="C834" s="627" t="s">
        <v>4016</v>
      </c>
      <c r="D834" s="628" t="s">
        <v>4017</v>
      </c>
      <c r="E834" s="627" t="s">
        <v>4000</v>
      </c>
      <c r="F834" s="628" t="s">
        <v>4001</v>
      </c>
      <c r="G834" s="627" t="s">
        <v>5323</v>
      </c>
      <c r="H834" s="627" t="s">
        <v>5324</v>
      </c>
      <c r="I834" s="629">
        <v>1856.1</v>
      </c>
      <c r="J834" s="629">
        <v>2</v>
      </c>
      <c r="K834" s="630">
        <v>3712.2</v>
      </c>
    </row>
    <row r="835" spans="1:11" ht="14.4" customHeight="1" x14ac:dyDescent="0.3">
      <c r="A835" s="625" t="s">
        <v>545</v>
      </c>
      <c r="B835" s="626" t="s">
        <v>547</v>
      </c>
      <c r="C835" s="627" t="s">
        <v>4016</v>
      </c>
      <c r="D835" s="628" t="s">
        <v>4017</v>
      </c>
      <c r="E835" s="627" t="s">
        <v>4000</v>
      </c>
      <c r="F835" s="628" t="s">
        <v>4001</v>
      </c>
      <c r="G835" s="627" t="s">
        <v>5325</v>
      </c>
      <c r="H835" s="627" t="s">
        <v>5326</v>
      </c>
      <c r="I835" s="629">
        <v>454.17</v>
      </c>
      <c r="J835" s="629">
        <v>20</v>
      </c>
      <c r="K835" s="630">
        <v>9083.4</v>
      </c>
    </row>
    <row r="836" spans="1:11" ht="14.4" customHeight="1" x14ac:dyDescent="0.3">
      <c r="A836" s="625" t="s">
        <v>545</v>
      </c>
      <c r="B836" s="626" t="s">
        <v>547</v>
      </c>
      <c r="C836" s="627" t="s">
        <v>4016</v>
      </c>
      <c r="D836" s="628" t="s">
        <v>4017</v>
      </c>
      <c r="E836" s="627" t="s">
        <v>4000</v>
      </c>
      <c r="F836" s="628" t="s">
        <v>4001</v>
      </c>
      <c r="G836" s="627" t="s">
        <v>5327</v>
      </c>
      <c r="H836" s="627" t="s">
        <v>5328</v>
      </c>
      <c r="I836" s="629">
        <v>1034.2</v>
      </c>
      <c r="J836" s="629">
        <v>1</v>
      </c>
      <c r="K836" s="630">
        <v>1034.2</v>
      </c>
    </row>
    <row r="837" spans="1:11" ht="14.4" customHeight="1" x14ac:dyDescent="0.3">
      <c r="A837" s="625" t="s">
        <v>545</v>
      </c>
      <c r="B837" s="626" t="s">
        <v>547</v>
      </c>
      <c r="C837" s="627" t="s">
        <v>4016</v>
      </c>
      <c r="D837" s="628" t="s">
        <v>4017</v>
      </c>
      <c r="E837" s="627" t="s">
        <v>4000</v>
      </c>
      <c r="F837" s="628" t="s">
        <v>4001</v>
      </c>
      <c r="G837" s="627" t="s">
        <v>5329</v>
      </c>
      <c r="H837" s="627" t="s">
        <v>5330</v>
      </c>
      <c r="I837" s="629">
        <v>727.4</v>
      </c>
      <c r="J837" s="629">
        <v>4</v>
      </c>
      <c r="K837" s="630">
        <v>2909.6</v>
      </c>
    </row>
    <row r="838" spans="1:11" ht="14.4" customHeight="1" x14ac:dyDescent="0.3">
      <c r="A838" s="625" t="s">
        <v>545</v>
      </c>
      <c r="B838" s="626" t="s">
        <v>547</v>
      </c>
      <c r="C838" s="627" t="s">
        <v>4016</v>
      </c>
      <c r="D838" s="628" t="s">
        <v>4017</v>
      </c>
      <c r="E838" s="627" t="s">
        <v>4000</v>
      </c>
      <c r="F838" s="628" t="s">
        <v>4001</v>
      </c>
      <c r="G838" s="627" t="s">
        <v>5331</v>
      </c>
      <c r="H838" s="627" t="s">
        <v>5332</v>
      </c>
      <c r="I838" s="629">
        <v>12706.8</v>
      </c>
      <c r="J838" s="629">
        <v>1</v>
      </c>
      <c r="K838" s="630">
        <v>12706.8</v>
      </c>
    </row>
    <row r="839" spans="1:11" ht="14.4" customHeight="1" x14ac:dyDescent="0.3">
      <c r="A839" s="625" t="s">
        <v>545</v>
      </c>
      <c r="B839" s="626" t="s">
        <v>547</v>
      </c>
      <c r="C839" s="627" t="s">
        <v>4016</v>
      </c>
      <c r="D839" s="628" t="s">
        <v>4017</v>
      </c>
      <c r="E839" s="627" t="s">
        <v>4000</v>
      </c>
      <c r="F839" s="628" t="s">
        <v>4001</v>
      </c>
      <c r="G839" s="627" t="s">
        <v>5333</v>
      </c>
      <c r="H839" s="627" t="s">
        <v>5334</v>
      </c>
      <c r="I839" s="629">
        <v>1247.4650000000001</v>
      </c>
      <c r="J839" s="629">
        <v>3</v>
      </c>
      <c r="K839" s="630">
        <v>3742.6800000000003</v>
      </c>
    </row>
    <row r="840" spans="1:11" ht="14.4" customHeight="1" x14ac:dyDescent="0.3">
      <c r="A840" s="625" t="s">
        <v>545</v>
      </c>
      <c r="B840" s="626" t="s">
        <v>547</v>
      </c>
      <c r="C840" s="627" t="s">
        <v>4016</v>
      </c>
      <c r="D840" s="628" t="s">
        <v>4017</v>
      </c>
      <c r="E840" s="627" t="s">
        <v>4000</v>
      </c>
      <c r="F840" s="628" t="s">
        <v>4001</v>
      </c>
      <c r="G840" s="627" t="s">
        <v>5335</v>
      </c>
      <c r="H840" s="627" t="s">
        <v>5336</v>
      </c>
      <c r="I840" s="629">
        <v>727.38</v>
      </c>
      <c r="J840" s="629">
        <v>4</v>
      </c>
      <c r="K840" s="630">
        <v>2909.51</v>
      </c>
    </row>
    <row r="841" spans="1:11" ht="14.4" customHeight="1" x14ac:dyDescent="0.3">
      <c r="A841" s="625" t="s">
        <v>545</v>
      </c>
      <c r="B841" s="626" t="s">
        <v>547</v>
      </c>
      <c r="C841" s="627" t="s">
        <v>4016</v>
      </c>
      <c r="D841" s="628" t="s">
        <v>4017</v>
      </c>
      <c r="E841" s="627" t="s">
        <v>4000</v>
      </c>
      <c r="F841" s="628" t="s">
        <v>4001</v>
      </c>
      <c r="G841" s="627" t="s">
        <v>5337</v>
      </c>
      <c r="H841" s="627" t="s">
        <v>5338</v>
      </c>
      <c r="I841" s="629">
        <v>527.85</v>
      </c>
      <c r="J841" s="629">
        <v>2</v>
      </c>
      <c r="K841" s="630">
        <v>1055.7</v>
      </c>
    </row>
    <row r="842" spans="1:11" ht="14.4" customHeight="1" x14ac:dyDescent="0.3">
      <c r="A842" s="625" t="s">
        <v>545</v>
      </c>
      <c r="B842" s="626" t="s">
        <v>547</v>
      </c>
      <c r="C842" s="627" t="s">
        <v>4016</v>
      </c>
      <c r="D842" s="628" t="s">
        <v>4017</v>
      </c>
      <c r="E842" s="627" t="s">
        <v>4000</v>
      </c>
      <c r="F842" s="628" t="s">
        <v>4001</v>
      </c>
      <c r="G842" s="627" t="s">
        <v>5339</v>
      </c>
      <c r="H842" s="627" t="s">
        <v>5340</v>
      </c>
      <c r="I842" s="629">
        <v>2645</v>
      </c>
      <c r="J842" s="629">
        <v>5</v>
      </c>
      <c r="K842" s="630">
        <v>13225</v>
      </c>
    </row>
    <row r="843" spans="1:11" ht="14.4" customHeight="1" x14ac:dyDescent="0.3">
      <c r="A843" s="625" t="s">
        <v>545</v>
      </c>
      <c r="B843" s="626" t="s">
        <v>547</v>
      </c>
      <c r="C843" s="627" t="s">
        <v>4016</v>
      </c>
      <c r="D843" s="628" t="s">
        <v>4017</v>
      </c>
      <c r="E843" s="627" t="s">
        <v>4000</v>
      </c>
      <c r="F843" s="628" t="s">
        <v>4001</v>
      </c>
      <c r="G843" s="627" t="s">
        <v>5341</v>
      </c>
      <c r="H843" s="627" t="s">
        <v>5342</v>
      </c>
      <c r="I843" s="629">
        <v>1233.5</v>
      </c>
      <c r="J843" s="629">
        <v>1</v>
      </c>
      <c r="K843" s="630">
        <v>1233.5</v>
      </c>
    </row>
    <row r="844" spans="1:11" ht="14.4" customHeight="1" x14ac:dyDescent="0.3">
      <c r="A844" s="625" t="s">
        <v>545</v>
      </c>
      <c r="B844" s="626" t="s">
        <v>547</v>
      </c>
      <c r="C844" s="627" t="s">
        <v>4016</v>
      </c>
      <c r="D844" s="628" t="s">
        <v>4017</v>
      </c>
      <c r="E844" s="627" t="s">
        <v>4000</v>
      </c>
      <c r="F844" s="628" t="s">
        <v>4001</v>
      </c>
      <c r="G844" s="627" t="s">
        <v>5343</v>
      </c>
      <c r="H844" s="627" t="s">
        <v>5344</v>
      </c>
      <c r="I844" s="629">
        <v>9504.2000000000007</v>
      </c>
      <c r="J844" s="629">
        <v>1</v>
      </c>
      <c r="K844" s="630">
        <v>9504.2000000000007</v>
      </c>
    </row>
    <row r="845" spans="1:11" ht="14.4" customHeight="1" x14ac:dyDescent="0.3">
      <c r="A845" s="625" t="s">
        <v>545</v>
      </c>
      <c r="B845" s="626" t="s">
        <v>547</v>
      </c>
      <c r="C845" s="627" t="s">
        <v>4016</v>
      </c>
      <c r="D845" s="628" t="s">
        <v>4017</v>
      </c>
      <c r="E845" s="627" t="s">
        <v>4000</v>
      </c>
      <c r="F845" s="628" t="s">
        <v>4001</v>
      </c>
      <c r="G845" s="627" t="s">
        <v>5345</v>
      </c>
      <c r="H845" s="627" t="s">
        <v>5346</v>
      </c>
      <c r="I845" s="629">
        <v>9397.69</v>
      </c>
      <c r="J845" s="629">
        <v>2</v>
      </c>
      <c r="K845" s="630">
        <v>18795.38</v>
      </c>
    </row>
    <row r="846" spans="1:11" ht="14.4" customHeight="1" x14ac:dyDescent="0.3">
      <c r="A846" s="625" t="s">
        <v>545</v>
      </c>
      <c r="B846" s="626" t="s">
        <v>547</v>
      </c>
      <c r="C846" s="627" t="s">
        <v>4016</v>
      </c>
      <c r="D846" s="628" t="s">
        <v>4017</v>
      </c>
      <c r="E846" s="627" t="s">
        <v>4000</v>
      </c>
      <c r="F846" s="628" t="s">
        <v>4001</v>
      </c>
      <c r="G846" s="627" t="s">
        <v>5347</v>
      </c>
      <c r="H846" s="627" t="s">
        <v>5348</v>
      </c>
      <c r="I846" s="629">
        <v>329.62166666666667</v>
      </c>
      <c r="J846" s="629">
        <v>7</v>
      </c>
      <c r="K846" s="630">
        <v>2307.21</v>
      </c>
    </row>
    <row r="847" spans="1:11" ht="14.4" customHeight="1" x14ac:dyDescent="0.3">
      <c r="A847" s="625" t="s">
        <v>545</v>
      </c>
      <c r="B847" s="626" t="s">
        <v>547</v>
      </c>
      <c r="C847" s="627" t="s">
        <v>4016</v>
      </c>
      <c r="D847" s="628" t="s">
        <v>4017</v>
      </c>
      <c r="E847" s="627" t="s">
        <v>4000</v>
      </c>
      <c r="F847" s="628" t="s">
        <v>4001</v>
      </c>
      <c r="G847" s="627" t="s">
        <v>5349</v>
      </c>
      <c r="H847" s="627" t="s">
        <v>5350</v>
      </c>
      <c r="I847" s="629">
        <v>1376.0900000000001</v>
      </c>
      <c r="J847" s="629">
        <v>3</v>
      </c>
      <c r="K847" s="630">
        <v>4128.16</v>
      </c>
    </row>
    <row r="848" spans="1:11" ht="14.4" customHeight="1" x14ac:dyDescent="0.3">
      <c r="A848" s="625" t="s">
        <v>545</v>
      </c>
      <c r="B848" s="626" t="s">
        <v>547</v>
      </c>
      <c r="C848" s="627" t="s">
        <v>4016</v>
      </c>
      <c r="D848" s="628" t="s">
        <v>4017</v>
      </c>
      <c r="E848" s="627" t="s">
        <v>4000</v>
      </c>
      <c r="F848" s="628" t="s">
        <v>4001</v>
      </c>
      <c r="G848" s="627" t="s">
        <v>5351</v>
      </c>
      <c r="H848" s="627" t="s">
        <v>5352</v>
      </c>
      <c r="I848" s="629">
        <v>527.85000000000014</v>
      </c>
      <c r="J848" s="629">
        <v>18</v>
      </c>
      <c r="K848" s="630">
        <v>9501.3000000000029</v>
      </c>
    </row>
    <row r="849" spans="1:11" ht="14.4" customHeight="1" x14ac:dyDescent="0.3">
      <c r="A849" s="625" t="s">
        <v>545</v>
      </c>
      <c r="B849" s="626" t="s">
        <v>547</v>
      </c>
      <c r="C849" s="627" t="s">
        <v>4016</v>
      </c>
      <c r="D849" s="628" t="s">
        <v>4017</v>
      </c>
      <c r="E849" s="627" t="s">
        <v>4000</v>
      </c>
      <c r="F849" s="628" t="s">
        <v>4001</v>
      </c>
      <c r="G849" s="627" t="s">
        <v>5353</v>
      </c>
      <c r="H849" s="627" t="s">
        <v>5354</v>
      </c>
      <c r="I849" s="629">
        <v>329.65199999999999</v>
      </c>
      <c r="J849" s="629">
        <v>7</v>
      </c>
      <c r="K849" s="630">
        <v>2307.65</v>
      </c>
    </row>
    <row r="850" spans="1:11" ht="14.4" customHeight="1" x14ac:dyDescent="0.3">
      <c r="A850" s="625" t="s">
        <v>545</v>
      </c>
      <c r="B850" s="626" t="s">
        <v>547</v>
      </c>
      <c r="C850" s="627" t="s">
        <v>4016</v>
      </c>
      <c r="D850" s="628" t="s">
        <v>4017</v>
      </c>
      <c r="E850" s="627" t="s">
        <v>4000</v>
      </c>
      <c r="F850" s="628" t="s">
        <v>4001</v>
      </c>
      <c r="G850" s="627" t="s">
        <v>5355</v>
      </c>
      <c r="H850" s="627" t="s">
        <v>5356</v>
      </c>
      <c r="I850" s="629">
        <v>9275</v>
      </c>
      <c r="J850" s="629">
        <v>1</v>
      </c>
      <c r="K850" s="630">
        <v>9275</v>
      </c>
    </row>
    <row r="851" spans="1:11" ht="14.4" customHeight="1" x14ac:dyDescent="0.3">
      <c r="A851" s="625" t="s">
        <v>545</v>
      </c>
      <c r="B851" s="626" t="s">
        <v>547</v>
      </c>
      <c r="C851" s="627" t="s">
        <v>4016</v>
      </c>
      <c r="D851" s="628" t="s">
        <v>4017</v>
      </c>
      <c r="E851" s="627" t="s">
        <v>4000</v>
      </c>
      <c r="F851" s="628" t="s">
        <v>4001</v>
      </c>
      <c r="G851" s="627" t="s">
        <v>5357</v>
      </c>
      <c r="H851" s="627" t="s">
        <v>5358</v>
      </c>
      <c r="I851" s="629">
        <v>1388</v>
      </c>
      <c r="J851" s="629">
        <v>1</v>
      </c>
      <c r="K851" s="630">
        <v>1388</v>
      </c>
    </row>
    <row r="852" spans="1:11" ht="14.4" customHeight="1" x14ac:dyDescent="0.3">
      <c r="A852" s="625" t="s">
        <v>545</v>
      </c>
      <c r="B852" s="626" t="s">
        <v>547</v>
      </c>
      <c r="C852" s="627" t="s">
        <v>4016</v>
      </c>
      <c r="D852" s="628" t="s">
        <v>4017</v>
      </c>
      <c r="E852" s="627" t="s">
        <v>4000</v>
      </c>
      <c r="F852" s="628" t="s">
        <v>4001</v>
      </c>
      <c r="G852" s="627" t="s">
        <v>5359</v>
      </c>
      <c r="H852" s="627" t="s">
        <v>5360</v>
      </c>
      <c r="I852" s="629">
        <v>2866.25</v>
      </c>
      <c r="J852" s="629">
        <v>1</v>
      </c>
      <c r="K852" s="630">
        <v>2866.25</v>
      </c>
    </row>
    <row r="853" spans="1:11" ht="14.4" customHeight="1" x14ac:dyDescent="0.3">
      <c r="A853" s="625" t="s">
        <v>545</v>
      </c>
      <c r="B853" s="626" t="s">
        <v>547</v>
      </c>
      <c r="C853" s="627" t="s">
        <v>4016</v>
      </c>
      <c r="D853" s="628" t="s">
        <v>4017</v>
      </c>
      <c r="E853" s="627" t="s">
        <v>4000</v>
      </c>
      <c r="F853" s="628" t="s">
        <v>4001</v>
      </c>
      <c r="G853" s="627" t="s">
        <v>5361</v>
      </c>
      <c r="H853" s="627" t="s">
        <v>5362</v>
      </c>
      <c r="I853" s="629">
        <v>1034.2</v>
      </c>
      <c r="J853" s="629">
        <v>2</v>
      </c>
      <c r="K853" s="630">
        <v>2068.4</v>
      </c>
    </row>
    <row r="854" spans="1:11" ht="14.4" customHeight="1" x14ac:dyDescent="0.3">
      <c r="A854" s="625" t="s">
        <v>545</v>
      </c>
      <c r="B854" s="626" t="s">
        <v>547</v>
      </c>
      <c r="C854" s="627" t="s">
        <v>4016</v>
      </c>
      <c r="D854" s="628" t="s">
        <v>4017</v>
      </c>
      <c r="E854" s="627" t="s">
        <v>4000</v>
      </c>
      <c r="F854" s="628" t="s">
        <v>4001</v>
      </c>
      <c r="G854" s="627" t="s">
        <v>5363</v>
      </c>
      <c r="H854" s="627" t="s">
        <v>5364</v>
      </c>
      <c r="I854" s="629">
        <v>1034.2</v>
      </c>
      <c r="J854" s="629">
        <v>1</v>
      </c>
      <c r="K854" s="630">
        <v>1034.2</v>
      </c>
    </row>
    <row r="855" spans="1:11" ht="14.4" customHeight="1" x14ac:dyDescent="0.3">
      <c r="A855" s="625" t="s">
        <v>545</v>
      </c>
      <c r="B855" s="626" t="s">
        <v>547</v>
      </c>
      <c r="C855" s="627" t="s">
        <v>4016</v>
      </c>
      <c r="D855" s="628" t="s">
        <v>4017</v>
      </c>
      <c r="E855" s="627" t="s">
        <v>4000</v>
      </c>
      <c r="F855" s="628" t="s">
        <v>4001</v>
      </c>
      <c r="G855" s="627" t="s">
        <v>5365</v>
      </c>
      <c r="H855" s="627" t="s">
        <v>5366</v>
      </c>
      <c r="I855" s="629">
        <v>902.17499999999995</v>
      </c>
      <c r="J855" s="629">
        <v>4</v>
      </c>
      <c r="K855" s="630">
        <v>3608.7</v>
      </c>
    </row>
    <row r="856" spans="1:11" ht="14.4" customHeight="1" x14ac:dyDescent="0.3">
      <c r="A856" s="625" t="s">
        <v>545</v>
      </c>
      <c r="B856" s="626" t="s">
        <v>547</v>
      </c>
      <c r="C856" s="627" t="s">
        <v>4016</v>
      </c>
      <c r="D856" s="628" t="s">
        <v>4017</v>
      </c>
      <c r="E856" s="627" t="s">
        <v>4000</v>
      </c>
      <c r="F856" s="628" t="s">
        <v>4001</v>
      </c>
      <c r="G856" s="627" t="s">
        <v>5367</v>
      </c>
      <c r="H856" s="627" t="s">
        <v>5368</v>
      </c>
      <c r="I856" s="629">
        <v>902.1875</v>
      </c>
      <c r="J856" s="629">
        <v>5</v>
      </c>
      <c r="K856" s="630">
        <v>4511.38</v>
      </c>
    </row>
    <row r="857" spans="1:11" ht="14.4" customHeight="1" x14ac:dyDescent="0.3">
      <c r="A857" s="625" t="s">
        <v>545</v>
      </c>
      <c r="B857" s="626" t="s">
        <v>547</v>
      </c>
      <c r="C857" s="627" t="s">
        <v>4016</v>
      </c>
      <c r="D857" s="628" t="s">
        <v>4017</v>
      </c>
      <c r="E857" s="627" t="s">
        <v>4000</v>
      </c>
      <c r="F857" s="628" t="s">
        <v>4001</v>
      </c>
      <c r="G857" s="627" t="s">
        <v>5369</v>
      </c>
      <c r="H857" s="627" t="s">
        <v>5370</v>
      </c>
      <c r="I857" s="629">
        <v>901.755</v>
      </c>
      <c r="J857" s="629">
        <v>2</v>
      </c>
      <c r="K857" s="630">
        <v>1803.51</v>
      </c>
    </row>
    <row r="858" spans="1:11" ht="14.4" customHeight="1" x14ac:dyDescent="0.3">
      <c r="A858" s="625" t="s">
        <v>545</v>
      </c>
      <c r="B858" s="626" t="s">
        <v>547</v>
      </c>
      <c r="C858" s="627" t="s">
        <v>4016</v>
      </c>
      <c r="D858" s="628" t="s">
        <v>4017</v>
      </c>
      <c r="E858" s="627" t="s">
        <v>4000</v>
      </c>
      <c r="F858" s="628" t="s">
        <v>4001</v>
      </c>
      <c r="G858" s="627" t="s">
        <v>5371</v>
      </c>
      <c r="H858" s="627" t="s">
        <v>5372</v>
      </c>
      <c r="I858" s="629">
        <v>901.74</v>
      </c>
      <c r="J858" s="629">
        <v>2</v>
      </c>
      <c r="K858" s="630">
        <v>1803.48</v>
      </c>
    </row>
    <row r="859" spans="1:11" ht="14.4" customHeight="1" x14ac:dyDescent="0.3">
      <c r="A859" s="625" t="s">
        <v>545</v>
      </c>
      <c r="B859" s="626" t="s">
        <v>547</v>
      </c>
      <c r="C859" s="627" t="s">
        <v>4016</v>
      </c>
      <c r="D859" s="628" t="s">
        <v>4017</v>
      </c>
      <c r="E859" s="627" t="s">
        <v>4000</v>
      </c>
      <c r="F859" s="628" t="s">
        <v>4001</v>
      </c>
      <c r="G859" s="627" t="s">
        <v>5373</v>
      </c>
      <c r="H859" s="627" t="s">
        <v>5374</v>
      </c>
      <c r="I859" s="629">
        <v>1385.75</v>
      </c>
      <c r="J859" s="629">
        <v>3</v>
      </c>
      <c r="K859" s="630">
        <v>4157.25</v>
      </c>
    </row>
    <row r="860" spans="1:11" ht="14.4" customHeight="1" x14ac:dyDescent="0.3">
      <c r="A860" s="625" t="s">
        <v>545</v>
      </c>
      <c r="B860" s="626" t="s">
        <v>547</v>
      </c>
      <c r="C860" s="627" t="s">
        <v>4016</v>
      </c>
      <c r="D860" s="628" t="s">
        <v>4017</v>
      </c>
      <c r="E860" s="627" t="s">
        <v>4000</v>
      </c>
      <c r="F860" s="628" t="s">
        <v>4001</v>
      </c>
      <c r="G860" s="627" t="s">
        <v>5375</v>
      </c>
      <c r="H860" s="627" t="s">
        <v>5376</v>
      </c>
      <c r="I860" s="629">
        <v>3816.85</v>
      </c>
      <c r="J860" s="629">
        <v>2</v>
      </c>
      <c r="K860" s="630">
        <v>7633.7</v>
      </c>
    </row>
    <row r="861" spans="1:11" ht="14.4" customHeight="1" x14ac:dyDescent="0.3">
      <c r="A861" s="625" t="s">
        <v>545</v>
      </c>
      <c r="B861" s="626" t="s">
        <v>547</v>
      </c>
      <c r="C861" s="627" t="s">
        <v>4016</v>
      </c>
      <c r="D861" s="628" t="s">
        <v>4017</v>
      </c>
      <c r="E861" s="627" t="s">
        <v>4000</v>
      </c>
      <c r="F861" s="628" t="s">
        <v>4001</v>
      </c>
      <c r="G861" s="627" t="s">
        <v>5377</v>
      </c>
      <c r="H861" s="627" t="s">
        <v>5378</v>
      </c>
      <c r="I861" s="629">
        <v>1385.75</v>
      </c>
      <c r="J861" s="629">
        <v>6</v>
      </c>
      <c r="K861" s="630">
        <v>8314.5</v>
      </c>
    </row>
    <row r="862" spans="1:11" ht="14.4" customHeight="1" x14ac:dyDescent="0.3">
      <c r="A862" s="625" t="s">
        <v>545</v>
      </c>
      <c r="B862" s="626" t="s">
        <v>547</v>
      </c>
      <c r="C862" s="627" t="s">
        <v>4016</v>
      </c>
      <c r="D862" s="628" t="s">
        <v>4017</v>
      </c>
      <c r="E862" s="627" t="s">
        <v>4000</v>
      </c>
      <c r="F862" s="628" t="s">
        <v>4001</v>
      </c>
      <c r="G862" s="627" t="s">
        <v>5379</v>
      </c>
      <c r="H862" s="627" t="s">
        <v>5380</v>
      </c>
      <c r="I862" s="629">
        <v>9154</v>
      </c>
      <c r="J862" s="629">
        <v>1</v>
      </c>
      <c r="K862" s="630">
        <v>9154</v>
      </c>
    </row>
    <row r="863" spans="1:11" ht="14.4" customHeight="1" x14ac:dyDescent="0.3">
      <c r="A863" s="625" t="s">
        <v>545</v>
      </c>
      <c r="B863" s="626" t="s">
        <v>547</v>
      </c>
      <c r="C863" s="627" t="s">
        <v>4016</v>
      </c>
      <c r="D863" s="628" t="s">
        <v>4017</v>
      </c>
      <c r="E863" s="627" t="s">
        <v>4000</v>
      </c>
      <c r="F863" s="628" t="s">
        <v>4001</v>
      </c>
      <c r="G863" s="627" t="s">
        <v>5381</v>
      </c>
      <c r="H863" s="627" t="s">
        <v>5382</v>
      </c>
      <c r="I863" s="629">
        <v>1552.5</v>
      </c>
      <c r="J863" s="629">
        <v>3</v>
      </c>
      <c r="K863" s="630">
        <v>4657.5</v>
      </c>
    </row>
    <row r="864" spans="1:11" ht="14.4" customHeight="1" x14ac:dyDescent="0.3">
      <c r="A864" s="625" t="s">
        <v>545</v>
      </c>
      <c r="B864" s="626" t="s">
        <v>547</v>
      </c>
      <c r="C864" s="627" t="s">
        <v>4016</v>
      </c>
      <c r="D864" s="628" t="s">
        <v>4017</v>
      </c>
      <c r="E864" s="627" t="s">
        <v>4000</v>
      </c>
      <c r="F864" s="628" t="s">
        <v>4001</v>
      </c>
      <c r="G864" s="627" t="s">
        <v>5383</v>
      </c>
      <c r="H864" s="627" t="s">
        <v>5384</v>
      </c>
      <c r="I864" s="629">
        <v>852.27</v>
      </c>
      <c r="J864" s="629">
        <v>1</v>
      </c>
      <c r="K864" s="630">
        <v>852.27</v>
      </c>
    </row>
    <row r="865" spans="1:11" ht="14.4" customHeight="1" x14ac:dyDescent="0.3">
      <c r="A865" s="625" t="s">
        <v>545</v>
      </c>
      <c r="B865" s="626" t="s">
        <v>547</v>
      </c>
      <c r="C865" s="627" t="s">
        <v>4016</v>
      </c>
      <c r="D865" s="628" t="s">
        <v>4017</v>
      </c>
      <c r="E865" s="627" t="s">
        <v>4000</v>
      </c>
      <c r="F865" s="628" t="s">
        <v>4001</v>
      </c>
      <c r="G865" s="627" t="s">
        <v>5385</v>
      </c>
      <c r="H865" s="627" t="s">
        <v>5386</v>
      </c>
      <c r="I865" s="629">
        <v>123.1711111111111</v>
      </c>
      <c r="J865" s="629">
        <v>21</v>
      </c>
      <c r="K865" s="630">
        <v>2586.7599999999998</v>
      </c>
    </row>
    <row r="866" spans="1:11" ht="14.4" customHeight="1" x14ac:dyDescent="0.3">
      <c r="A866" s="625" t="s">
        <v>545</v>
      </c>
      <c r="B866" s="626" t="s">
        <v>547</v>
      </c>
      <c r="C866" s="627" t="s">
        <v>4016</v>
      </c>
      <c r="D866" s="628" t="s">
        <v>4017</v>
      </c>
      <c r="E866" s="627" t="s">
        <v>4000</v>
      </c>
      <c r="F866" s="628" t="s">
        <v>4001</v>
      </c>
      <c r="G866" s="627" t="s">
        <v>5387</v>
      </c>
      <c r="H866" s="627" t="s">
        <v>5388</v>
      </c>
      <c r="I866" s="629">
        <v>1725</v>
      </c>
      <c r="J866" s="629">
        <v>4</v>
      </c>
      <c r="K866" s="630">
        <v>6900</v>
      </c>
    </row>
    <row r="867" spans="1:11" ht="14.4" customHeight="1" x14ac:dyDescent="0.3">
      <c r="A867" s="625" t="s">
        <v>545</v>
      </c>
      <c r="B867" s="626" t="s">
        <v>547</v>
      </c>
      <c r="C867" s="627" t="s">
        <v>4016</v>
      </c>
      <c r="D867" s="628" t="s">
        <v>4017</v>
      </c>
      <c r="E867" s="627" t="s">
        <v>4000</v>
      </c>
      <c r="F867" s="628" t="s">
        <v>4001</v>
      </c>
      <c r="G867" s="627" t="s">
        <v>5389</v>
      </c>
      <c r="H867" s="627" t="s">
        <v>5390</v>
      </c>
      <c r="I867" s="629">
        <v>1034.0899999999999</v>
      </c>
      <c r="J867" s="629">
        <v>12</v>
      </c>
      <c r="K867" s="630">
        <v>12409.3</v>
      </c>
    </row>
    <row r="868" spans="1:11" ht="14.4" customHeight="1" x14ac:dyDescent="0.3">
      <c r="A868" s="625" t="s">
        <v>545</v>
      </c>
      <c r="B868" s="626" t="s">
        <v>547</v>
      </c>
      <c r="C868" s="627" t="s">
        <v>4016</v>
      </c>
      <c r="D868" s="628" t="s">
        <v>4017</v>
      </c>
      <c r="E868" s="627" t="s">
        <v>4000</v>
      </c>
      <c r="F868" s="628" t="s">
        <v>4001</v>
      </c>
      <c r="G868" s="627" t="s">
        <v>5391</v>
      </c>
      <c r="H868" s="627" t="s">
        <v>5392</v>
      </c>
      <c r="I868" s="629">
        <v>472.11333333333329</v>
      </c>
      <c r="J868" s="629">
        <v>3</v>
      </c>
      <c r="K868" s="630">
        <v>1416.34</v>
      </c>
    </row>
    <row r="869" spans="1:11" ht="14.4" customHeight="1" x14ac:dyDescent="0.3">
      <c r="A869" s="625" t="s">
        <v>545</v>
      </c>
      <c r="B869" s="626" t="s">
        <v>547</v>
      </c>
      <c r="C869" s="627" t="s">
        <v>4016</v>
      </c>
      <c r="D869" s="628" t="s">
        <v>4017</v>
      </c>
      <c r="E869" s="627" t="s">
        <v>4000</v>
      </c>
      <c r="F869" s="628" t="s">
        <v>4001</v>
      </c>
      <c r="G869" s="627" t="s">
        <v>5393</v>
      </c>
      <c r="H869" s="627" t="s">
        <v>5394</v>
      </c>
      <c r="I869" s="629">
        <v>472.19</v>
      </c>
      <c r="J869" s="629">
        <v>2</v>
      </c>
      <c r="K869" s="630">
        <v>944.38</v>
      </c>
    </row>
    <row r="870" spans="1:11" ht="14.4" customHeight="1" x14ac:dyDescent="0.3">
      <c r="A870" s="625" t="s">
        <v>545</v>
      </c>
      <c r="B870" s="626" t="s">
        <v>547</v>
      </c>
      <c r="C870" s="627" t="s">
        <v>4016</v>
      </c>
      <c r="D870" s="628" t="s">
        <v>4017</v>
      </c>
      <c r="E870" s="627" t="s">
        <v>4000</v>
      </c>
      <c r="F870" s="628" t="s">
        <v>4001</v>
      </c>
      <c r="G870" s="627" t="s">
        <v>5395</v>
      </c>
      <c r="H870" s="627" t="s">
        <v>5396</v>
      </c>
      <c r="I870" s="629">
        <v>1385.75</v>
      </c>
      <c r="J870" s="629">
        <v>2</v>
      </c>
      <c r="K870" s="630">
        <v>2771.5</v>
      </c>
    </row>
    <row r="871" spans="1:11" ht="14.4" customHeight="1" x14ac:dyDescent="0.3">
      <c r="A871" s="625" t="s">
        <v>545</v>
      </c>
      <c r="B871" s="626" t="s">
        <v>547</v>
      </c>
      <c r="C871" s="627" t="s">
        <v>4016</v>
      </c>
      <c r="D871" s="628" t="s">
        <v>4017</v>
      </c>
      <c r="E871" s="627" t="s">
        <v>4000</v>
      </c>
      <c r="F871" s="628" t="s">
        <v>4001</v>
      </c>
      <c r="G871" s="627" t="s">
        <v>5397</v>
      </c>
      <c r="H871" s="627" t="s">
        <v>5398</v>
      </c>
      <c r="I871" s="629">
        <v>1000.5</v>
      </c>
      <c r="J871" s="629">
        <v>5</v>
      </c>
      <c r="K871" s="630">
        <v>5002.5</v>
      </c>
    </row>
    <row r="872" spans="1:11" ht="14.4" customHeight="1" x14ac:dyDescent="0.3">
      <c r="A872" s="625" t="s">
        <v>545</v>
      </c>
      <c r="B872" s="626" t="s">
        <v>547</v>
      </c>
      <c r="C872" s="627" t="s">
        <v>4016</v>
      </c>
      <c r="D872" s="628" t="s">
        <v>4017</v>
      </c>
      <c r="E872" s="627" t="s">
        <v>4000</v>
      </c>
      <c r="F872" s="628" t="s">
        <v>4001</v>
      </c>
      <c r="G872" s="627" t="s">
        <v>5399</v>
      </c>
      <c r="H872" s="627" t="s">
        <v>5400</v>
      </c>
      <c r="I872" s="629">
        <v>13281</v>
      </c>
      <c r="J872" s="629">
        <v>1</v>
      </c>
      <c r="K872" s="630">
        <v>13281</v>
      </c>
    </row>
    <row r="873" spans="1:11" ht="14.4" customHeight="1" x14ac:dyDescent="0.3">
      <c r="A873" s="625" t="s">
        <v>545</v>
      </c>
      <c r="B873" s="626" t="s">
        <v>547</v>
      </c>
      <c r="C873" s="627" t="s">
        <v>4016</v>
      </c>
      <c r="D873" s="628" t="s">
        <v>4017</v>
      </c>
      <c r="E873" s="627" t="s">
        <v>4000</v>
      </c>
      <c r="F873" s="628" t="s">
        <v>4001</v>
      </c>
      <c r="G873" s="627" t="s">
        <v>5401</v>
      </c>
      <c r="H873" s="627" t="s">
        <v>5402</v>
      </c>
      <c r="I873" s="629">
        <v>14192.96</v>
      </c>
      <c r="J873" s="629">
        <v>1</v>
      </c>
      <c r="K873" s="630">
        <v>14192.96</v>
      </c>
    </row>
    <row r="874" spans="1:11" ht="14.4" customHeight="1" x14ac:dyDescent="0.3">
      <c r="A874" s="625" t="s">
        <v>545</v>
      </c>
      <c r="B874" s="626" t="s">
        <v>547</v>
      </c>
      <c r="C874" s="627" t="s">
        <v>4016</v>
      </c>
      <c r="D874" s="628" t="s">
        <v>4017</v>
      </c>
      <c r="E874" s="627" t="s">
        <v>4000</v>
      </c>
      <c r="F874" s="628" t="s">
        <v>4001</v>
      </c>
      <c r="G874" s="627" t="s">
        <v>5403</v>
      </c>
      <c r="H874" s="627" t="s">
        <v>5404</v>
      </c>
      <c r="I874" s="629">
        <v>329.51499999999999</v>
      </c>
      <c r="J874" s="629">
        <v>8</v>
      </c>
      <c r="K874" s="630">
        <v>2636.12</v>
      </c>
    </row>
    <row r="875" spans="1:11" ht="14.4" customHeight="1" x14ac:dyDescent="0.3">
      <c r="A875" s="625" t="s">
        <v>545</v>
      </c>
      <c r="B875" s="626" t="s">
        <v>547</v>
      </c>
      <c r="C875" s="627" t="s">
        <v>4016</v>
      </c>
      <c r="D875" s="628" t="s">
        <v>4017</v>
      </c>
      <c r="E875" s="627" t="s">
        <v>4000</v>
      </c>
      <c r="F875" s="628" t="s">
        <v>4001</v>
      </c>
      <c r="G875" s="627" t="s">
        <v>5405</v>
      </c>
      <c r="H875" s="627" t="s">
        <v>5406</v>
      </c>
      <c r="I875" s="629">
        <v>329.56214285714287</v>
      </c>
      <c r="J875" s="629">
        <v>16</v>
      </c>
      <c r="K875" s="630">
        <v>5272.8</v>
      </c>
    </row>
    <row r="876" spans="1:11" ht="14.4" customHeight="1" x14ac:dyDescent="0.3">
      <c r="A876" s="625" t="s">
        <v>545</v>
      </c>
      <c r="B876" s="626" t="s">
        <v>547</v>
      </c>
      <c r="C876" s="627" t="s">
        <v>4016</v>
      </c>
      <c r="D876" s="628" t="s">
        <v>4017</v>
      </c>
      <c r="E876" s="627" t="s">
        <v>4000</v>
      </c>
      <c r="F876" s="628" t="s">
        <v>4001</v>
      </c>
      <c r="G876" s="627" t="s">
        <v>5407</v>
      </c>
      <c r="H876" s="627" t="s">
        <v>5408</v>
      </c>
      <c r="I876" s="629">
        <v>433.25333333333333</v>
      </c>
      <c r="J876" s="629">
        <v>4</v>
      </c>
      <c r="K876" s="630">
        <v>1732.98</v>
      </c>
    </row>
    <row r="877" spans="1:11" ht="14.4" customHeight="1" x14ac:dyDescent="0.3">
      <c r="A877" s="625" t="s">
        <v>545</v>
      </c>
      <c r="B877" s="626" t="s">
        <v>547</v>
      </c>
      <c r="C877" s="627" t="s">
        <v>4016</v>
      </c>
      <c r="D877" s="628" t="s">
        <v>4017</v>
      </c>
      <c r="E877" s="627" t="s">
        <v>4000</v>
      </c>
      <c r="F877" s="628" t="s">
        <v>4001</v>
      </c>
      <c r="G877" s="627" t="s">
        <v>5409</v>
      </c>
      <c r="H877" s="627" t="s">
        <v>5410</v>
      </c>
      <c r="I877" s="629">
        <v>881.25</v>
      </c>
      <c r="J877" s="629">
        <v>10</v>
      </c>
      <c r="K877" s="630">
        <v>8812.5499999999993</v>
      </c>
    </row>
    <row r="878" spans="1:11" ht="14.4" customHeight="1" x14ac:dyDescent="0.3">
      <c r="A878" s="625" t="s">
        <v>545</v>
      </c>
      <c r="B878" s="626" t="s">
        <v>547</v>
      </c>
      <c r="C878" s="627" t="s">
        <v>4016</v>
      </c>
      <c r="D878" s="628" t="s">
        <v>4017</v>
      </c>
      <c r="E878" s="627" t="s">
        <v>4000</v>
      </c>
      <c r="F878" s="628" t="s">
        <v>4001</v>
      </c>
      <c r="G878" s="627" t="s">
        <v>5411</v>
      </c>
      <c r="H878" s="627" t="s">
        <v>5412</v>
      </c>
      <c r="I878" s="629">
        <v>466.35</v>
      </c>
      <c r="J878" s="629">
        <v>2</v>
      </c>
      <c r="K878" s="630">
        <v>932.7</v>
      </c>
    </row>
    <row r="879" spans="1:11" ht="14.4" customHeight="1" x14ac:dyDescent="0.3">
      <c r="A879" s="625" t="s">
        <v>545</v>
      </c>
      <c r="B879" s="626" t="s">
        <v>547</v>
      </c>
      <c r="C879" s="627" t="s">
        <v>4016</v>
      </c>
      <c r="D879" s="628" t="s">
        <v>4017</v>
      </c>
      <c r="E879" s="627" t="s">
        <v>4000</v>
      </c>
      <c r="F879" s="628" t="s">
        <v>4001</v>
      </c>
      <c r="G879" s="627" t="s">
        <v>5413</v>
      </c>
      <c r="H879" s="627" t="s">
        <v>5414</v>
      </c>
      <c r="I879" s="629">
        <v>2713.1899999999996</v>
      </c>
      <c r="J879" s="629">
        <v>2</v>
      </c>
      <c r="K879" s="630">
        <v>5426.3799999999992</v>
      </c>
    </row>
    <row r="880" spans="1:11" ht="14.4" customHeight="1" x14ac:dyDescent="0.3">
      <c r="A880" s="625" t="s">
        <v>545</v>
      </c>
      <c r="B880" s="626" t="s">
        <v>547</v>
      </c>
      <c r="C880" s="627" t="s">
        <v>4016</v>
      </c>
      <c r="D880" s="628" t="s">
        <v>4017</v>
      </c>
      <c r="E880" s="627" t="s">
        <v>4000</v>
      </c>
      <c r="F880" s="628" t="s">
        <v>4001</v>
      </c>
      <c r="G880" s="627" t="s">
        <v>5415</v>
      </c>
      <c r="H880" s="627" t="s">
        <v>5416</v>
      </c>
      <c r="I880" s="629">
        <v>12681.91</v>
      </c>
      <c r="J880" s="629">
        <v>1</v>
      </c>
      <c r="K880" s="630">
        <v>12681.91</v>
      </c>
    </row>
    <row r="881" spans="1:11" ht="14.4" customHeight="1" x14ac:dyDescent="0.3">
      <c r="A881" s="625" t="s">
        <v>545</v>
      </c>
      <c r="B881" s="626" t="s">
        <v>547</v>
      </c>
      <c r="C881" s="627" t="s">
        <v>4016</v>
      </c>
      <c r="D881" s="628" t="s">
        <v>4017</v>
      </c>
      <c r="E881" s="627" t="s">
        <v>4000</v>
      </c>
      <c r="F881" s="628" t="s">
        <v>4001</v>
      </c>
      <c r="G881" s="627" t="s">
        <v>5417</v>
      </c>
      <c r="H881" s="627" t="s">
        <v>5418</v>
      </c>
      <c r="I881" s="629">
        <v>1385.75</v>
      </c>
      <c r="J881" s="629">
        <v>1</v>
      </c>
      <c r="K881" s="630">
        <v>1385.75</v>
      </c>
    </row>
    <row r="882" spans="1:11" ht="14.4" customHeight="1" x14ac:dyDescent="0.3">
      <c r="A882" s="625" t="s">
        <v>545</v>
      </c>
      <c r="B882" s="626" t="s">
        <v>547</v>
      </c>
      <c r="C882" s="627" t="s">
        <v>4016</v>
      </c>
      <c r="D882" s="628" t="s">
        <v>4017</v>
      </c>
      <c r="E882" s="627" t="s">
        <v>4000</v>
      </c>
      <c r="F882" s="628" t="s">
        <v>4001</v>
      </c>
      <c r="G882" s="627" t="s">
        <v>5419</v>
      </c>
      <c r="H882" s="627" t="s">
        <v>5420</v>
      </c>
      <c r="I882" s="629">
        <v>902.18499999999995</v>
      </c>
      <c r="J882" s="629">
        <v>2</v>
      </c>
      <c r="K882" s="630">
        <v>1804.37</v>
      </c>
    </row>
    <row r="883" spans="1:11" ht="14.4" customHeight="1" x14ac:dyDescent="0.3">
      <c r="A883" s="625" t="s">
        <v>545</v>
      </c>
      <c r="B883" s="626" t="s">
        <v>547</v>
      </c>
      <c r="C883" s="627" t="s">
        <v>4016</v>
      </c>
      <c r="D883" s="628" t="s">
        <v>4017</v>
      </c>
      <c r="E883" s="627" t="s">
        <v>4000</v>
      </c>
      <c r="F883" s="628" t="s">
        <v>4001</v>
      </c>
      <c r="G883" s="627" t="s">
        <v>5421</v>
      </c>
      <c r="H883" s="627" t="s">
        <v>5422</v>
      </c>
      <c r="I883" s="629">
        <v>902.19</v>
      </c>
      <c r="J883" s="629">
        <v>5</v>
      </c>
      <c r="K883" s="630">
        <v>4510.51</v>
      </c>
    </row>
    <row r="884" spans="1:11" ht="14.4" customHeight="1" x14ac:dyDescent="0.3">
      <c r="A884" s="625" t="s">
        <v>545</v>
      </c>
      <c r="B884" s="626" t="s">
        <v>547</v>
      </c>
      <c r="C884" s="627" t="s">
        <v>4016</v>
      </c>
      <c r="D884" s="628" t="s">
        <v>4017</v>
      </c>
      <c r="E884" s="627" t="s">
        <v>4000</v>
      </c>
      <c r="F884" s="628" t="s">
        <v>4001</v>
      </c>
      <c r="G884" s="627" t="s">
        <v>5423</v>
      </c>
      <c r="H884" s="627" t="s">
        <v>5424</v>
      </c>
      <c r="I884" s="629">
        <v>4452.8000000000011</v>
      </c>
      <c r="J884" s="629">
        <v>12</v>
      </c>
      <c r="K884" s="630">
        <v>53433.600000000013</v>
      </c>
    </row>
    <row r="885" spans="1:11" ht="14.4" customHeight="1" x14ac:dyDescent="0.3">
      <c r="A885" s="625" t="s">
        <v>545</v>
      </c>
      <c r="B885" s="626" t="s">
        <v>547</v>
      </c>
      <c r="C885" s="627" t="s">
        <v>4016</v>
      </c>
      <c r="D885" s="628" t="s">
        <v>4017</v>
      </c>
      <c r="E885" s="627" t="s">
        <v>4000</v>
      </c>
      <c r="F885" s="628" t="s">
        <v>4001</v>
      </c>
      <c r="G885" s="627" t="s">
        <v>5425</v>
      </c>
      <c r="H885" s="627" t="s">
        <v>5426</v>
      </c>
      <c r="I885" s="629">
        <v>1358.87</v>
      </c>
      <c r="J885" s="629">
        <v>1</v>
      </c>
      <c r="K885" s="630">
        <v>1358.87</v>
      </c>
    </row>
    <row r="886" spans="1:11" ht="14.4" customHeight="1" x14ac:dyDescent="0.3">
      <c r="A886" s="625" t="s">
        <v>545</v>
      </c>
      <c r="B886" s="626" t="s">
        <v>547</v>
      </c>
      <c r="C886" s="627" t="s">
        <v>4016</v>
      </c>
      <c r="D886" s="628" t="s">
        <v>4017</v>
      </c>
      <c r="E886" s="627" t="s">
        <v>4000</v>
      </c>
      <c r="F886" s="628" t="s">
        <v>4001</v>
      </c>
      <c r="G886" s="627" t="s">
        <v>5427</v>
      </c>
      <c r="H886" s="627" t="s">
        <v>5428</v>
      </c>
      <c r="I886" s="629">
        <v>615.35500000000002</v>
      </c>
      <c r="J886" s="629">
        <v>6</v>
      </c>
      <c r="K886" s="630">
        <v>3692.13</v>
      </c>
    </row>
    <row r="887" spans="1:11" ht="14.4" customHeight="1" x14ac:dyDescent="0.3">
      <c r="A887" s="625" t="s">
        <v>545</v>
      </c>
      <c r="B887" s="626" t="s">
        <v>547</v>
      </c>
      <c r="C887" s="627" t="s">
        <v>4016</v>
      </c>
      <c r="D887" s="628" t="s">
        <v>4017</v>
      </c>
      <c r="E887" s="627" t="s">
        <v>4000</v>
      </c>
      <c r="F887" s="628" t="s">
        <v>4001</v>
      </c>
      <c r="G887" s="627" t="s">
        <v>5429</v>
      </c>
      <c r="H887" s="627" t="s">
        <v>5430</v>
      </c>
      <c r="I887" s="629">
        <v>506</v>
      </c>
      <c r="J887" s="629">
        <v>1</v>
      </c>
      <c r="K887" s="630">
        <v>506</v>
      </c>
    </row>
    <row r="888" spans="1:11" ht="14.4" customHeight="1" x14ac:dyDescent="0.3">
      <c r="A888" s="625" t="s">
        <v>545</v>
      </c>
      <c r="B888" s="626" t="s">
        <v>547</v>
      </c>
      <c r="C888" s="627" t="s">
        <v>4016</v>
      </c>
      <c r="D888" s="628" t="s">
        <v>4017</v>
      </c>
      <c r="E888" s="627" t="s">
        <v>4000</v>
      </c>
      <c r="F888" s="628" t="s">
        <v>4001</v>
      </c>
      <c r="G888" s="627" t="s">
        <v>5431</v>
      </c>
      <c r="H888" s="627" t="s">
        <v>5432</v>
      </c>
      <c r="I888" s="629">
        <v>727.38</v>
      </c>
      <c r="J888" s="629">
        <v>3</v>
      </c>
      <c r="K888" s="630">
        <v>2182.13</v>
      </c>
    </row>
    <row r="889" spans="1:11" ht="14.4" customHeight="1" x14ac:dyDescent="0.3">
      <c r="A889" s="625" t="s">
        <v>545</v>
      </c>
      <c r="B889" s="626" t="s">
        <v>547</v>
      </c>
      <c r="C889" s="627" t="s">
        <v>4016</v>
      </c>
      <c r="D889" s="628" t="s">
        <v>4017</v>
      </c>
      <c r="E889" s="627" t="s">
        <v>4000</v>
      </c>
      <c r="F889" s="628" t="s">
        <v>4001</v>
      </c>
      <c r="G889" s="627" t="s">
        <v>5433</v>
      </c>
      <c r="H889" s="627" t="s">
        <v>5434</v>
      </c>
      <c r="I889" s="629">
        <v>527.85</v>
      </c>
      <c r="J889" s="629">
        <v>10</v>
      </c>
      <c r="K889" s="630">
        <v>5278.5</v>
      </c>
    </row>
    <row r="890" spans="1:11" ht="14.4" customHeight="1" x14ac:dyDescent="0.3">
      <c r="A890" s="625" t="s">
        <v>545</v>
      </c>
      <c r="B890" s="626" t="s">
        <v>547</v>
      </c>
      <c r="C890" s="627" t="s">
        <v>4016</v>
      </c>
      <c r="D890" s="628" t="s">
        <v>4017</v>
      </c>
      <c r="E890" s="627" t="s">
        <v>4000</v>
      </c>
      <c r="F890" s="628" t="s">
        <v>4001</v>
      </c>
      <c r="G890" s="627" t="s">
        <v>5435</v>
      </c>
      <c r="H890" s="627" t="s">
        <v>5436</v>
      </c>
      <c r="I890" s="629">
        <v>527.85</v>
      </c>
      <c r="J890" s="629">
        <v>12</v>
      </c>
      <c r="K890" s="630">
        <v>6334.2000000000007</v>
      </c>
    </row>
    <row r="891" spans="1:11" ht="14.4" customHeight="1" x14ac:dyDescent="0.3">
      <c r="A891" s="625" t="s">
        <v>545</v>
      </c>
      <c r="B891" s="626" t="s">
        <v>547</v>
      </c>
      <c r="C891" s="627" t="s">
        <v>4016</v>
      </c>
      <c r="D891" s="628" t="s">
        <v>4017</v>
      </c>
      <c r="E891" s="627" t="s">
        <v>4000</v>
      </c>
      <c r="F891" s="628" t="s">
        <v>4001</v>
      </c>
      <c r="G891" s="627" t="s">
        <v>5437</v>
      </c>
      <c r="H891" s="627" t="s">
        <v>5438</v>
      </c>
      <c r="I891" s="629">
        <v>527.85</v>
      </c>
      <c r="J891" s="629">
        <v>7</v>
      </c>
      <c r="K891" s="630">
        <v>3694.95</v>
      </c>
    </row>
    <row r="892" spans="1:11" ht="14.4" customHeight="1" x14ac:dyDescent="0.3">
      <c r="A892" s="625" t="s">
        <v>545</v>
      </c>
      <c r="B892" s="626" t="s">
        <v>547</v>
      </c>
      <c r="C892" s="627" t="s">
        <v>4016</v>
      </c>
      <c r="D892" s="628" t="s">
        <v>4017</v>
      </c>
      <c r="E892" s="627" t="s">
        <v>4000</v>
      </c>
      <c r="F892" s="628" t="s">
        <v>4001</v>
      </c>
      <c r="G892" s="627" t="s">
        <v>5439</v>
      </c>
      <c r="H892" s="627" t="s">
        <v>5440</v>
      </c>
      <c r="I892" s="629">
        <v>527.85</v>
      </c>
      <c r="J892" s="629">
        <v>2</v>
      </c>
      <c r="K892" s="630">
        <v>1055.7</v>
      </c>
    </row>
    <row r="893" spans="1:11" ht="14.4" customHeight="1" x14ac:dyDescent="0.3">
      <c r="A893" s="625" t="s">
        <v>545</v>
      </c>
      <c r="B893" s="626" t="s">
        <v>547</v>
      </c>
      <c r="C893" s="627" t="s">
        <v>4016</v>
      </c>
      <c r="D893" s="628" t="s">
        <v>4017</v>
      </c>
      <c r="E893" s="627" t="s">
        <v>4000</v>
      </c>
      <c r="F893" s="628" t="s">
        <v>4001</v>
      </c>
      <c r="G893" s="627" t="s">
        <v>5441</v>
      </c>
      <c r="H893" s="627" t="s">
        <v>5442</v>
      </c>
      <c r="I893" s="629">
        <v>1419.9</v>
      </c>
      <c r="J893" s="629">
        <v>1</v>
      </c>
      <c r="K893" s="630">
        <v>1419.9</v>
      </c>
    </row>
    <row r="894" spans="1:11" ht="14.4" customHeight="1" x14ac:dyDescent="0.3">
      <c r="A894" s="625" t="s">
        <v>545</v>
      </c>
      <c r="B894" s="626" t="s">
        <v>547</v>
      </c>
      <c r="C894" s="627" t="s">
        <v>4016</v>
      </c>
      <c r="D894" s="628" t="s">
        <v>4017</v>
      </c>
      <c r="E894" s="627" t="s">
        <v>4000</v>
      </c>
      <c r="F894" s="628" t="s">
        <v>4001</v>
      </c>
      <c r="G894" s="627" t="s">
        <v>5443</v>
      </c>
      <c r="H894" s="627" t="s">
        <v>5444</v>
      </c>
      <c r="I894" s="629">
        <v>1419.9</v>
      </c>
      <c r="J894" s="629">
        <v>1</v>
      </c>
      <c r="K894" s="630">
        <v>1419.9</v>
      </c>
    </row>
    <row r="895" spans="1:11" ht="14.4" customHeight="1" x14ac:dyDescent="0.3">
      <c r="A895" s="625" t="s">
        <v>545</v>
      </c>
      <c r="B895" s="626" t="s">
        <v>547</v>
      </c>
      <c r="C895" s="627" t="s">
        <v>4016</v>
      </c>
      <c r="D895" s="628" t="s">
        <v>4017</v>
      </c>
      <c r="E895" s="627" t="s">
        <v>4000</v>
      </c>
      <c r="F895" s="628" t="s">
        <v>4001</v>
      </c>
      <c r="G895" s="627" t="s">
        <v>5445</v>
      </c>
      <c r="H895" s="627" t="s">
        <v>5446</v>
      </c>
      <c r="I895" s="629">
        <v>527.85</v>
      </c>
      <c r="J895" s="629">
        <v>16</v>
      </c>
      <c r="K895" s="630">
        <v>8445.6</v>
      </c>
    </row>
    <row r="896" spans="1:11" ht="14.4" customHeight="1" x14ac:dyDescent="0.3">
      <c r="A896" s="625" t="s">
        <v>545</v>
      </c>
      <c r="B896" s="626" t="s">
        <v>547</v>
      </c>
      <c r="C896" s="627" t="s">
        <v>4016</v>
      </c>
      <c r="D896" s="628" t="s">
        <v>4017</v>
      </c>
      <c r="E896" s="627" t="s">
        <v>4000</v>
      </c>
      <c r="F896" s="628" t="s">
        <v>4001</v>
      </c>
      <c r="G896" s="627" t="s">
        <v>5447</v>
      </c>
      <c r="H896" s="627" t="s">
        <v>5448</v>
      </c>
      <c r="I896" s="629">
        <v>8221.7649999999994</v>
      </c>
      <c r="J896" s="629">
        <v>10</v>
      </c>
      <c r="K896" s="630">
        <v>82217.649999999994</v>
      </c>
    </row>
    <row r="897" spans="1:11" ht="14.4" customHeight="1" x14ac:dyDescent="0.3">
      <c r="A897" s="625" t="s">
        <v>545</v>
      </c>
      <c r="B897" s="626" t="s">
        <v>547</v>
      </c>
      <c r="C897" s="627" t="s">
        <v>4016</v>
      </c>
      <c r="D897" s="628" t="s">
        <v>4017</v>
      </c>
      <c r="E897" s="627" t="s">
        <v>4000</v>
      </c>
      <c r="F897" s="628" t="s">
        <v>4001</v>
      </c>
      <c r="G897" s="627" t="s">
        <v>5449</v>
      </c>
      <c r="H897" s="627" t="s">
        <v>5450</v>
      </c>
      <c r="I897" s="629">
        <v>1179.9626666666666</v>
      </c>
      <c r="J897" s="629">
        <v>33</v>
      </c>
      <c r="K897" s="630">
        <v>38939.090000000004</v>
      </c>
    </row>
    <row r="898" spans="1:11" ht="14.4" customHeight="1" x14ac:dyDescent="0.3">
      <c r="A898" s="625" t="s">
        <v>545</v>
      </c>
      <c r="B898" s="626" t="s">
        <v>547</v>
      </c>
      <c r="C898" s="627" t="s">
        <v>4016</v>
      </c>
      <c r="D898" s="628" t="s">
        <v>4017</v>
      </c>
      <c r="E898" s="627" t="s">
        <v>4000</v>
      </c>
      <c r="F898" s="628" t="s">
        <v>4001</v>
      </c>
      <c r="G898" s="627" t="s">
        <v>5451</v>
      </c>
      <c r="H898" s="627" t="s">
        <v>5452</v>
      </c>
      <c r="I898" s="629">
        <v>10628.535</v>
      </c>
      <c r="J898" s="629">
        <v>2</v>
      </c>
      <c r="K898" s="630">
        <v>21257.07</v>
      </c>
    </row>
    <row r="899" spans="1:11" ht="14.4" customHeight="1" x14ac:dyDescent="0.3">
      <c r="A899" s="625" t="s">
        <v>545</v>
      </c>
      <c r="B899" s="626" t="s">
        <v>547</v>
      </c>
      <c r="C899" s="627" t="s">
        <v>4016</v>
      </c>
      <c r="D899" s="628" t="s">
        <v>4017</v>
      </c>
      <c r="E899" s="627" t="s">
        <v>4000</v>
      </c>
      <c r="F899" s="628" t="s">
        <v>4001</v>
      </c>
      <c r="G899" s="627" t="s">
        <v>5453</v>
      </c>
      <c r="H899" s="627" t="s">
        <v>5454</v>
      </c>
      <c r="I899" s="629">
        <v>3795</v>
      </c>
      <c r="J899" s="629">
        <v>2</v>
      </c>
      <c r="K899" s="630">
        <v>7590</v>
      </c>
    </row>
    <row r="900" spans="1:11" ht="14.4" customHeight="1" x14ac:dyDescent="0.3">
      <c r="A900" s="625" t="s">
        <v>545</v>
      </c>
      <c r="B900" s="626" t="s">
        <v>547</v>
      </c>
      <c r="C900" s="627" t="s">
        <v>4016</v>
      </c>
      <c r="D900" s="628" t="s">
        <v>4017</v>
      </c>
      <c r="E900" s="627" t="s">
        <v>4000</v>
      </c>
      <c r="F900" s="628" t="s">
        <v>4001</v>
      </c>
      <c r="G900" s="627" t="s">
        <v>5455</v>
      </c>
      <c r="H900" s="627" t="s">
        <v>5456</v>
      </c>
      <c r="I900" s="629">
        <v>727.4</v>
      </c>
      <c r="J900" s="629">
        <v>1</v>
      </c>
      <c r="K900" s="630">
        <v>727.4</v>
      </c>
    </row>
    <row r="901" spans="1:11" ht="14.4" customHeight="1" x14ac:dyDescent="0.3">
      <c r="A901" s="625" t="s">
        <v>545</v>
      </c>
      <c r="B901" s="626" t="s">
        <v>547</v>
      </c>
      <c r="C901" s="627" t="s">
        <v>4016</v>
      </c>
      <c r="D901" s="628" t="s">
        <v>4017</v>
      </c>
      <c r="E901" s="627" t="s">
        <v>4000</v>
      </c>
      <c r="F901" s="628" t="s">
        <v>4001</v>
      </c>
      <c r="G901" s="627" t="s">
        <v>5457</v>
      </c>
      <c r="H901" s="627" t="s">
        <v>5458</v>
      </c>
      <c r="I901" s="629">
        <v>3795</v>
      </c>
      <c r="J901" s="629">
        <v>2</v>
      </c>
      <c r="K901" s="630">
        <v>7590</v>
      </c>
    </row>
    <row r="902" spans="1:11" ht="14.4" customHeight="1" x14ac:dyDescent="0.3">
      <c r="A902" s="625" t="s">
        <v>545</v>
      </c>
      <c r="B902" s="626" t="s">
        <v>547</v>
      </c>
      <c r="C902" s="627" t="s">
        <v>4016</v>
      </c>
      <c r="D902" s="628" t="s">
        <v>4017</v>
      </c>
      <c r="E902" s="627" t="s">
        <v>4000</v>
      </c>
      <c r="F902" s="628" t="s">
        <v>4001</v>
      </c>
      <c r="G902" s="627" t="s">
        <v>5459</v>
      </c>
      <c r="H902" s="627" t="s">
        <v>5460</v>
      </c>
      <c r="I902" s="629">
        <v>527.85</v>
      </c>
      <c r="J902" s="629">
        <v>1</v>
      </c>
      <c r="K902" s="630">
        <v>527.85</v>
      </c>
    </row>
    <row r="903" spans="1:11" ht="14.4" customHeight="1" x14ac:dyDescent="0.3">
      <c r="A903" s="625" t="s">
        <v>545</v>
      </c>
      <c r="B903" s="626" t="s">
        <v>547</v>
      </c>
      <c r="C903" s="627" t="s">
        <v>4016</v>
      </c>
      <c r="D903" s="628" t="s">
        <v>4017</v>
      </c>
      <c r="E903" s="627" t="s">
        <v>4000</v>
      </c>
      <c r="F903" s="628" t="s">
        <v>4001</v>
      </c>
      <c r="G903" s="627" t="s">
        <v>5461</v>
      </c>
      <c r="H903" s="627" t="s">
        <v>5462</v>
      </c>
      <c r="I903" s="629">
        <v>506</v>
      </c>
      <c r="J903" s="629">
        <v>1</v>
      </c>
      <c r="K903" s="630">
        <v>506</v>
      </c>
    </row>
    <row r="904" spans="1:11" ht="14.4" customHeight="1" x14ac:dyDescent="0.3">
      <c r="A904" s="625" t="s">
        <v>545</v>
      </c>
      <c r="B904" s="626" t="s">
        <v>547</v>
      </c>
      <c r="C904" s="627" t="s">
        <v>4016</v>
      </c>
      <c r="D904" s="628" t="s">
        <v>4017</v>
      </c>
      <c r="E904" s="627" t="s">
        <v>4000</v>
      </c>
      <c r="F904" s="628" t="s">
        <v>4001</v>
      </c>
      <c r="G904" s="627" t="s">
        <v>5463</v>
      </c>
      <c r="H904" s="627" t="s">
        <v>5464</v>
      </c>
      <c r="I904" s="629">
        <v>506</v>
      </c>
      <c r="J904" s="629">
        <v>4</v>
      </c>
      <c r="K904" s="630">
        <v>2024</v>
      </c>
    </row>
    <row r="905" spans="1:11" ht="14.4" customHeight="1" x14ac:dyDescent="0.3">
      <c r="A905" s="625" t="s">
        <v>545</v>
      </c>
      <c r="B905" s="626" t="s">
        <v>547</v>
      </c>
      <c r="C905" s="627" t="s">
        <v>4016</v>
      </c>
      <c r="D905" s="628" t="s">
        <v>4017</v>
      </c>
      <c r="E905" s="627" t="s">
        <v>4000</v>
      </c>
      <c r="F905" s="628" t="s">
        <v>4001</v>
      </c>
      <c r="G905" s="627" t="s">
        <v>5465</v>
      </c>
      <c r="H905" s="627" t="s">
        <v>5466</v>
      </c>
      <c r="I905" s="629">
        <v>584.80999999999995</v>
      </c>
      <c r="J905" s="629">
        <v>1</v>
      </c>
      <c r="K905" s="630">
        <v>584.80999999999995</v>
      </c>
    </row>
    <row r="906" spans="1:11" ht="14.4" customHeight="1" x14ac:dyDescent="0.3">
      <c r="A906" s="625" t="s">
        <v>545</v>
      </c>
      <c r="B906" s="626" t="s">
        <v>547</v>
      </c>
      <c r="C906" s="627" t="s">
        <v>4016</v>
      </c>
      <c r="D906" s="628" t="s">
        <v>4017</v>
      </c>
      <c r="E906" s="627" t="s">
        <v>4000</v>
      </c>
      <c r="F906" s="628" t="s">
        <v>4001</v>
      </c>
      <c r="G906" s="627" t="s">
        <v>5467</v>
      </c>
      <c r="H906" s="627" t="s">
        <v>5468</v>
      </c>
      <c r="I906" s="629">
        <v>8717</v>
      </c>
      <c r="J906" s="629">
        <v>1</v>
      </c>
      <c r="K906" s="630">
        <v>8717</v>
      </c>
    </row>
    <row r="907" spans="1:11" ht="14.4" customHeight="1" x14ac:dyDescent="0.3">
      <c r="A907" s="625" t="s">
        <v>545</v>
      </c>
      <c r="B907" s="626" t="s">
        <v>547</v>
      </c>
      <c r="C907" s="627" t="s">
        <v>4016</v>
      </c>
      <c r="D907" s="628" t="s">
        <v>4017</v>
      </c>
      <c r="E907" s="627" t="s">
        <v>4000</v>
      </c>
      <c r="F907" s="628" t="s">
        <v>4001</v>
      </c>
      <c r="G907" s="627" t="s">
        <v>5469</v>
      </c>
      <c r="H907" s="627" t="s">
        <v>5470</v>
      </c>
      <c r="I907" s="629">
        <v>8717</v>
      </c>
      <c r="J907" s="629">
        <v>3</v>
      </c>
      <c r="K907" s="630">
        <v>26151</v>
      </c>
    </row>
    <row r="908" spans="1:11" ht="14.4" customHeight="1" x14ac:dyDescent="0.3">
      <c r="A908" s="625" t="s">
        <v>545</v>
      </c>
      <c r="B908" s="626" t="s">
        <v>547</v>
      </c>
      <c r="C908" s="627" t="s">
        <v>4016</v>
      </c>
      <c r="D908" s="628" t="s">
        <v>4017</v>
      </c>
      <c r="E908" s="627" t="s">
        <v>4000</v>
      </c>
      <c r="F908" s="628" t="s">
        <v>4001</v>
      </c>
      <c r="G908" s="627" t="s">
        <v>5471</v>
      </c>
      <c r="H908" s="627" t="s">
        <v>5472</v>
      </c>
      <c r="I908" s="629">
        <v>712.69</v>
      </c>
      <c r="J908" s="629">
        <v>10</v>
      </c>
      <c r="K908" s="630">
        <v>7126.5300000000007</v>
      </c>
    </row>
    <row r="909" spans="1:11" ht="14.4" customHeight="1" x14ac:dyDescent="0.3">
      <c r="A909" s="625" t="s">
        <v>545</v>
      </c>
      <c r="B909" s="626" t="s">
        <v>547</v>
      </c>
      <c r="C909" s="627" t="s">
        <v>4016</v>
      </c>
      <c r="D909" s="628" t="s">
        <v>4017</v>
      </c>
      <c r="E909" s="627" t="s">
        <v>4000</v>
      </c>
      <c r="F909" s="628" t="s">
        <v>4001</v>
      </c>
      <c r="G909" s="627" t="s">
        <v>5473</v>
      </c>
      <c r="H909" s="627" t="s">
        <v>5474</v>
      </c>
      <c r="I909" s="629">
        <v>3795</v>
      </c>
      <c r="J909" s="629">
        <v>11</v>
      </c>
      <c r="K909" s="630">
        <v>41745</v>
      </c>
    </row>
    <row r="910" spans="1:11" ht="14.4" customHeight="1" x14ac:dyDescent="0.3">
      <c r="A910" s="625" t="s">
        <v>545</v>
      </c>
      <c r="B910" s="626" t="s">
        <v>547</v>
      </c>
      <c r="C910" s="627" t="s">
        <v>4016</v>
      </c>
      <c r="D910" s="628" t="s">
        <v>4017</v>
      </c>
      <c r="E910" s="627" t="s">
        <v>4000</v>
      </c>
      <c r="F910" s="628" t="s">
        <v>4001</v>
      </c>
      <c r="G910" s="627" t="s">
        <v>5475</v>
      </c>
      <c r="H910" s="627" t="s">
        <v>5476</v>
      </c>
      <c r="I910" s="629">
        <v>181.5</v>
      </c>
      <c r="J910" s="629">
        <v>6</v>
      </c>
      <c r="K910" s="630">
        <v>1089</v>
      </c>
    </row>
    <row r="911" spans="1:11" ht="14.4" customHeight="1" x14ac:dyDescent="0.3">
      <c r="A911" s="625" t="s">
        <v>545</v>
      </c>
      <c r="B911" s="626" t="s">
        <v>547</v>
      </c>
      <c r="C911" s="627" t="s">
        <v>4016</v>
      </c>
      <c r="D911" s="628" t="s">
        <v>4017</v>
      </c>
      <c r="E911" s="627" t="s">
        <v>4000</v>
      </c>
      <c r="F911" s="628" t="s">
        <v>4001</v>
      </c>
      <c r="G911" s="627" t="s">
        <v>5477</v>
      </c>
      <c r="H911" s="627" t="s">
        <v>5478</v>
      </c>
      <c r="I911" s="629">
        <v>1419.3</v>
      </c>
      <c r="J911" s="629">
        <v>1</v>
      </c>
      <c r="K911" s="630">
        <v>1419.3</v>
      </c>
    </row>
    <row r="912" spans="1:11" ht="14.4" customHeight="1" x14ac:dyDescent="0.3">
      <c r="A912" s="625" t="s">
        <v>545</v>
      </c>
      <c r="B912" s="626" t="s">
        <v>547</v>
      </c>
      <c r="C912" s="627" t="s">
        <v>4016</v>
      </c>
      <c r="D912" s="628" t="s">
        <v>4017</v>
      </c>
      <c r="E912" s="627" t="s">
        <v>4000</v>
      </c>
      <c r="F912" s="628" t="s">
        <v>4001</v>
      </c>
      <c r="G912" s="627" t="s">
        <v>5479</v>
      </c>
      <c r="H912" s="627" t="s">
        <v>5480</v>
      </c>
      <c r="I912" s="629">
        <v>1780.66</v>
      </c>
      <c r="J912" s="629">
        <v>1</v>
      </c>
      <c r="K912" s="630">
        <v>1780.66</v>
      </c>
    </row>
    <row r="913" spans="1:11" ht="14.4" customHeight="1" x14ac:dyDescent="0.3">
      <c r="A913" s="625" t="s">
        <v>545</v>
      </c>
      <c r="B913" s="626" t="s">
        <v>547</v>
      </c>
      <c r="C913" s="627" t="s">
        <v>4016</v>
      </c>
      <c r="D913" s="628" t="s">
        <v>4017</v>
      </c>
      <c r="E913" s="627" t="s">
        <v>4000</v>
      </c>
      <c r="F913" s="628" t="s">
        <v>4001</v>
      </c>
      <c r="G913" s="627" t="s">
        <v>5481</v>
      </c>
      <c r="H913" s="627" t="s">
        <v>5482</v>
      </c>
      <c r="I913" s="629">
        <v>595.40750000000003</v>
      </c>
      <c r="J913" s="629">
        <v>10</v>
      </c>
      <c r="K913" s="630">
        <v>5936.6</v>
      </c>
    </row>
    <row r="914" spans="1:11" ht="14.4" customHeight="1" x14ac:dyDescent="0.3">
      <c r="A914" s="625" t="s">
        <v>545</v>
      </c>
      <c r="B914" s="626" t="s">
        <v>547</v>
      </c>
      <c r="C914" s="627" t="s">
        <v>4016</v>
      </c>
      <c r="D914" s="628" t="s">
        <v>4017</v>
      </c>
      <c r="E914" s="627" t="s">
        <v>4000</v>
      </c>
      <c r="F914" s="628" t="s">
        <v>4001</v>
      </c>
      <c r="G914" s="627" t="s">
        <v>5483</v>
      </c>
      <c r="H914" s="627" t="s">
        <v>5484</v>
      </c>
      <c r="I914" s="629">
        <v>594.87714285714287</v>
      </c>
      <c r="J914" s="629">
        <v>22</v>
      </c>
      <c r="K914" s="630">
        <v>13087.330000000002</v>
      </c>
    </row>
    <row r="915" spans="1:11" ht="14.4" customHeight="1" x14ac:dyDescent="0.3">
      <c r="A915" s="625" t="s">
        <v>545</v>
      </c>
      <c r="B915" s="626" t="s">
        <v>547</v>
      </c>
      <c r="C915" s="627" t="s">
        <v>4016</v>
      </c>
      <c r="D915" s="628" t="s">
        <v>4017</v>
      </c>
      <c r="E915" s="627" t="s">
        <v>4000</v>
      </c>
      <c r="F915" s="628" t="s">
        <v>4001</v>
      </c>
      <c r="G915" s="627" t="s">
        <v>5485</v>
      </c>
      <c r="H915" s="627" t="s">
        <v>5486</v>
      </c>
      <c r="I915" s="629">
        <v>594.54500000000007</v>
      </c>
      <c r="J915" s="629">
        <v>2</v>
      </c>
      <c r="K915" s="630">
        <v>1189.0900000000001</v>
      </c>
    </row>
    <row r="916" spans="1:11" ht="14.4" customHeight="1" x14ac:dyDescent="0.3">
      <c r="A916" s="625" t="s">
        <v>545</v>
      </c>
      <c r="B916" s="626" t="s">
        <v>547</v>
      </c>
      <c r="C916" s="627" t="s">
        <v>4016</v>
      </c>
      <c r="D916" s="628" t="s">
        <v>4017</v>
      </c>
      <c r="E916" s="627" t="s">
        <v>4000</v>
      </c>
      <c r="F916" s="628" t="s">
        <v>4001</v>
      </c>
      <c r="G916" s="627" t="s">
        <v>5487</v>
      </c>
      <c r="H916" s="627" t="s">
        <v>5488</v>
      </c>
      <c r="I916" s="629">
        <v>582.41666666666663</v>
      </c>
      <c r="J916" s="629">
        <v>6</v>
      </c>
      <c r="K916" s="630">
        <v>3512.77</v>
      </c>
    </row>
    <row r="917" spans="1:11" ht="14.4" customHeight="1" x14ac:dyDescent="0.3">
      <c r="A917" s="625" t="s">
        <v>545</v>
      </c>
      <c r="B917" s="626" t="s">
        <v>547</v>
      </c>
      <c r="C917" s="627" t="s">
        <v>4016</v>
      </c>
      <c r="D917" s="628" t="s">
        <v>4017</v>
      </c>
      <c r="E917" s="627" t="s">
        <v>4000</v>
      </c>
      <c r="F917" s="628" t="s">
        <v>4001</v>
      </c>
      <c r="G917" s="627" t="s">
        <v>5489</v>
      </c>
      <c r="H917" s="627" t="s">
        <v>5490</v>
      </c>
      <c r="I917" s="629">
        <v>586.14750000000004</v>
      </c>
      <c r="J917" s="629">
        <v>5</v>
      </c>
      <c r="K917" s="630">
        <v>2927.84</v>
      </c>
    </row>
    <row r="918" spans="1:11" ht="14.4" customHeight="1" x14ac:dyDescent="0.3">
      <c r="A918" s="625" t="s">
        <v>545</v>
      </c>
      <c r="B918" s="626" t="s">
        <v>547</v>
      </c>
      <c r="C918" s="627" t="s">
        <v>4016</v>
      </c>
      <c r="D918" s="628" t="s">
        <v>4017</v>
      </c>
      <c r="E918" s="627" t="s">
        <v>4000</v>
      </c>
      <c r="F918" s="628" t="s">
        <v>4001</v>
      </c>
      <c r="G918" s="627" t="s">
        <v>5491</v>
      </c>
      <c r="H918" s="627" t="s">
        <v>5492</v>
      </c>
      <c r="I918" s="629">
        <v>584.21</v>
      </c>
      <c r="J918" s="629">
        <v>2</v>
      </c>
      <c r="K918" s="630">
        <v>1168.42</v>
      </c>
    </row>
    <row r="919" spans="1:11" ht="14.4" customHeight="1" x14ac:dyDescent="0.3">
      <c r="A919" s="625" t="s">
        <v>545</v>
      </c>
      <c r="B919" s="626" t="s">
        <v>547</v>
      </c>
      <c r="C919" s="627" t="s">
        <v>4016</v>
      </c>
      <c r="D919" s="628" t="s">
        <v>4017</v>
      </c>
      <c r="E919" s="627" t="s">
        <v>4000</v>
      </c>
      <c r="F919" s="628" t="s">
        <v>4001</v>
      </c>
      <c r="G919" s="627" t="s">
        <v>5493</v>
      </c>
      <c r="H919" s="627" t="s">
        <v>5494</v>
      </c>
      <c r="I919" s="629">
        <v>593.36777777777786</v>
      </c>
      <c r="J919" s="629">
        <v>19</v>
      </c>
      <c r="K919" s="630">
        <v>11266.74</v>
      </c>
    </row>
    <row r="920" spans="1:11" ht="14.4" customHeight="1" x14ac:dyDescent="0.3">
      <c r="A920" s="625" t="s">
        <v>545</v>
      </c>
      <c r="B920" s="626" t="s">
        <v>547</v>
      </c>
      <c r="C920" s="627" t="s">
        <v>4016</v>
      </c>
      <c r="D920" s="628" t="s">
        <v>4017</v>
      </c>
      <c r="E920" s="627" t="s">
        <v>4000</v>
      </c>
      <c r="F920" s="628" t="s">
        <v>4001</v>
      </c>
      <c r="G920" s="627" t="s">
        <v>5495</v>
      </c>
      <c r="H920" s="627" t="s">
        <v>5496</v>
      </c>
      <c r="I920" s="629">
        <v>583.25</v>
      </c>
      <c r="J920" s="629">
        <v>1</v>
      </c>
      <c r="K920" s="630">
        <v>583.25</v>
      </c>
    </row>
    <row r="921" spans="1:11" ht="14.4" customHeight="1" x14ac:dyDescent="0.3">
      <c r="A921" s="625" t="s">
        <v>545</v>
      </c>
      <c r="B921" s="626" t="s">
        <v>547</v>
      </c>
      <c r="C921" s="627" t="s">
        <v>4016</v>
      </c>
      <c r="D921" s="628" t="s">
        <v>4017</v>
      </c>
      <c r="E921" s="627" t="s">
        <v>4000</v>
      </c>
      <c r="F921" s="628" t="s">
        <v>4001</v>
      </c>
      <c r="G921" s="627" t="s">
        <v>5497</v>
      </c>
      <c r="H921" s="627" t="s">
        <v>5498</v>
      </c>
      <c r="I921" s="629">
        <v>594.66666666666663</v>
      </c>
      <c r="J921" s="629">
        <v>3</v>
      </c>
      <c r="K921" s="630">
        <v>1784</v>
      </c>
    </row>
    <row r="922" spans="1:11" ht="14.4" customHeight="1" x14ac:dyDescent="0.3">
      <c r="A922" s="625" t="s">
        <v>545</v>
      </c>
      <c r="B922" s="626" t="s">
        <v>547</v>
      </c>
      <c r="C922" s="627" t="s">
        <v>4016</v>
      </c>
      <c r="D922" s="628" t="s">
        <v>4017</v>
      </c>
      <c r="E922" s="627" t="s">
        <v>4000</v>
      </c>
      <c r="F922" s="628" t="s">
        <v>4001</v>
      </c>
      <c r="G922" s="627" t="s">
        <v>5499</v>
      </c>
      <c r="H922" s="627" t="s">
        <v>5500</v>
      </c>
      <c r="I922" s="629">
        <v>5513.7924999999996</v>
      </c>
      <c r="J922" s="629">
        <v>4</v>
      </c>
      <c r="K922" s="630">
        <v>22055.17</v>
      </c>
    </row>
    <row r="923" spans="1:11" ht="14.4" customHeight="1" x14ac:dyDescent="0.3">
      <c r="A923" s="625" t="s">
        <v>545</v>
      </c>
      <c r="B923" s="626" t="s">
        <v>547</v>
      </c>
      <c r="C923" s="627" t="s">
        <v>4016</v>
      </c>
      <c r="D923" s="628" t="s">
        <v>4017</v>
      </c>
      <c r="E923" s="627" t="s">
        <v>4000</v>
      </c>
      <c r="F923" s="628" t="s">
        <v>4001</v>
      </c>
      <c r="G923" s="627" t="s">
        <v>5501</v>
      </c>
      <c r="H923" s="627" t="s">
        <v>5502</v>
      </c>
      <c r="I923" s="629">
        <v>625</v>
      </c>
      <c r="J923" s="629">
        <v>1</v>
      </c>
      <c r="K923" s="630">
        <v>630.24</v>
      </c>
    </row>
    <row r="924" spans="1:11" ht="14.4" customHeight="1" x14ac:dyDescent="0.3">
      <c r="A924" s="625" t="s">
        <v>545</v>
      </c>
      <c r="B924" s="626" t="s">
        <v>547</v>
      </c>
      <c r="C924" s="627" t="s">
        <v>4016</v>
      </c>
      <c r="D924" s="628" t="s">
        <v>4017</v>
      </c>
      <c r="E924" s="627" t="s">
        <v>4000</v>
      </c>
      <c r="F924" s="628" t="s">
        <v>4001</v>
      </c>
      <c r="G924" s="627" t="s">
        <v>5503</v>
      </c>
      <c r="H924" s="627" t="s">
        <v>5504</v>
      </c>
      <c r="I924" s="629">
        <v>591.77800000000002</v>
      </c>
      <c r="J924" s="629">
        <v>15</v>
      </c>
      <c r="K924" s="630">
        <v>8889.66</v>
      </c>
    </row>
    <row r="925" spans="1:11" ht="14.4" customHeight="1" x14ac:dyDescent="0.3">
      <c r="A925" s="625" t="s">
        <v>545</v>
      </c>
      <c r="B925" s="626" t="s">
        <v>547</v>
      </c>
      <c r="C925" s="627" t="s">
        <v>4016</v>
      </c>
      <c r="D925" s="628" t="s">
        <v>4017</v>
      </c>
      <c r="E925" s="627" t="s">
        <v>4000</v>
      </c>
      <c r="F925" s="628" t="s">
        <v>4001</v>
      </c>
      <c r="G925" s="627" t="s">
        <v>5505</v>
      </c>
      <c r="H925" s="627" t="s">
        <v>5506</v>
      </c>
      <c r="I925" s="629">
        <v>582.41999999999996</v>
      </c>
      <c r="J925" s="629">
        <v>10</v>
      </c>
      <c r="K925" s="630">
        <v>5845.82</v>
      </c>
    </row>
    <row r="926" spans="1:11" ht="14.4" customHeight="1" x14ac:dyDescent="0.3">
      <c r="A926" s="625" t="s">
        <v>545</v>
      </c>
      <c r="B926" s="626" t="s">
        <v>547</v>
      </c>
      <c r="C926" s="627" t="s">
        <v>4016</v>
      </c>
      <c r="D926" s="628" t="s">
        <v>4017</v>
      </c>
      <c r="E926" s="627" t="s">
        <v>4000</v>
      </c>
      <c r="F926" s="628" t="s">
        <v>4001</v>
      </c>
      <c r="G926" s="627" t="s">
        <v>5507</v>
      </c>
      <c r="H926" s="627" t="s">
        <v>5508</v>
      </c>
      <c r="I926" s="629">
        <v>10328.4</v>
      </c>
      <c r="J926" s="629">
        <v>1</v>
      </c>
      <c r="K926" s="630">
        <v>10328.4</v>
      </c>
    </row>
    <row r="927" spans="1:11" ht="14.4" customHeight="1" x14ac:dyDescent="0.3">
      <c r="A927" s="625" t="s">
        <v>545</v>
      </c>
      <c r="B927" s="626" t="s">
        <v>547</v>
      </c>
      <c r="C927" s="627" t="s">
        <v>4016</v>
      </c>
      <c r="D927" s="628" t="s">
        <v>4017</v>
      </c>
      <c r="E927" s="627" t="s">
        <v>4000</v>
      </c>
      <c r="F927" s="628" t="s">
        <v>4001</v>
      </c>
      <c r="G927" s="627" t="s">
        <v>5509</v>
      </c>
      <c r="H927" s="627" t="s">
        <v>5510</v>
      </c>
      <c r="I927" s="629">
        <v>1036.27</v>
      </c>
      <c r="J927" s="629">
        <v>1</v>
      </c>
      <c r="K927" s="630">
        <v>1036.27</v>
      </c>
    </row>
    <row r="928" spans="1:11" ht="14.4" customHeight="1" x14ac:dyDescent="0.3">
      <c r="A928" s="625" t="s">
        <v>545</v>
      </c>
      <c r="B928" s="626" t="s">
        <v>547</v>
      </c>
      <c r="C928" s="627" t="s">
        <v>4016</v>
      </c>
      <c r="D928" s="628" t="s">
        <v>4017</v>
      </c>
      <c r="E928" s="627" t="s">
        <v>4000</v>
      </c>
      <c r="F928" s="628" t="s">
        <v>4001</v>
      </c>
      <c r="G928" s="627" t="s">
        <v>5511</v>
      </c>
      <c r="H928" s="627" t="s">
        <v>5512</v>
      </c>
      <c r="I928" s="629">
        <v>1697.43</v>
      </c>
      <c r="J928" s="629">
        <v>2</v>
      </c>
      <c r="K928" s="630">
        <v>3394.86</v>
      </c>
    </row>
    <row r="929" spans="1:11" ht="14.4" customHeight="1" x14ac:dyDescent="0.3">
      <c r="A929" s="625" t="s">
        <v>545</v>
      </c>
      <c r="B929" s="626" t="s">
        <v>547</v>
      </c>
      <c r="C929" s="627" t="s">
        <v>4016</v>
      </c>
      <c r="D929" s="628" t="s">
        <v>4017</v>
      </c>
      <c r="E929" s="627" t="s">
        <v>4000</v>
      </c>
      <c r="F929" s="628" t="s">
        <v>4001</v>
      </c>
      <c r="G929" s="627" t="s">
        <v>5513</v>
      </c>
      <c r="H929" s="627" t="s">
        <v>5514</v>
      </c>
      <c r="I929" s="629">
        <v>629.98500000000001</v>
      </c>
      <c r="J929" s="629">
        <v>2</v>
      </c>
      <c r="K929" s="630">
        <v>1259.97</v>
      </c>
    </row>
    <row r="930" spans="1:11" ht="14.4" customHeight="1" x14ac:dyDescent="0.3">
      <c r="A930" s="625" t="s">
        <v>545</v>
      </c>
      <c r="B930" s="626" t="s">
        <v>547</v>
      </c>
      <c r="C930" s="627" t="s">
        <v>4016</v>
      </c>
      <c r="D930" s="628" t="s">
        <v>4017</v>
      </c>
      <c r="E930" s="627" t="s">
        <v>4000</v>
      </c>
      <c r="F930" s="628" t="s">
        <v>4001</v>
      </c>
      <c r="G930" s="627" t="s">
        <v>5515</v>
      </c>
      <c r="H930" s="627" t="s">
        <v>5516</v>
      </c>
      <c r="I930" s="629">
        <v>1036.7249999999999</v>
      </c>
      <c r="J930" s="629">
        <v>2</v>
      </c>
      <c r="K930" s="630">
        <v>2073.4499999999998</v>
      </c>
    </row>
    <row r="931" spans="1:11" ht="14.4" customHeight="1" x14ac:dyDescent="0.3">
      <c r="A931" s="625" t="s">
        <v>545</v>
      </c>
      <c r="B931" s="626" t="s">
        <v>547</v>
      </c>
      <c r="C931" s="627" t="s">
        <v>4016</v>
      </c>
      <c r="D931" s="628" t="s">
        <v>4017</v>
      </c>
      <c r="E931" s="627" t="s">
        <v>4000</v>
      </c>
      <c r="F931" s="628" t="s">
        <v>4001</v>
      </c>
      <c r="G931" s="627" t="s">
        <v>5517</v>
      </c>
      <c r="H931" s="627" t="s">
        <v>5518</v>
      </c>
      <c r="I931" s="629">
        <v>1029.3899999999999</v>
      </c>
      <c r="J931" s="629">
        <v>3</v>
      </c>
      <c r="K931" s="630">
        <v>3088.14</v>
      </c>
    </row>
    <row r="932" spans="1:11" ht="14.4" customHeight="1" x14ac:dyDescent="0.3">
      <c r="A932" s="625" t="s">
        <v>545</v>
      </c>
      <c r="B932" s="626" t="s">
        <v>547</v>
      </c>
      <c r="C932" s="627" t="s">
        <v>4016</v>
      </c>
      <c r="D932" s="628" t="s">
        <v>4017</v>
      </c>
      <c r="E932" s="627" t="s">
        <v>4000</v>
      </c>
      <c r="F932" s="628" t="s">
        <v>4001</v>
      </c>
      <c r="G932" s="627" t="s">
        <v>5519</v>
      </c>
      <c r="H932" s="627" t="s">
        <v>5520</v>
      </c>
      <c r="I932" s="629">
        <v>3277.5</v>
      </c>
      <c r="J932" s="629">
        <v>1</v>
      </c>
      <c r="K932" s="630">
        <v>3277.5</v>
      </c>
    </row>
    <row r="933" spans="1:11" ht="14.4" customHeight="1" x14ac:dyDescent="0.3">
      <c r="A933" s="625" t="s">
        <v>545</v>
      </c>
      <c r="B933" s="626" t="s">
        <v>547</v>
      </c>
      <c r="C933" s="627" t="s">
        <v>4016</v>
      </c>
      <c r="D933" s="628" t="s">
        <v>4017</v>
      </c>
      <c r="E933" s="627" t="s">
        <v>4000</v>
      </c>
      <c r="F933" s="628" t="s">
        <v>4001</v>
      </c>
      <c r="G933" s="627" t="s">
        <v>5521</v>
      </c>
      <c r="H933" s="627" t="s">
        <v>5522</v>
      </c>
      <c r="I933" s="629">
        <v>3277.5</v>
      </c>
      <c r="J933" s="629">
        <v>1</v>
      </c>
      <c r="K933" s="630">
        <v>3277.5</v>
      </c>
    </row>
    <row r="934" spans="1:11" ht="14.4" customHeight="1" x14ac:dyDescent="0.3">
      <c r="A934" s="625" t="s">
        <v>545</v>
      </c>
      <c r="B934" s="626" t="s">
        <v>547</v>
      </c>
      <c r="C934" s="627" t="s">
        <v>4016</v>
      </c>
      <c r="D934" s="628" t="s">
        <v>4017</v>
      </c>
      <c r="E934" s="627" t="s">
        <v>4000</v>
      </c>
      <c r="F934" s="628" t="s">
        <v>4001</v>
      </c>
      <c r="G934" s="627" t="s">
        <v>5523</v>
      </c>
      <c r="H934" s="627" t="s">
        <v>5524</v>
      </c>
      <c r="I934" s="629">
        <v>5309.9333333333334</v>
      </c>
      <c r="J934" s="629">
        <v>10</v>
      </c>
      <c r="K934" s="630">
        <v>53119.65</v>
      </c>
    </row>
    <row r="935" spans="1:11" ht="14.4" customHeight="1" x14ac:dyDescent="0.3">
      <c r="A935" s="625" t="s">
        <v>545</v>
      </c>
      <c r="B935" s="626" t="s">
        <v>547</v>
      </c>
      <c r="C935" s="627" t="s">
        <v>4016</v>
      </c>
      <c r="D935" s="628" t="s">
        <v>4017</v>
      </c>
      <c r="E935" s="627" t="s">
        <v>4000</v>
      </c>
      <c r="F935" s="628" t="s">
        <v>4001</v>
      </c>
      <c r="G935" s="627" t="s">
        <v>5525</v>
      </c>
      <c r="H935" s="627" t="s">
        <v>5526</v>
      </c>
      <c r="I935" s="629">
        <v>7394.09</v>
      </c>
      <c r="J935" s="629">
        <v>1</v>
      </c>
      <c r="K935" s="630">
        <v>7394.09</v>
      </c>
    </row>
    <row r="936" spans="1:11" ht="14.4" customHeight="1" x14ac:dyDescent="0.3">
      <c r="A936" s="625" t="s">
        <v>545</v>
      </c>
      <c r="B936" s="626" t="s">
        <v>547</v>
      </c>
      <c r="C936" s="627" t="s">
        <v>4016</v>
      </c>
      <c r="D936" s="628" t="s">
        <v>4017</v>
      </c>
      <c r="E936" s="627" t="s">
        <v>4000</v>
      </c>
      <c r="F936" s="628" t="s">
        <v>4001</v>
      </c>
      <c r="G936" s="627" t="s">
        <v>5527</v>
      </c>
      <c r="H936" s="627" t="s">
        <v>5528</v>
      </c>
      <c r="I936" s="629">
        <v>640.52</v>
      </c>
      <c r="J936" s="629">
        <v>2</v>
      </c>
      <c r="K936" s="630">
        <v>1281.04</v>
      </c>
    </row>
    <row r="937" spans="1:11" ht="14.4" customHeight="1" x14ac:dyDescent="0.3">
      <c r="A937" s="625" t="s">
        <v>545</v>
      </c>
      <c r="B937" s="626" t="s">
        <v>547</v>
      </c>
      <c r="C937" s="627" t="s">
        <v>4016</v>
      </c>
      <c r="D937" s="628" t="s">
        <v>4017</v>
      </c>
      <c r="E937" s="627" t="s">
        <v>4000</v>
      </c>
      <c r="F937" s="628" t="s">
        <v>4001</v>
      </c>
      <c r="G937" s="627" t="s">
        <v>5529</v>
      </c>
      <c r="H937" s="627" t="s">
        <v>5530</v>
      </c>
      <c r="I937" s="629">
        <v>1848.1305263157892</v>
      </c>
      <c r="J937" s="629">
        <v>56</v>
      </c>
      <c r="K937" s="630">
        <v>103491.83999999998</v>
      </c>
    </row>
    <row r="938" spans="1:11" ht="14.4" customHeight="1" x14ac:dyDescent="0.3">
      <c r="A938" s="625" t="s">
        <v>545</v>
      </c>
      <c r="B938" s="626" t="s">
        <v>547</v>
      </c>
      <c r="C938" s="627" t="s">
        <v>4016</v>
      </c>
      <c r="D938" s="628" t="s">
        <v>4017</v>
      </c>
      <c r="E938" s="627" t="s">
        <v>4000</v>
      </c>
      <c r="F938" s="628" t="s">
        <v>4001</v>
      </c>
      <c r="G938" s="627" t="s">
        <v>5531</v>
      </c>
      <c r="H938" s="627" t="s">
        <v>5532</v>
      </c>
      <c r="I938" s="629">
        <v>6458.7049999999999</v>
      </c>
      <c r="J938" s="629">
        <v>2</v>
      </c>
      <c r="K938" s="630">
        <v>12982.869999999999</v>
      </c>
    </row>
    <row r="939" spans="1:11" ht="14.4" customHeight="1" x14ac:dyDescent="0.3">
      <c r="A939" s="625" t="s">
        <v>545</v>
      </c>
      <c r="B939" s="626" t="s">
        <v>547</v>
      </c>
      <c r="C939" s="627" t="s">
        <v>4016</v>
      </c>
      <c r="D939" s="628" t="s">
        <v>4017</v>
      </c>
      <c r="E939" s="627" t="s">
        <v>4000</v>
      </c>
      <c r="F939" s="628" t="s">
        <v>4001</v>
      </c>
      <c r="G939" s="627" t="s">
        <v>5533</v>
      </c>
      <c r="H939" s="627" t="s">
        <v>5534</v>
      </c>
      <c r="I939" s="629">
        <v>3050.95</v>
      </c>
      <c r="J939" s="629">
        <v>2</v>
      </c>
      <c r="K939" s="630">
        <v>6101.9</v>
      </c>
    </row>
    <row r="940" spans="1:11" ht="14.4" customHeight="1" x14ac:dyDescent="0.3">
      <c r="A940" s="625" t="s">
        <v>545</v>
      </c>
      <c r="B940" s="626" t="s">
        <v>547</v>
      </c>
      <c r="C940" s="627" t="s">
        <v>4016</v>
      </c>
      <c r="D940" s="628" t="s">
        <v>4017</v>
      </c>
      <c r="E940" s="627" t="s">
        <v>4000</v>
      </c>
      <c r="F940" s="628" t="s">
        <v>4001</v>
      </c>
      <c r="G940" s="627" t="s">
        <v>5535</v>
      </c>
      <c r="H940" s="627" t="s">
        <v>5536</v>
      </c>
      <c r="I940" s="629">
        <v>3050.95</v>
      </c>
      <c r="J940" s="629">
        <v>3</v>
      </c>
      <c r="K940" s="630">
        <v>9152.8499999999985</v>
      </c>
    </row>
    <row r="941" spans="1:11" ht="14.4" customHeight="1" x14ac:dyDescent="0.3">
      <c r="A941" s="625" t="s">
        <v>545</v>
      </c>
      <c r="B941" s="626" t="s">
        <v>547</v>
      </c>
      <c r="C941" s="627" t="s">
        <v>4016</v>
      </c>
      <c r="D941" s="628" t="s">
        <v>4017</v>
      </c>
      <c r="E941" s="627" t="s">
        <v>4000</v>
      </c>
      <c r="F941" s="628" t="s">
        <v>4001</v>
      </c>
      <c r="G941" s="627" t="s">
        <v>5537</v>
      </c>
      <c r="H941" s="627" t="s">
        <v>5538</v>
      </c>
      <c r="I941" s="629">
        <v>3050.95</v>
      </c>
      <c r="J941" s="629">
        <v>2</v>
      </c>
      <c r="K941" s="630">
        <v>6101.9</v>
      </c>
    </row>
    <row r="942" spans="1:11" ht="14.4" customHeight="1" x14ac:dyDescent="0.3">
      <c r="A942" s="625" t="s">
        <v>545</v>
      </c>
      <c r="B942" s="626" t="s">
        <v>547</v>
      </c>
      <c r="C942" s="627" t="s">
        <v>4016</v>
      </c>
      <c r="D942" s="628" t="s">
        <v>4017</v>
      </c>
      <c r="E942" s="627" t="s">
        <v>4000</v>
      </c>
      <c r="F942" s="628" t="s">
        <v>4001</v>
      </c>
      <c r="G942" s="627" t="s">
        <v>5539</v>
      </c>
      <c r="H942" s="627" t="s">
        <v>5540</v>
      </c>
      <c r="I942" s="629">
        <v>3199.19</v>
      </c>
      <c r="J942" s="629">
        <v>1</v>
      </c>
      <c r="K942" s="630">
        <v>3199.19</v>
      </c>
    </row>
    <row r="943" spans="1:11" ht="14.4" customHeight="1" x14ac:dyDescent="0.3">
      <c r="A943" s="625" t="s">
        <v>545</v>
      </c>
      <c r="B943" s="626" t="s">
        <v>547</v>
      </c>
      <c r="C943" s="627" t="s">
        <v>4016</v>
      </c>
      <c r="D943" s="628" t="s">
        <v>4017</v>
      </c>
      <c r="E943" s="627" t="s">
        <v>4000</v>
      </c>
      <c r="F943" s="628" t="s">
        <v>4001</v>
      </c>
      <c r="G943" s="627" t="s">
        <v>5541</v>
      </c>
      <c r="H943" s="627" t="s">
        <v>5542</v>
      </c>
      <c r="I943" s="629">
        <v>15537.5</v>
      </c>
      <c r="J943" s="629">
        <v>1</v>
      </c>
      <c r="K943" s="630">
        <v>15537.5</v>
      </c>
    </row>
    <row r="944" spans="1:11" ht="14.4" customHeight="1" x14ac:dyDescent="0.3">
      <c r="A944" s="625" t="s">
        <v>545</v>
      </c>
      <c r="B944" s="626" t="s">
        <v>547</v>
      </c>
      <c r="C944" s="627" t="s">
        <v>4016</v>
      </c>
      <c r="D944" s="628" t="s">
        <v>4017</v>
      </c>
      <c r="E944" s="627" t="s">
        <v>4000</v>
      </c>
      <c r="F944" s="628" t="s">
        <v>4001</v>
      </c>
      <c r="G944" s="627" t="s">
        <v>5543</v>
      </c>
      <c r="H944" s="627" t="s">
        <v>5544</v>
      </c>
      <c r="I944" s="629">
        <v>15537.5</v>
      </c>
      <c r="J944" s="629">
        <v>1</v>
      </c>
      <c r="K944" s="630">
        <v>15537.5</v>
      </c>
    </row>
    <row r="945" spans="1:11" ht="14.4" customHeight="1" x14ac:dyDescent="0.3">
      <c r="A945" s="625" t="s">
        <v>545</v>
      </c>
      <c r="B945" s="626" t="s">
        <v>547</v>
      </c>
      <c r="C945" s="627" t="s">
        <v>4016</v>
      </c>
      <c r="D945" s="628" t="s">
        <v>4017</v>
      </c>
      <c r="E945" s="627" t="s">
        <v>4000</v>
      </c>
      <c r="F945" s="628" t="s">
        <v>4001</v>
      </c>
      <c r="G945" s="627" t="s">
        <v>5545</v>
      </c>
      <c r="H945" s="627" t="s">
        <v>5546</v>
      </c>
      <c r="I945" s="629">
        <v>18388.5</v>
      </c>
      <c r="J945" s="629">
        <v>1</v>
      </c>
      <c r="K945" s="630">
        <v>18388.5</v>
      </c>
    </row>
    <row r="946" spans="1:11" ht="14.4" customHeight="1" x14ac:dyDescent="0.3">
      <c r="A946" s="625" t="s">
        <v>545</v>
      </c>
      <c r="B946" s="626" t="s">
        <v>547</v>
      </c>
      <c r="C946" s="627" t="s">
        <v>4016</v>
      </c>
      <c r="D946" s="628" t="s">
        <v>4017</v>
      </c>
      <c r="E946" s="627" t="s">
        <v>4000</v>
      </c>
      <c r="F946" s="628" t="s">
        <v>4001</v>
      </c>
      <c r="G946" s="627" t="s">
        <v>5547</v>
      </c>
      <c r="H946" s="627" t="s">
        <v>5548</v>
      </c>
      <c r="I946" s="629">
        <v>3149.93</v>
      </c>
      <c r="J946" s="629">
        <v>1</v>
      </c>
      <c r="K946" s="630">
        <v>3149.93</v>
      </c>
    </row>
    <row r="947" spans="1:11" ht="14.4" customHeight="1" x14ac:dyDescent="0.3">
      <c r="A947" s="625" t="s">
        <v>545</v>
      </c>
      <c r="B947" s="626" t="s">
        <v>547</v>
      </c>
      <c r="C947" s="627" t="s">
        <v>4016</v>
      </c>
      <c r="D947" s="628" t="s">
        <v>4017</v>
      </c>
      <c r="E947" s="627" t="s">
        <v>4000</v>
      </c>
      <c r="F947" s="628" t="s">
        <v>4001</v>
      </c>
      <c r="G947" s="627" t="s">
        <v>5549</v>
      </c>
      <c r="H947" s="627" t="s">
        <v>5550</v>
      </c>
      <c r="I947" s="629">
        <v>661.11</v>
      </c>
      <c r="J947" s="629">
        <v>1</v>
      </c>
      <c r="K947" s="630">
        <v>661.11</v>
      </c>
    </row>
    <row r="948" spans="1:11" ht="14.4" customHeight="1" x14ac:dyDescent="0.3">
      <c r="A948" s="625" t="s">
        <v>545</v>
      </c>
      <c r="B948" s="626" t="s">
        <v>547</v>
      </c>
      <c r="C948" s="627" t="s">
        <v>4016</v>
      </c>
      <c r="D948" s="628" t="s">
        <v>4017</v>
      </c>
      <c r="E948" s="627" t="s">
        <v>4000</v>
      </c>
      <c r="F948" s="628" t="s">
        <v>4001</v>
      </c>
      <c r="G948" s="627" t="s">
        <v>5551</v>
      </c>
      <c r="H948" s="627" t="s">
        <v>5552</v>
      </c>
      <c r="I948" s="629">
        <v>8704.35</v>
      </c>
      <c r="J948" s="629">
        <v>1</v>
      </c>
      <c r="K948" s="630">
        <v>8704.35</v>
      </c>
    </row>
    <row r="949" spans="1:11" ht="14.4" customHeight="1" x14ac:dyDescent="0.3">
      <c r="A949" s="625" t="s">
        <v>545</v>
      </c>
      <c r="B949" s="626" t="s">
        <v>547</v>
      </c>
      <c r="C949" s="627" t="s">
        <v>4016</v>
      </c>
      <c r="D949" s="628" t="s">
        <v>4017</v>
      </c>
      <c r="E949" s="627" t="s">
        <v>4000</v>
      </c>
      <c r="F949" s="628" t="s">
        <v>4001</v>
      </c>
      <c r="G949" s="627" t="s">
        <v>5553</v>
      </c>
      <c r="H949" s="627" t="s">
        <v>5554</v>
      </c>
      <c r="I949" s="629">
        <v>9397.69</v>
      </c>
      <c r="J949" s="629">
        <v>1</v>
      </c>
      <c r="K949" s="630">
        <v>9397.69</v>
      </c>
    </row>
    <row r="950" spans="1:11" ht="14.4" customHeight="1" x14ac:dyDescent="0.3">
      <c r="A950" s="625" t="s">
        <v>545</v>
      </c>
      <c r="B950" s="626" t="s">
        <v>547</v>
      </c>
      <c r="C950" s="627" t="s">
        <v>4016</v>
      </c>
      <c r="D950" s="628" t="s">
        <v>4017</v>
      </c>
      <c r="E950" s="627" t="s">
        <v>4000</v>
      </c>
      <c r="F950" s="628" t="s">
        <v>4001</v>
      </c>
      <c r="G950" s="627" t="s">
        <v>5555</v>
      </c>
      <c r="H950" s="627" t="s">
        <v>5556</v>
      </c>
      <c r="I950" s="629">
        <v>1233.26</v>
      </c>
      <c r="J950" s="629">
        <v>1</v>
      </c>
      <c r="K950" s="630">
        <v>1233.26</v>
      </c>
    </row>
    <row r="951" spans="1:11" ht="14.4" customHeight="1" x14ac:dyDescent="0.3">
      <c r="A951" s="625" t="s">
        <v>545</v>
      </c>
      <c r="B951" s="626" t="s">
        <v>547</v>
      </c>
      <c r="C951" s="627" t="s">
        <v>4016</v>
      </c>
      <c r="D951" s="628" t="s">
        <v>4017</v>
      </c>
      <c r="E951" s="627" t="s">
        <v>4000</v>
      </c>
      <c r="F951" s="628" t="s">
        <v>4001</v>
      </c>
      <c r="G951" s="627" t="s">
        <v>5557</v>
      </c>
      <c r="H951" s="627" t="s">
        <v>5558</v>
      </c>
      <c r="I951" s="629">
        <v>11132.6</v>
      </c>
      <c r="J951" s="629">
        <v>1</v>
      </c>
      <c r="K951" s="630">
        <v>11132.6</v>
      </c>
    </row>
    <row r="952" spans="1:11" ht="14.4" customHeight="1" x14ac:dyDescent="0.3">
      <c r="A952" s="625" t="s">
        <v>545</v>
      </c>
      <c r="B952" s="626" t="s">
        <v>547</v>
      </c>
      <c r="C952" s="627" t="s">
        <v>4016</v>
      </c>
      <c r="D952" s="628" t="s">
        <v>4017</v>
      </c>
      <c r="E952" s="627" t="s">
        <v>4000</v>
      </c>
      <c r="F952" s="628" t="s">
        <v>4001</v>
      </c>
      <c r="G952" s="627" t="s">
        <v>5559</v>
      </c>
      <c r="H952" s="627" t="s">
        <v>5560</v>
      </c>
      <c r="I952" s="629">
        <v>2645</v>
      </c>
      <c r="J952" s="629">
        <v>2</v>
      </c>
      <c r="K952" s="630">
        <v>5290</v>
      </c>
    </row>
    <row r="953" spans="1:11" ht="14.4" customHeight="1" x14ac:dyDescent="0.3">
      <c r="A953" s="625" t="s">
        <v>545</v>
      </c>
      <c r="B953" s="626" t="s">
        <v>547</v>
      </c>
      <c r="C953" s="627" t="s">
        <v>4016</v>
      </c>
      <c r="D953" s="628" t="s">
        <v>4017</v>
      </c>
      <c r="E953" s="627" t="s">
        <v>4000</v>
      </c>
      <c r="F953" s="628" t="s">
        <v>4001</v>
      </c>
      <c r="G953" s="627" t="s">
        <v>5561</v>
      </c>
      <c r="H953" s="627" t="s">
        <v>5562</v>
      </c>
      <c r="I953" s="629">
        <v>8717</v>
      </c>
      <c r="J953" s="629">
        <v>2</v>
      </c>
      <c r="K953" s="630">
        <v>17434</v>
      </c>
    </row>
    <row r="954" spans="1:11" ht="14.4" customHeight="1" x14ac:dyDescent="0.3">
      <c r="A954" s="625" t="s">
        <v>545</v>
      </c>
      <c r="B954" s="626" t="s">
        <v>547</v>
      </c>
      <c r="C954" s="627" t="s">
        <v>4016</v>
      </c>
      <c r="D954" s="628" t="s">
        <v>4017</v>
      </c>
      <c r="E954" s="627" t="s">
        <v>4000</v>
      </c>
      <c r="F954" s="628" t="s">
        <v>4001</v>
      </c>
      <c r="G954" s="627" t="s">
        <v>5563</v>
      </c>
      <c r="H954" s="627" t="s">
        <v>5564</v>
      </c>
      <c r="I954" s="629">
        <v>1839.0999999999997</v>
      </c>
      <c r="J954" s="629">
        <v>4</v>
      </c>
      <c r="K954" s="630">
        <v>7356.4</v>
      </c>
    </row>
    <row r="955" spans="1:11" ht="14.4" customHeight="1" x14ac:dyDescent="0.3">
      <c r="A955" s="625" t="s">
        <v>545</v>
      </c>
      <c r="B955" s="626" t="s">
        <v>547</v>
      </c>
      <c r="C955" s="627" t="s">
        <v>4016</v>
      </c>
      <c r="D955" s="628" t="s">
        <v>4017</v>
      </c>
      <c r="E955" s="627" t="s">
        <v>4000</v>
      </c>
      <c r="F955" s="628" t="s">
        <v>4001</v>
      </c>
      <c r="G955" s="627" t="s">
        <v>5565</v>
      </c>
      <c r="H955" s="627" t="s">
        <v>5566</v>
      </c>
      <c r="I955" s="629">
        <v>9660</v>
      </c>
      <c r="J955" s="629">
        <v>2</v>
      </c>
      <c r="K955" s="630">
        <v>19320</v>
      </c>
    </row>
    <row r="956" spans="1:11" ht="14.4" customHeight="1" x14ac:dyDescent="0.3">
      <c r="A956" s="625" t="s">
        <v>545</v>
      </c>
      <c r="B956" s="626" t="s">
        <v>547</v>
      </c>
      <c r="C956" s="627" t="s">
        <v>4016</v>
      </c>
      <c r="D956" s="628" t="s">
        <v>4017</v>
      </c>
      <c r="E956" s="627" t="s">
        <v>4000</v>
      </c>
      <c r="F956" s="628" t="s">
        <v>4001</v>
      </c>
      <c r="G956" s="627" t="s">
        <v>5567</v>
      </c>
      <c r="H956" s="627" t="s">
        <v>5568</v>
      </c>
      <c r="I956" s="629">
        <v>329.52857142857141</v>
      </c>
      <c r="J956" s="629">
        <v>9</v>
      </c>
      <c r="K956" s="630">
        <v>2966.1</v>
      </c>
    </row>
    <row r="957" spans="1:11" ht="14.4" customHeight="1" x14ac:dyDescent="0.3">
      <c r="A957" s="625" t="s">
        <v>545</v>
      </c>
      <c r="B957" s="626" t="s">
        <v>547</v>
      </c>
      <c r="C957" s="627" t="s">
        <v>4016</v>
      </c>
      <c r="D957" s="628" t="s">
        <v>4017</v>
      </c>
      <c r="E957" s="627" t="s">
        <v>4000</v>
      </c>
      <c r="F957" s="628" t="s">
        <v>4001</v>
      </c>
      <c r="G957" s="627" t="s">
        <v>5569</v>
      </c>
      <c r="H957" s="627" t="s">
        <v>5570</v>
      </c>
      <c r="I957" s="629">
        <v>13804.83</v>
      </c>
      <c r="J957" s="629">
        <v>1</v>
      </c>
      <c r="K957" s="630">
        <v>13804.83</v>
      </c>
    </row>
    <row r="958" spans="1:11" ht="14.4" customHeight="1" x14ac:dyDescent="0.3">
      <c r="A958" s="625" t="s">
        <v>545</v>
      </c>
      <c r="B958" s="626" t="s">
        <v>547</v>
      </c>
      <c r="C958" s="627" t="s">
        <v>4016</v>
      </c>
      <c r="D958" s="628" t="s">
        <v>4017</v>
      </c>
      <c r="E958" s="627" t="s">
        <v>4000</v>
      </c>
      <c r="F958" s="628" t="s">
        <v>4001</v>
      </c>
      <c r="G958" s="627" t="s">
        <v>5571</v>
      </c>
      <c r="H958" s="627" t="s">
        <v>5572</v>
      </c>
      <c r="I958" s="629">
        <v>433.21</v>
      </c>
      <c r="J958" s="629">
        <v>2</v>
      </c>
      <c r="K958" s="630">
        <v>866.42</v>
      </c>
    </row>
    <row r="959" spans="1:11" ht="14.4" customHeight="1" x14ac:dyDescent="0.3">
      <c r="A959" s="625" t="s">
        <v>545</v>
      </c>
      <c r="B959" s="626" t="s">
        <v>547</v>
      </c>
      <c r="C959" s="627" t="s">
        <v>4016</v>
      </c>
      <c r="D959" s="628" t="s">
        <v>4017</v>
      </c>
      <c r="E959" s="627" t="s">
        <v>4000</v>
      </c>
      <c r="F959" s="628" t="s">
        <v>4001</v>
      </c>
      <c r="G959" s="627" t="s">
        <v>5573</v>
      </c>
      <c r="H959" s="627" t="s">
        <v>5574</v>
      </c>
      <c r="I959" s="629">
        <v>852.26</v>
      </c>
      <c r="J959" s="629">
        <v>1</v>
      </c>
      <c r="K959" s="630">
        <v>852.26</v>
      </c>
    </row>
    <row r="960" spans="1:11" ht="14.4" customHeight="1" x14ac:dyDescent="0.3">
      <c r="A960" s="625" t="s">
        <v>545</v>
      </c>
      <c r="B960" s="626" t="s">
        <v>547</v>
      </c>
      <c r="C960" s="627" t="s">
        <v>4016</v>
      </c>
      <c r="D960" s="628" t="s">
        <v>4017</v>
      </c>
      <c r="E960" s="627" t="s">
        <v>4000</v>
      </c>
      <c r="F960" s="628" t="s">
        <v>4001</v>
      </c>
      <c r="G960" s="627" t="s">
        <v>5575</v>
      </c>
      <c r="H960" s="627" t="s">
        <v>5576</v>
      </c>
      <c r="I960" s="629">
        <v>685.96</v>
      </c>
      <c r="J960" s="629">
        <v>4</v>
      </c>
      <c r="K960" s="630">
        <v>2756.53</v>
      </c>
    </row>
    <row r="961" spans="1:11" ht="14.4" customHeight="1" x14ac:dyDescent="0.3">
      <c r="A961" s="625" t="s">
        <v>545</v>
      </c>
      <c r="B961" s="626" t="s">
        <v>547</v>
      </c>
      <c r="C961" s="627" t="s">
        <v>4016</v>
      </c>
      <c r="D961" s="628" t="s">
        <v>4017</v>
      </c>
      <c r="E961" s="627" t="s">
        <v>4000</v>
      </c>
      <c r="F961" s="628" t="s">
        <v>4001</v>
      </c>
      <c r="G961" s="627" t="s">
        <v>5577</v>
      </c>
      <c r="H961" s="627" t="s">
        <v>5578</v>
      </c>
      <c r="I961" s="629">
        <v>722.80000000000007</v>
      </c>
      <c r="J961" s="629">
        <v>6</v>
      </c>
      <c r="K961" s="630">
        <v>4336.75</v>
      </c>
    </row>
    <row r="962" spans="1:11" ht="14.4" customHeight="1" x14ac:dyDescent="0.3">
      <c r="A962" s="625" t="s">
        <v>545</v>
      </c>
      <c r="B962" s="626" t="s">
        <v>547</v>
      </c>
      <c r="C962" s="627" t="s">
        <v>4016</v>
      </c>
      <c r="D962" s="628" t="s">
        <v>4017</v>
      </c>
      <c r="E962" s="627" t="s">
        <v>4000</v>
      </c>
      <c r="F962" s="628" t="s">
        <v>4001</v>
      </c>
      <c r="G962" s="627" t="s">
        <v>5579</v>
      </c>
      <c r="H962" s="627" t="s">
        <v>5580</v>
      </c>
      <c r="I962" s="629">
        <v>1029.415</v>
      </c>
      <c r="J962" s="629">
        <v>3</v>
      </c>
      <c r="K962" s="630">
        <v>3088.26</v>
      </c>
    </row>
    <row r="963" spans="1:11" ht="14.4" customHeight="1" x14ac:dyDescent="0.3">
      <c r="A963" s="625" t="s">
        <v>545</v>
      </c>
      <c r="B963" s="626" t="s">
        <v>547</v>
      </c>
      <c r="C963" s="627" t="s">
        <v>4016</v>
      </c>
      <c r="D963" s="628" t="s">
        <v>4017</v>
      </c>
      <c r="E963" s="627" t="s">
        <v>4000</v>
      </c>
      <c r="F963" s="628" t="s">
        <v>4001</v>
      </c>
      <c r="G963" s="627" t="s">
        <v>5581</v>
      </c>
      <c r="H963" s="627" t="s">
        <v>5582</v>
      </c>
      <c r="I963" s="629">
        <v>8703.91</v>
      </c>
      <c r="J963" s="629">
        <v>1</v>
      </c>
      <c r="K963" s="630">
        <v>8703.91</v>
      </c>
    </row>
    <row r="964" spans="1:11" ht="14.4" customHeight="1" x14ac:dyDescent="0.3">
      <c r="A964" s="625" t="s">
        <v>545</v>
      </c>
      <c r="B964" s="626" t="s">
        <v>547</v>
      </c>
      <c r="C964" s="627" t="s">
        <v>4016</v>
      </c>
      <c r="D964" s="628" t="s">
        <v>4017</v>
      </c>
      <c r="E964" s="627" t="s">
        <v>4000</v>
      </c>
      <c r="F964" s="628" t="s">
        <v>4001</v>
      </c>
      <c r="G964" s="627" t="s">
        <v>5583</v>
      </c>
      <c r="H964" s="627" t="s">
        <v>5584</v>
      </c>
      <c r="I964" s="629">
        <v>1265.4000000000001</v>
      </c>
      <c r="J964" s="629">
        <v>4</v>
      </c>
      <c r="K964" s="630">
        <v>5061.6100000000006</v>
      </c>
    </row>
    <row r="965" spans="1:11" ht="14.4" customHeight="1" x14ac:dyDescent="0.3">
      <c r="A965" s="625" t="s">
        <v>545</v>
      </c>
      <c r="B965" s="626" t="s">
        <v>547</v>
      </c>
      <c r="C965" s="627" t="s">
        <v>4016</v>
      </c>
      <c r="D965" s="628" t="s">
        <v>4017</v>
      </c>
      <c r="E965" s="627" t="s">
        <v>4000</v>
      </c>
      <c r="F965" s="628" t="s">
        <v>4001</v>
      </c>
      <c r="G965" s="627" t="s">
        <v>5585</v>
      </c>
      <c r="H965" s="627" t="s">
        <v>5586</v>
      </c>
      <c r="I965" s="629">
        <v>1265.4000000000001</v>
      </c>
      <c r="J965" s="629">
        <v>4</v>
      </c>
      <c r="K965" s="630">
        <v>5061.6000000000004</v>
      </c>
    </row>
    <row r="966" spans="1:11" ht="14.4" customHeight="1" x14ac:dyDescent="0.3">
      <c r="A966" s="625" t="s">
        <v>545</v>
      </c>
      <c r="B966" s="626" t="s">
        <v>547</v>
      </c>
      <c r="C966" s="627" t="s">
        <v>4016</v>
      </c>
      <c r="D966" s="628" t="s">
        <v>4017</v>
      </c>
      <c r="E966" s="627" t="s">
        <v>4000</v>
      </c>
      <c r="F966" s="628" t="s">
        <v>4001</v>
      </c>
      <c r="G966" s="627" t="s">
        <v>5587</v>
      </c>
      <c r="H966" s="627" t="s">
        <v>5588</v>
      </c>
      <c r="I966" s="629">
        <v>2341.56</v>
      </c>
      <c r="J966" s="629">
        <v>1</v>
      </c>
      <c r="K966" s="630">
        <v>2341.56</v>
      </c>
    </row>
    <row r="967" spans="1:11" ht="14.4" customHeight="1" x14ac:dyDescent="0.3">
      <c r="A967" s="625" t="s">
        <v>545</v>
      </c>
      <c r="B967" s="626" t="s">
        <v>547</v>
      </c>
      <c r="C967" s="627" t="s">
        <v>4016</v>
      </c>
      <c r="D967" s="628" t="s">
        <v>4017</v>
      </c>
      <c r="E967" s="627" t="s">
        <v>4000</v>
      </c>
      <c r="F967" s="628" t="s">
        <v>4001</v>
      </c>
      <c r="G967" s="627" t="s">
        <v>5589</v>
      </c>
      <c r="H967" s="627" t="s">
        <v>5590</v>
      </c>
      <c r="I967" s="629">
        <v>9657.375</v>
      </c>
      <c r="J967" s="629">
        <v>2</v>
      </c>
      <c r="K967" s="630">
        <v>19314.75</v>
      </c>
    </row>
    <row r="968" spans="1:11" ht="14.4" customHeight="1" x14ac:dyDescent="0.3">
      <c r="A968" s="625" t="s">
        <v>545</v>
      </c>
      <c r="B968" s="626" t="s">
        <v>547</v>
      </c>
      <c r="C968" s="627" t="s">
        <v>4016</v>
      </c>
      <c r="D968" s="628" t="s">
        <v>4017</v>
      </c>
      <c r="E968" s="627" t="s">
        <v>4000</v>
      </c>
      <c r="F968" s="628" t="s">
        <v>4001</v>
      </c>
      <c r="G968" s="627" t="s">
        <v>5589</v>
      </c>
      <c r="H968" s="627" t="s">
        <v>5591</v>
      </c>
      <c r="I968" s="629">
        <v>9656.94</v>
      </c>
      <c r="J968" s="629">
        <v>1</v>
      </c>
      <c r="K968" s="630">
        <v>9656.94</v>
      </c>
    </row>
    <row r="969" spans="1:11" ht="14.4" customHeight="1" x14ac:dyDescent="0.3">
      <c r="A969" s="625" t="s">
        <v>545</v>
      </c>
      <c r="B969" s="626" t="s">
        <v>547</v>
      </c>
      <c r="C969" s="627" t="s">
        <v>4016</v>
      </c>
      <c r="D969" s="628" t="s">
        <v>4017</v>
      </c>
      <c r="E969" s="627" t="s">
        <v>4000</v>
      </c>
      <c r="F969" s="628" t="s">
        <v>4001</v>
      </c>
      <c r="G969" s="627" t="s">
        <v>5592</v>
      </c>
      <c r="H969" s="627" t="s">
        <v>5593</v>
      </c>
      <c r="I969" s="629">
        <v>1029.43</v>
      </c>
      <c r="J969" s="629">
        <v>4</v>
      </c>
      <c r="K969" s="630">
        <v>4117.7300000000005</v>
      </c>
    </row>
    <row r="970" spans="1:11" ht="14.4" customHeight="1" x14ac:dyDescent="0.3">
      <c r="A970" s="625" t="s">
        <v>545</v>
      </c>
      <c r="B970" s="626" t="s">
        <v>547</v>
      </c>
      <c r="C970" s="627" t="s">
        <v>4016</v>
      </c>
      <c r="D970" s="628" t="s">
        <v>4017</v>
      </c>
      <c r="E970" s="627" t="s">
        <v>4000</v>
      </c>
      <c r="F970" s="628" t="s">
        <v>4001</v>
      </c>
      <c r="G970" s="627" t="s">
        <v>5594</v>
      </c>
      <c r="H970" s="627" t="s">
        <v>5595</v>
      </c>
      <c r="I970" s="629">
        <v>265.13800000000003</v>
      </c>
      <c r="J970" s="629">
        <v>7</v>
      </c>
      <c r="K970" s="630">
        <v>1856.3</v>
      </c>
    </row>
    <row r="971" spans="1:11" ht="14.4" customHeight="1" x14ac:dyDescent="0.3">
      <c r="A971" s="625" t="s">
        <v>545</v>
      </c>
      <c r="B971" s="626" t="s">
        <v>547</v>
      </c>
      <c r="C971" s="627" t="s">
        <v>4016</v>
      </c>
      <c r="D971" s="628" t="s">
        <v>4017</v>
      </c>
      <c r="E971" s="627" t="s">
        <v>4000</v>
      </c>
      <c r="F971" s="628" t="s">
        <v>4001</v>
      </c>
      <c r="G971" s="627" t="s">
        <v>5596</v>
      </c>
      <c r="H971" s="627" t="s">
        <v>4831</v>
      </c>
      <c r="I971" s="629">
        <v>1856.1033333333332</v>
      </c>
      <c r="J971" s="629">
        <v>8</v>
      </c>
      <c r="K971" s="630">
        <v>14848.82</v>
      </c>
    </row>
    <row r="972" spans="1:11" ht="14.4" customHeight="1" x14ac:dyDescent="0.3">
      <c r="A972" s="625" t="s">
        <v>545</v>
      </c>
      <c r="B972" s="626" t="s">
        <v>547</v>
      </c>
      <c r="C972" s="627" t="s">
        <v>4016</v>
      </c>
      <c r="D972" s="628" t="s">
        <v>4017</v>
      </c>
      <c r="E972" s="627" t="s">
        <v>4000</v>
      </c>
      <c r="F972" s="628" t="s">
        <v>4001</v>
      </c>
      <c r="G972" s="627" t="s">
        <v>5597</v>
      </c>
      <c r="H972" s="627" t="s">
        <v>5598</v>
      </c>
      <c r="I972" s="629">
        <v>592.83833333333337</v>
      </c>
      <c r="J972" s="629">
        <v>13</v>
      </c>
      <c r="K972" s="630">
        <v>7717.48</v>
      </c>
    </row>
    <row r="973" spans="1:11" ht="14.4" customHeight="1" x14ac:dyDescent="0.3">
      <c r="A973" s="625" t="s">
        <v>545</v>
      </c>
      <c r="B973" s="626" t="s">
        <v>547</v>
      </c>
      <c r="C973" s="627" t="s">
        <v>4016</v>
      </c>
      <c r="D973" s="628" t="s">
        <v>4017</v>
      </c>
      <c r="E973" s="627" t="s">
        <v>4000</v>
      </c>
      <c r="F973" s="628" t="s">
        <v>4001</v>
      </c>
      <c r="G973" s="627" t="s">
        <v>5599</v>
      </c>
      <c r="H973" s="627" t="s">
        <v>5600</v>
      </c>
      <c r="I973" s="629">
        <v>499.38</v>
      </c>
      <c r="J973" s="629">
        <v>3</v>
      </c>
      <c r="K973" s="630">
        <v>1498.08</v>
      </c>
    </row>
    <row r="974" spans="1:11" ht="14.4" customHeight="1" x14ac:dyDescent="0.3">
      <c r="A974" s="625" t="s">
        <v>545</v>
      </c>
      <c r="B974" s="626" t="s">
        <v>547</v>
      </c>
      <c r="C974" s="627" t="s">
        <v>4016</v>
      </c>
      <c r="D974" s="628" t="s">
        <v>4017</v>
      </c>
      <c r="E974" s="627" t="s">
        <v>4000</v>
      </c>
      <c r="F974" s="628" t="s">
        <v>4001</v>
      </c>
      <c r="G974" s="627" t="s">
        <v>5601</v>
      </c>
      <c r="H974" s="627" t="s">
        <v>5602</v>
      </c>
      <c r="I974" s="629">
        <v>851.81000000000006</v>
      </c>
      <c r="J974" s="629">
        <v>4</v>
      </c>
      <c r="K974" s="630">
        <v>3407</v>
      </c>
    </row>
    <row r="975" spans="1:11" ht="14.4" customHeight="1" x14ac:dyDescent="0.3">
      <c r="A975" s="625" t="s">
        <v>545</v>
      </c>
      <c r="B975" s="626" t="s">
        <v>547</v>
      </c>
      <c r="C975" s="627" t="s">
        <v>4016</v>
      </c>
      <c r="D975" s="628" t="s">
        <v>4017</v>
      </c>
      <c r="E975" s="627" t="s">
        <v>4000</v>
      </c>
      <c r="F975" s="628" t="s">
        <v>4001</v>
      </c>
      <c r="G975" s="627" t="s">
        <v>5603</v>
      </c>
      <c r="H975" s="627" t="s">
        <v>5604</v>
      </c>
      <c r="I975" s="629">
        <v>852.26</v>
      </c>
      <c r="J975" s="629">
        <v>1</v>
      </c>
      <c r="K975" s="630">
        <v>852.26</v>
      </c>
    </row>
    <row r="976" spans="1:11" ht="14.4" customHeight="1" x14ac:dyDescent="0.3">
      <c r="A976" s="625" t="s">
        <v>545</v>
      </c>
      <c r="B976" s="626" t="s">
        <v>547</v>
      </c>
      <c r="C976" s="627" t="s">
        <v>4016</v>
      </c>
      <c r="D976" s="628" t="s">
        <v>4017</v>
      </c>
      <c r="E976" s="627" t="s">
        <v>4000</v>
      </c>
      <c r="F976" s="628" t="s">
        <v>4001</v>
      </c>
      <c r="G976" s="627" t="s">
        <v>5605</v>
      </c>
      <c r="H976" s="627" t="s">
        <v>5606</v>
      </c>
      <c r="I976" s="629">
        <v>121.34166666666665</v>
      </c>
      <c r="J976" s="629">
        <v>150</v>
      </c>
      <c r="K976" s="630">
        <v>18206.150000000001</v>
      </c>
    </row>
    <row r="977" spans="1:11" ht="14.4" customHeight="1" x14ac:dyDescent="0.3">
      <c r="A977" s="625" t="s">
        <v>545</v>
      </c>
      <c r="B977" s="626" t="s">
        <v>547</v>
      </c>
      <c r="C977" s="627" t="s">
        <v>4016</v>
      </c>
      <c r="D977" s="628" t="s">
        <v>4017</v>
      </c>
      <c r="E977" s="627" t="s">
        <v>4000</v>
      </c>
      <c r="F977" s="628" t="s">
        <v>4001</v>
      </c>
      <c r="G977" s="627" t="s">
        <v>5607</v>
      </c>
      <c r="H977" s="627" t="s">
        <v>5608</v>
      </c>
      <c r="I977" s="629">
        <v>139.88</v>
      </c>
      <c r="J977" s="629">
        <v>40</v>
      </c>
      <c r="K977" s="630">
        <v>5595.1100000000006</v>
      </c>
    </row>
    <row r="978" spans="1:11" ht="14.4" customHeight="1" x14ac:dyDescent="0.3">
      <c r="A978" s="625" t="s">
        <v>545</v>
      </c>
      <c r="B978" s="626" t="s">
        <v>547</v>
      </c>
      <c r="C978" s="627" t="s">
        <v>4016</v>
      </c>
      <c r="D978" s="628" t="s">
        <v>4017</v>
      </c>
      <c r="E978" s="627" t="s">
        <v>4000</v>
      </c>
      <c r="F978" s="628" t="s">
        <v>4001</v>
      </c>
      <c r="G978" s="627" t="s">
        <v>5609</v>
      </c>
      <c r="H978" s="627" t="s">
        <v>5610</v>
      </c>
      <c r="I978" s="629">
        <v>680.68999999999994</v>
      </c>
      <c r="J978" s="629">
        <v>6</v>
      </c>
      <c r="K978" s="630">
        <v>4084.13</v>
      </c>
    </row>
    <row r="979" spans="1:11" ht="14.4" customHeight="1" x14ac:dyDescent="0.3">
      <c r="A979" s="625" t="s">
        <v>545</v>
      </c>
      <c r="B979" s="626" t="s">
        <v>547</v>
      </c>
      <c r="C979" s="627" t="s">
        <v>4016</v>
      </c>
      <c r="D979" s="628" t="s">
        <v>4017</v>
      </c>
      <c r="E979" s="627" t="s">
        <v>4000</v>
      </c>
      <c r="F979" s="628" t="s">
        <v>4001</v>
      </c>
      <c r="G979" s="627" t="s">
        <v>5611</v>
      </c>
      <c r="H979" s="627" t="s">
        <v>5612</v>
      </c>
      <c r="I979" s="629">
        <v>329.46</v>
      </c>
      <c r="J979" s="629">
        <v>6</v>
      </c>
      <c r="K979" s="630">
        <v>1976.76</v>
      </c>
    </row>
    <row r="980" spans="1:11" ht="14.4" customHeight="1" x14ac:dyDescent="0.3">
      <c r="A980" s="625" t="s">
        <v>545</v>
      </c>
      <c r="B980" s="626" t="s">
        <v>547</v>
      </c>
      <c r="C980" s="627" t="s">
        <v>4016</v>
      </c>
      <c r="D980" s="628" t="s">
        <v>4017</v>
      </c>
      <c r="E980" s="627" t="s">
        <v>4000</v>
      </c>
      <c r="F980" s="628" t="s">
        <v>4001</v>
      </c>
      <c r="G980" s="627" t="s">
        <v>5613</v>
      </c>
      <c r="H980" s="627" t="s">
        <v>5614</v>
      </c>
      <c r="I980" s="629">
        <v>433.27666666666664</v>
      </c>
      <c r="J980" s="629">
        <v>3</v>
      </c>
      <c r="K980" s="630">
        <v>1299.83</v>
      </c>
    </row>
    <row r="981" spans="1:11" ht="14.4" customHeight="1" x14ac:dyDescent="0.3">
      <c r="A981" s="625" t="s">
        <v>545</v>
      </c>
      <c r="B981" s="626" t="s">
        <v>547</v>
      </c>
      <c r="C981" s="627" t="s">
        <v>4016</v>
      </c>
      <c r="D981" s="628" t="s">
        <v>4017</v>
      </c>
      <c r="E981" s="627" t="s">
        <v>4000</v>
      </c>
      <c r="F981" s="628" t="s">
        <v>4001</v>
      </c>
      <c r="G981" s="627" t="s">
        <v>5615</v>
      </c>
      <c r="H981" s="627" t="s">
        <v>5616</v>
      </c>
      <c r="I981" s="629">
        <v>3399.4</v>
      </c>
      <c r="J981" s="629">
        <v>1</v>
      </c>
      <c r="K981" s="630">
        <v>3399.4</v>
      </c>
    </row>
    <row r="982" spans="1:11" ht="14.4" customHeight="1" x14ac:dyDescent="0.3">
      <c r="A982" s="625" t="s">
        <v>545</v>
      </c>
      <c r="B982" s="626" t="s">
        <v>547</v>
      </c>
      <c r="C982" s="627" t="s">
        <v>4016</v>
      </c>
      <c r="D982" s="628" t="s">
        <v>4017</v>
      </c>
      <c r="E982" s="627" t="s">
        <v>4000</v>
      </c>
      <c r="F982" s="628" t="s">
        <v>4001</v>
      </c>
      <c r="G982" s="627" t="s">
        <v>5617</v>
      </c>
      <c r="H982" s="627" t="s">
        <v>5618</v>
      </c>
      <c r="I982" s="629">
        <v>680.69</v>
      </c>
      <c r="J982" s="629">
        <v>3</v>
      </c>
      <c r="K982" s="630">
        <v>2042.08</v>
      </c>
    </row>
    <row r="983" spans="1:11" ht="14.4" customHeight="1" x14ac:dyDescent="0.3">
      <c r="A983" s="625" t="s">
        <v>545</v>
      </c>
      <c r="B983" s="626" t="s">
        <v>547</v>
      </c>
      <c r="C983" s="627" t="s">
        <v>4016</v>
      </c>
      <c r="D983" s="628" t="s">
        <v>4017</v>
      </c>
      <c r="E983" s="627" t="s">
        <v>4000</v>
      </c>
      <c r="F983" s="628" t="s">
        <v>4001</v>
      </c>
      <c r="G983" s="627" t="s">
        <v>5619</v>
      </c>
      <c r="H983" s="627" t="s">
        <v>5620</v>
      </c>
      <c r="I983" s="629">
        <v>836.28</v>
      </c>
      <c r="J983" s="629">
        <v>30</v>
      </c>
      <c r="K983" s="630">
        <v>25088.400000000001</v>
      </c>
    </row>
    <row r="984" spans="1:11" ht="14.4" customHeight="1" x14ac:dyDescent="0.3">
      <c r="A984" s="625" t="s">
        <v>545</v>
      </c>
      <c r="B984" s="626" t="s">
        <v>547</v>
      </c>
      <c r="C984" s="627" t="s">
        <v>4016</v>
      </c>
      <c r="D984" s="628" t="s">
        <v>4017</v>
      </c>
      <c r="E984" s="627" t="s">
        <v>4000</v>
      </c>
      <c r="F984" s="628" t="s">
        <v>4001</v>
      </c>
      <c r="G984" s="627" t="s">
        <v>5621</v>
      </c>
      <c r="H984" s="627" t="s">
        <v>5622</v>
      </c>
      <c r="I984" s="629">
        <v>836.28</v>
      </c>
      <c r="J984" s="629">
        <v>7</v>
      </c>
      <c r="K984" s="630">
        <v>5853.96</v>
      </c>
    </row>
    <row r="985" spans="1:11" ht="14.4" customHeight="1" x14ac:dyDescent="0.3">
      <c r="A985" s="625" t="s">
        <v>545</v>
      </c>
      <c r="B985" s="626" t="s">
        <v>547</v>
      </c>
      <c r="C985" s="627" t="s">
        <v>4016</v>
      </c>
      <c r="D985" s="628" t="s">
        <v>4017</v>
      </c>
      <c r="E985" s="627" t="s">
        <v>4000</v>
      </c>
      <c r="F985" s="628" t="s">
        <v>4001</v>
      </c>
      <c r="G985" s="627" t="s">
        <v>5623</v>
      </c>
      <c r="H985" s="627" t="s">
        <v>5624</v>
      </c>
      <c r="I985" s="629">
        <v>8766.4500000000007</v>
      </c>
      <c r="J985" s="629">
        <v>2</v>
      </c>
      <c r="K985" s="630">
        <v>17532.900000000001</v>
      </c>
    </row>
    <row r="986" spans="1:11" ht="14.4" customHeight="1" x14ac:dyDescent="0.3">
      <c r="A986" s="625" t="s">
        <v>545</v>
      </c>
      <c r="B986" s="626" t="s">
        <v>547</v>
      </c>
      <c r="C986" s="627" t="s">
        <v>4016</v>
      </c>
      <c r="D986" s="628" t="s">
        <v>4017</v>
      </c>
      <c r="E986" s="627" t="s">
        <v>4000</v>
      </c>
      <c r="F986" s="628" t="s">
        <v>4001</v>
      </c>
      <c r="G986" s="627" t="s">
        <v>5625</v>
      </c>
      <c r="H986" s="627" t="s">
        <v>5626</v>
      </c>
      <c r="I986" s="629">
        <v>680.7</v>
      </c>
      <c r="J986" s="629">
        <v>1</v>
      </c>
      <c r="K986" s="630">
        <v>680.7</v>
      </c>
    </row>
    <row r="987" spans="1:11" ht="14.4" customHeight="1" x14ac:dyDescent="0.3">
      <c r="A987" s="625" t="s">
        <v>545</v>
      </c>
      <c r="B987" s="626" t="s">
        <v>547</v>
      </c>
      <c r="C987" s="627" t="s">
        <v>4016</v>
      </c>
      <c r="D987" s="628" t="s">
        <v>4017</v>
      </c>
      <c r="E987" s="627" t="s">
        <v>4000</v>
      </c>
      <c r="F987" s="628" t="s">
        <v>4001</v>
      </c>
      <c r="G987" s="627" t="s">
        <v>5627</v>
      </c>
      <c r="H987" s="627" t="s">
        <v>5628</v>
      </c>
      <c r="I987" s="629">
        <v>9514.2999999999993</v>
      </c>
      <c r="J987" s="629">
        <v>1</v>
      </c>
      <c r="K987" s="630">
        <v>9514.2999999999993</v>
      </c>
    </row>
    <row r="988" spans="1:11" ht="14.4" customHeight="1" x14ac:dyDescent="0.3">
      <c r="A988" s="625" t="s">
        <v>545</v>
      </c>
      <c r="B988" s="626" t="s">
        <v>547</v>
      </c>
      <c r="C988" s="627" t="s">
        <v>4016</v>
      </c>
      <c r="D988" s="628" t="s">
        <v>4017</v>
      </c>
      <c r="E988" s="627" t="s">
        <v>4000</v>
      </c>
      <c r="F988" s="628" t="s">
        <v>4001</v>
      </c>
      <c r="G988" s="627" t="s">
        <v>5629</v>
      </c>
      <c r="H988" s="627" t="s">
        <v>5630</v>
      </c>
      <c r="I988" s="629">
        <v>634.4666666666667</v>
      </c>
      <c r="J988" s="629">
        <v>5</v>
      </c>
      <c r="K988" s="630">
        <v>3183.3099999999995</v>
      </c>
    </row>
    <row r="989" spans="1:11" ht="14.4" customHeight="1" x14ac:dyDescent="0.3">
      <c r="A989" s="625" t="s">
        <v>545</v>
      </c>
      <c r="B989" s="626" t="s">
        <v>547</v>
      </c>
      <c r="C989" s="627" t="s">
        <v>4016</v>
      </c>
      <c r="D989" s="628" t="s">
        <v>4017</v>
      </c>
      <c r="E989" s="627" t="s">
        <v>4000</v>
      </c>
      <c r="F989" s="628" t="s">
        <v>4001</v>
      </c>
      <c r="G989" s="627" t="s">
        <v>5631</v>
      </c>
      <c r="H989" s="627" t="s">
        <v>5632</v>
      </c>
      <c r="I989" s="629">
        <v>10328.4</v>
      </c>
      <c r="J989" s="629">
        <v>1</v>
      </c>
      <c r="K989" s="630">
        <v>10328.4</v>
      </c>
    </row>
    <row r="990" spans="1:11" ht="14.4" customHeight="1" x14ac:dyDescent="0.3">
      <c r="A990" s="625" t="s">
        <v>545</v>
      </c>
      <c r="B990" s="626" t="s">
        <v>547</v>
      </c>
      <c r="C990" s="627" t="s">
        <v>4016</v>
      </c>
      <c r="D990" s="628" t="s">
        <v>4017</v>
      </c>
      <c r="E990" s="627" t="s">
        <v>4000</v>
      </c>
      <c r="F990" s="628" t="s">
        <v>4001</v>
      </c>
      <c r="G990" s="627" t="s">
        <v>5633</v>
      </c>
      <c r="H990" s="627" t="s">
        <v>5634</v>
      </c>
      <c r="I990" s="629">
        <v>875.68000000000006</v>
      </c>
      <c r="J990" s="629">
        <v>3</v>
      </c>
      <c r="K990" s="630">
        <v>2627.2</v>
      </c>
    </row>
    <row r="991" spans="1:11" ht="14.4" customHeight="1" x14ac:dyDescent="0.3">
      <c r="A991" s="625" t="s">
        <v>545</v>
      </c>
      <c r="B991" s="626" t="s">
        <v>547</v>
      </c>
      <c r="C991" s="627" t="s">
        <v>4016</v>
      </c>
      <c r="D991" s="628" t="s">
        <v>4017</v>
      </c>
      <c r="E991" s="627" t="s">
        <v>4000</v>
      </c>
      <c r="F991" s="628" t="s">
        <v>4001</v>
      </c>
      <c r="G991" s="627" t="s">
        <v>5635</v>
      </c>
      <c r="H991" s="627" t="s">
        <v>5636</v>
      </c>
      <c r="I991" s="629">
        <v>229.38714285714281</v>
      </c>
      <c r="J991" s="629">
        <v>11</v>
      </c>
      <c r="K991" s="630">
        <v>2522.2999999999997</v>
      </c>
    </row>
    <row r="992" spans="1:11" ht="14.4" customHeight="1" x14ac:dyDescent="0.3">
      <c r="A992" s="625" t="s">
        <v>545</v>
      </c>
      <c r="B992" s="626" t="s">
        <v>547</v>
      </c>
      <c r="C992" s="627" t="s">
        <v>4016</v>
      </c>
      <c r="D992" s="628" t="s">
        <v>4017</v>
      </c>
      <c r="E992" s="627" t="s">
        <v>4000</v>
      </c>
      <c r="F992" s="628" t="s">
        <v>4001</v>
      </c>
      <c r="G992" s="627" t="s">
        <v>5637</v>
      </c>
      <c r="H992" s="627" t="s">
        <v>5638</v>
      </c>
      <c r="I992" s="629">
        <v>499.34750000000003</v>
      </c>
      <c r="J992" s="629">
        <v>5</v>
      </c>
      <c r="K992" s="630">
        <v>2496.84</v>
      </c>
    </row>
    <row r="993" spans="1:11" ht="14.4" customHeight="1" x14ac:dyDescent="0.3">
      <c r="A993" s="625" t="s">
        <v>545</v>
      </c>
      <c r="B993" s="626" t="s">
        <v>547</v>
      </c>
      <c r="C993" s="627" t="s">
        <v>4016</v>
      </c>
      <c r="D993" s="628" t="s">
        <v>4017</v>
      </c>
      <c r="E993" s="627" t="s">
        <v>4000</v>
      </c>
      <c r="F993" s="628" t="s">
        <v>4001</v>
      </c>
      <c r="G993" s="627" t="s">
        <v>5639</v>
      </c>
      <c r="H993" s="627" t="s">
        <v>5640</v>
      </c>
      <c r="I993" s="629">
        <v>593.98</v>
      </c>
      <c r="J993" s="629">
        <v>3</v>
      </c>
      <c r="K993" s="630">
        <v>1787.9299999999998</v>
      </c>
    </row>
    <row r="994" spans="1:11" ht="14.4" customHeight="1" x14ac:dyDescent="0.3">
      <c r="A994" s="625" t="s">
        <v>545</v>
      </c>
      <c r="B994" s="626" t="s">
        <v>547</v>
      </c>
      <c r="C994" s="627" t="s">
        <v>4016</v>
      </c>
      <c r="D994" s="628" t="s">
        <v>4017</v>
      </c>
      <c r="E994" s="627" t="s">
        <v>4000</v>
      </c>
      <c r="F994" s="628" t="s">
        <v>4001</v>
      </c>
      <c r="G994" s="627" t="s">
        <v>5641</v>
      </c>
      <c r="H994" s="627" t="s">
        <v>5642</v>
      </c>
      <c r="I994" s="629">
        <v>807.01</v>
      </c>
      <c r="J994" s="629">
        <v>1</v>
      </c>
      <c r="K994" s="630">
        <v>807.01</v>
      </c>
    </row>
    <row r="995" spans="1:11" ht="14.4" customHeight="1" x14ac:dyDescent="0.3">
      <c r="A995" s="625" t="s">
        <v>545</v>
      </c>
      <c r="B995" s="626" t="s">
        <v>547</v>
      </c>
      <c r="C995" s="627" t="s">
        <v>4016</v>
      </c>
      <c r="D995" s="628" t="s">
        <v>4017</v>
      </c>
      <c r="E995" s="627" t="s">
        <v>4000</v>
      </c>
      <c r="F995" s="628" t="s">
        <v>4001</v>
      </c>
      <c r="G995" s="627" t="s">
        <v>5643</v>
      </c>
      <c r="H995" s="627" t="s">
        <v>5644</v>
      </c>
      <c r="I995" s="629">
        <v>3984.5</v>
      </c>
      <c r="J995" s="629">
        <v>1</v>
      </c>
      <c r="K995" s="630">
        <v>4017.91</v>
      </c>
    </row>
    <row r="996" spans="1:11" ht="14.4" customHeight="1" x14ac:dyDescent="0.3">
      <c r="A996" s="625" t="s">
        <v>545</v>
      </c>
      <c r="B996" s="626" t="s">
        <v>547</v>
      </c>
      <c r="C996" s="627" t="s">
        <v>4016</v>
      </c>
      <c r="D996" s="628" t="s">
        <v>4017</v>
      </c>
      <c r="E996" s="627" t="s">
        <v>4000</v>
      </c>
      <c r="F996" s="628" t="s">
        <v>4001</v>
      </c>
      <c r="G996" s="627" t="s">
        <v>5645</v>
      </c>
      <c r="H996" s="627" t="s">
        <v>5646</v>
      </c>
      <c r="I996" s="629">
        <v>1233.23</v>
      </c>
      <c r="J996" s="629">
        <v>1</v>
      </c>
      <c r="K996" s="630">
        <v>1233.23</v>
      </c>
    </row>
    <row r="997" spans="1:11" ht="14.4" customHeight="1" x14ac:dyDescent="0.3">
      <c r="A997" s="625" t="s">
        <v>545</v>
      </c>
      <c r="B997" s="626" t="s">
        <v>547</v>
      </c>
      <c r="C997" s="627" t="s">
        <v>4016</v>
      </c>
      <c r="D997" s="628" t="s">
        <v>4017</v>
      </c>
      <c r="E997" s="627" t="s">
        <v>4000</v>
      </c>
      <c r="F997" s="628" t="s">
        <v>4001</v>
      </c>
      <c r="G997" s="627" t="s">
        <v>5647</v>
      </c>
      <c r="H997" s="627" t="s">
        <v>5648</v>
      </c>
      <c r="I997" s="629">
        <v>631.59</v>
      </c>
      <c r="J997" s="629">
        <v>1</v>
      </c>
      <c r="K997" s="630">
        <v>631.59</v>
      </c>
    </row>
    <row r="998" spans="1:11" ht="14.4" customHeight="1" x14ac:dyDescent="0.3">
      <c r="A998" s="625" t="s">
        <v>545</v>
      </c>
      <c r="B998" s="626" t="s">
        <v>547</v>
      </c>
      <c r="C998" s="627" t="s">
        <v>4016</v>
      </c>
      <c r="D998" s="628" t="s">
        <v>4017</v>
      </c>
      <c r="E998" s="627" t="s">
        <v>4000</v>
      </c>
      <c r="F998" s="628" t="s">
        <v>4001</v>
      </c>
      <c r="G998" s="627" t="s">
        <v>5649</v>
      </c>
      <c r="H998" s="627" t="s">
        <v>5650</v>
      </c>
      <c r="I998" s="629">
        <v>499.45</v>
      </c>
      <c r="J998" s="629">
        <v>2</v>
      </c>
      <c r="K998" s="630">
        <v>998.9</v>
      </c>
    </row>
    <row r="999" spans="1:11" ht="14.4" customHeight="1" x14ac:dyDescent="0.3">
      <c r="A999" s="625" t="s">
        <v>545</v>
      </c>
      <c r="B999" s="626" t="s">
        <v>547</v>
      </c>
      <c r="C999" s="627" t="s">
        <v>4016</v>
      </c>
      <c r="D999" s="628" t="s">
        <v>4017</v>
      </c>
      <c r="E999" s="627" t="s">
        <v>4000</v>
      </c>
      <c r="F999" s="628" t="s">
        <v>4001</v>
      </c>
      <c r="G999" s="627" t="s">
        <v>5651</v>
      </c>
      <c r="H999" s="627" t="s">
        <v>5652</v>
      </c>
      <c r="I999" s="629">
        <v>1718.1</v>
      </c>
      <c r="J999" s="629">
        <v>1</v>
      </c>
      <c r="K999" s="630">
        <v>1718.1</v>
      </c>
    </row>
    <row r="1000" spans="1:11" ht="14.4" customHeight="1" x14ac:dyDescent="0.3">
      <c r="A1000" s="625" t="s">
        <v>545</v>
      </c>
      <c r="B1000" s="626" t="s">
        <v>547</v>
      </c>
      <c r="C1000" s="627" t="s">
        <v>4016</v>
      </c>
      <c r="D1000" s="628" t="s">
        <v>4017</v>
      </c>
      <c r="E1000" s="627" t="s">
        <v>4000</v>
      </c>
      <c r="F1000" s="628" t="s">
        <v>4001</v>
      </c>
      <c r="G1000" s="627" t="s">
        <v>5653</v>
      </c>
      <c r="H1000" s="627" t="s">
        <v>5654</v>
      </c>
      <c r="I1000" s="629">
        <v>901.74</v>
      </c>
      <c r="J1000" s="629">
        <v>1</v>
      </c>
      <c r="K1000" s="630">
        <v>901.74</v>
      </c>
    </row>
    <row r="1001" spans="1:11" ht="14.4" customHeight="1" x14ac:dyDescent="0.3">
      <c r="A1001" s="625" t="s">
        <v>545</v>
      </c>
      <c r="B1001" s="626" t="s">
        <v>547</v>
      </c>
      <c r="C1001" s="627" t="s">
        <v>4016</v>
      </c>
      <c r="D1001" s="628" t="s">
        <v>4017</v>
      </c>
      <c r="E1001" s="627" t="s">
        <v>4000</v>
      </c>
      <c r="F1001" s="628" t="s">
        <v>4001</v>
      </c>
      <c r="G1001" s="627" t="s">
        <v>5655</v>
      </c>
      <c r="H1001" s="627" t="s">
        <v>5656</v>
      </c>
      <c r="I1001" s="629">
        <v>518.09</v>
      </c>
      <c r="J1001" s="629">
        <v>2</v>
      </c>
      <c r="K1001" s="630">
        <v>1036.18</v>
      </c>
    </row>
    <row r="1002" spans="1:11" ht="14.4" customHeight="1" x14ac:dyDescent="0.3">
      <c r="A1002" s="625" t="s">
        <v>545</v>
      </c>
      <c r="B1002" s="626" t="s">
        <v>547</v>
      </c>
      <c r="C1002" s="627" t="s">
        <v>4016</v>
      </c>
      <c r="D1002" s="628" t="s">
        <v>4017</v>
      </c>
      <c r="E1002" s="627" t="s">
        <v>4000</v>
      </c>
      <c r="F1002" s="628" t="s">
        <v>4001</v>
      </c>
      <c r="G1002" s="627" t="s">
        <v>5657</v>
      </c>
      <c r="H1002" s="627" t="s">
        <v>5658</v>
      </c>
      <c r="I1002" s="629">
        <v>217.84</v>
      </c>
      <c r="J1002" s="629">
        <v>17</v>
      </c>
      <c r="K1002" s="630">
        <v>3703.38</v>
      </c>
    </row>
    <row r="1003" spans="1:11" ht="14.4" customHeight="1" x14ac:dyDescent="0.3">
      <c r="A1003" s="625" t="s">
        <v>545</v>
      </c>
      <c r="B1003" s="626" t="s">
        <v>547</v>
      </c>
      <c r="C1003" s="627" t="s">
        <v>4016</v>
      </c>
      <c r="D1003" s="628" t="s">
        <v>4017</v>
      </c>
      <c r="E1003" s="627" t="s">
        <v>4000</v>
      </c>
      <c r="F1003" s="628" t="s">
        <v>4001</v>
      </c>
      <c r="G1003" s="627" t="s">
        <v>5659</v>
      </c>
      <c r="H1003" s="627" t="s">
        <v>5660</v>
      </c>
      <c r="I1003" s="629">
        <v>2111.2849999999999</v>
      </c>
      <c r="J1003" s="629">
        <v>2</v>
      </c>
      <c r="K1003" s="630">
        <v>4222.57</v>
      </c>
    </row>
    <row r="1004" spans="1:11" ht="14.4" customHeight="1" x14ac:dyDescent="0.3">
      <c r="A1004" s="625" t="s">
        <v>545</v>
      </c>
      <c r="B1004" s="626" t="s">
        <v>547</v>
      </c>
      <c r="C1004" s="627" t="s">
        <v>4016</v>
      </c>
      <c r="D1004" s="628" t="s">
        <v>4017</v>
      </c>
      <c r="E1004" s="627" t="s">
        <v>4000</v>
      </c>
      <c r="F1004" s="628" t="s">
        <v>4001</v>
      </c>
      <c r="G1004" s="627" t="s">
        <v>5661</v>
      </c>
      <c r="H1004" s="627" t="s">
        <v>5662</v>
      </c>
      <c r="I1004" s="629">
        <v>851.57</v>
      </c>
      <c r="J1004" s="629">
        <v>1</v>
      </c>
      <c r="K1004" s="630">
        <v>851.57</v>
      </c>
    </row>
    <row r="1005" spans="1:11" ht="14.4" customHeight="1" x14ac:dyDescent="0.3">
      <c r="A1005" s="625" t="s">
        <v>545</v>
      </c>
      <c r="B1005" s="626" t="s">
        <v>547</v>
      </c>
      <c r="C1005" s="627" t="s">
        <v>4016</v>
      </c>
      <c r="D1005" s="628" t="s">
        <v>4017</v>
      </c>
      <c r="E1005" s="627" t="s">
        <v>4000</v>
      </c>
      <c r="F1005" s="628" t="s">
        <v>4001</v>
      </c>
      <c r="G1005" s="627" t="s">
        <v>5663</v>
      </c>
      <c r="H1005" s="627" t="s">
        <v>5664</v>
      </c>
      <c r="I1005" s="629">
        <v>3680.1</v>
      </c>
      <c r="J1005" s="629">
        <v>3</v>
      </c>
      <c r="K1005" s="630">
        <v>11040.3</v>
      </c>
    </row>
    <row r="1006" spans="1:11" ht="14.4" customHeight="1" x14ac:dyDescent="0.3">
      <c r="A1006" s="625" t="s">
        <v>545</v>
      </c>
      <c r="B1006" s="626" t="s">
        <v>547</v>
      </c>
      <c r="C1006" s="627" t="s">
        <v>4016</v>
      </c>
      <c r="D1006" s="628" t="s">
        <v>4017</v>
      </c>
      <c r="E1006" s="627" t="s">
        <v>4000</v>
      </c>
      <c r="F1006" s="628" t="s">
        <v>4001</v>
      </c>
      <c r="G1006" s="627" t="s">
        <v>5665</v>
      </c>
      <c r="H1006" s="627" t="s">
        <v>5666</v>
      </c>
      <c r="I1006" s="629">
        <v>2129.52</v>
      </c>
      <c r="J1006" s="629">
        <v>1</v>
      </c>
      <c r="K1006" s="630">
        <v>2129.52</v>
      </c>
    </row>
    <row r="1007" spans="1:11" ht="14.4" customHeight="1" x14ac:dyDescent="0.3">
      <c r="A1007" s="625" t="s">
        <v>545</v>
      </c>
      <c r="B1007" s="626" t="s">
        <v>547</v>
      </c>
      <c r="C1007" s="627" t="s">
        <v>4016</v>
      </c>
      <c r="D1007" s="628" t="s">
        <v>4017</v>
      </c>
      <c r="E1007" s="627" t="s">
        <v>4000</v>
      </c>
      <c r="F1007" s="628" t="s">
        <v>4001</v>
      </c>
      <c r="G1007" s="627" t="s">
        <v>5667</v>
      </c>
      <c r="H1007" s="627" t="s">
        <v>5668</v>
      </c>
      <c r="I1007" s="629">
        <v>230</v>
      </c>
      <c r="J1007" s="629">
        <v>1</v>
      </c>
      <c r="K1007" s="630">
        <v>230</v>
      </c>
    </row>
    <row r="1008" spans="1:11" ht="14.4" customHeight="1" x14ac:dyDescent="0.3">
      <c r="A1008" s="625" t="s">
        <v>545</v>
      </c>
      <c r="B1008" s="626" t="s">
        <v>547</v>
      </c>
      <c r="C1008" s="627" t="s">
        <v>4016</v>
      </c>
      <c r="D1008" s="628" t="s">
        <v>4017</v>
      </c>
      <c r="E1008" s="627" t="s">
        <v>4000</v>
      </c>
      <c r="F1008" s="628" t="s">
        <v>4001</v>
      </c>
      <c r="G1008" s="627" t="s">
        <v>5669</v>
      </c>
      <c r="H1008" s="627" t="s">
        <v>5670</v>
      </c>
      <c r="I1008" s="629">
        <v>1029.3699999999999</v>
      </c>
      <c r="J1008" s="629">
        <v>1</v>
      </c>
      <c r="K1008" s="630">
        <v>1029.3699999999999</v>
      </c>
    </row>
    <row r="1009" spans="1:11" ht="14.4" customHeight="1" x14ac:dyDescent="0.3">
      <c r="A1009" s="625" t="s">
        <v>545</v>
      </c>
      <c r="B1009" s="626" t="s">
        <v>547</v>
      </c>
      <c r="C1009" s="627" t="s">
        <v>4016</v>
      </c>
      <c r="D1009" s="628" t="s">
        <v>4017</v>
      </c>
      <c r="E1009" s="627" t="s">
        <v>4000</v>
      </c>
      <c r="F1009" s="628" t="s">
        <v>4001</v>
      </c>
      <c r="G1009" s="627" t="s">
        <v>5671</v>
      </c>
      <c r="H1009" s="627" t="s">
        <v>5672</v>
      </c>
      <c r="I1009" s="629">
        <v>1029.3924999999999</v>
      </c>
      <c r="J1009" s="629">
        <v>5</v>
      </c>
      <c r="K1009" s="630">
        <v>5146.92</v>
      </c>
    </row>
    <row r="1010" spans="1:11" ht="14.4" customHeight="1" x14ac:dyDescent="0.3">
      <c r="A1010" s="625" t="s">
        <v>545</v>
      </c>
      <c r="B1010" s="626" t="s">
        <v>547</v>
      </c>
      <c r="C1010" s="627" t="s">
        <v>4016</v>
      </c>
      <c r="D1010" s="628" t="s">
        <v>4017</v>
      </c>
      <c r="E1010" s="627" t="s">
        <v>4000</v>
      </c>
      <c r="F1010" s="628" t="s">
        <v>4001</v>
      </c>
      <c r="G1010" s="627" t="s">
        <v>5673</v>
      </c>
      <c r="H1010" s="627" t="s">
        <v>5674</v>
      </c>
      <c r="I1010" s="629">
        <v>11408</v>
      </c>
      <c r="J1010" s="629">
        <v>7</v>
      </c>
      <c r="K1010" s="630">
        <v>79856</v>
      </c>
    </row>
    <row r="1011" spans="1:11" ht="14.4" customHeight="1" x14ac:dyDescent="0.3">
      <c r="A1011" s="625" t="s">
        <v>545</v>
      </c>
      <c r="B1011" s="626" t="s">
        <v>547</v>
      </c>
      <c r="C1011" s="627" t="s">
        <v>4016</v>
      </c>
      <c r="D1011" s="628" t="s">
        <v>4017</v>
      </c>
      <c r="E1011" s="627" t="s">
        <v>4000</v>
      </c>
      <c r="F1011" s="628" t="s">
        <v>4001</v>
      </c>
      <c r="G1011" s="627" t="s">
        <v>5675</v>
      </c>
      <c r="H1011" s="627" t="s">
        <v>5676</v>
      </c>
      <c r="I1011" s="629">
        <v>4600</v>
      </c>
      <c r="J1011" s="629">
        <v>3</v>
      </c>
      <c r="K1011" s="630">
        <v>13800</v>
      </c>
    </row>
    <row r="1012" spans="1:11" ht="14.4" customHeight="1" x14ac:dyDescent="0.3">
      <c r="A1012" s="625" t="s">
        <v>545</v>
      </c>
      <c r="B1012" s="626" t="s">
        <v>547</v>
      </c>
      <c r="C1012" s="627" t="s">
        <v>4016</v>
      </c>
      <c r="D1012" s="628" t="s">
        <v>4017</v>
      </c>
      <c r="E1012" s="627" t="s">
        <v>4000</v>
      </c>
      <c r="F1012" s="628" t="s">
        <v>4001</v>
      </c>
      <c r="G1012" s="627" t="s">
        <v>5677</v>
      </c>
      <c r="H1012" s="627" t="s">
        <v>5678</v>
      </c>
      <c r="I1012" s="629">
        <v>592.625</v>
      </c>
      <c r="J1012" s="629">
        <v>9</v>
      </c>
      <c r="K1012" s="630">
        <v>5343.7</v>
      </c>
    </row>
    <row r="1013" spans="1:11" ht="14.4" customHeight="1" x14ac:dyDescent="0.3">
      <c r="A1013" s="625" t="s">
        <v>545</v>
      </c>
      <c r="B1013" s="626" t="s">
        <v>547</v>
      </c>
      <c r="C1013" s="627" t="s">
        <v>4016</v>
      </c>
      <c r="D1013" s="628" t="s">
        <v>4017</v>
      </c>
      <c r="E1013" s="627" t="s">
        <v>4000</v>
      </c>
      <c r="F1013" s="628" t="s">
        <v>4001</v>
      </c>
      <c r="G1013" s="627" t="s">
        <v>5679</v>
      </c>
      <c r="H1013" s="627" t="s">
        <v>5680</v>
      </c>
      <c r="I1013" s="629">
        <v>636.74</v>
      </c>
      <c r="J1013" s="629">
        <v>1</v>
      </c>
      <c r="K1013" s="630">
        <v>636.74</v>
      </c>
    </row>
    <row r="1014" spans="1:11" ht="14.4" customHeight="1" x14ac:dyDescent="0.3">
      <c r="A1014" s="625" t="s">
        <v>545</v>
      </c>
      <c r="B1014" s="626" t="s">
        <v>547</v>
      </c>
      <c r="C1014" s="627" t="s">
        <v>4016</v>
      </c>
      <c r="D1014" s="628" t="s">
        <v>4017</v>
      </c>
      <c r="E1014" s="627" t="s">
        <v>4000</v>
      </c>
      <c r="F1014" s="628" t="s">
        <v>4001</v>
      </c>
      <c r="G1014" s="627" t="s">
        <v>5681</v>
      </c>
      <c r="H1014" s="627" t="s">
        <v>5682</v>
      </c>
      <c r="I1014" s="629">
        <v>1160.3499999999999</v>
      </c>
      <c r="J1014" s="629">
        <v>2</v>
      </c>
      <c r="K1014" s="630">
        <v>2320.6999999999998</v>
      </c>
    </row>
    <row r="1015" spans="1:11" ht="14.4" customHeight="1" x14ac:dyDescent="0.3">
      <c r="A1015" s="625" t="s">
        <v>545</v>
      </c>
      <c r="B1015" s="626" t="s">
        <v>547</v>
      </c>
      <c r="C1015" s="627" t="s">
        <v>4016</v>
      </c>
      <c r="D1015" s="628" t="s">
        <v>4017</v>
      </c>
      <c r="E1015" s="627" t="s">
        <v>4000</v>
      </c>
      <c r="F1015" s="628" t="s">
        <v>4001</v>
      </c>
      <c r="G1015" s="627" t="s">
        <v>5683</v>
      </c>
      <c r="H1015" s="627" t="s">
        <v>5684</v>
      </c>
      <c r="I1015" s="629">
        <v>6203.7260000000006</v>
      </c>
      <c r="J1015" s="629">
        <v>5</v>
      </c>
      <c r="K1015" s="630">
        <v>31070.52</v>
      </c>
    </row>
    <row r="1016" spans="1:11" ht="14.4" customHeight="1" x14ac:dyDescent="0.3">
      <c r="A1016" s="625" t="s">
        <v>545</v>
      </c>
      <c r="B1016" s="626" t="s">
        <v>547</v>
      </c>
      <c r="C1016" s="627" t="s">
        <v>4016</v>
      </c>
      <c r="D1016" s="628" t="s">
        <v>4017</v>
      </c>
      <c r="E1016" s="627" t="s">
        <v>4000</v>
      </c>
      <c r="F1016" s="628" t="s">
        <v>4001</v>
      </c>
      <c r="G1016" s="627" t="s">
        <v>5683</v>
      </c>
      <c r="H1016" s="627" t="s">
        <v>5685</v>
      </c>
      <c r="I1016" s="629">
        <v>6308</v>
      </c>
      <c r="J1016" s="629">
        <v>1</v>
      </c>
      <c r="K1016" s="630">
        <v>6308</v>
      </c>
    </row>
    <row r="1017" spans="1:11" ht="14.4" customHeight="1" x14ac:dyDescent="0.3">
      <c r="A1017" s="625" t="s">
        <v>545</v>
      </c>
      <c r="B1017" s="626" t="s">
        <v>547</v>
      </c>
      <c r="C1017" s="627" t="s">
        <v>4016</v>
      </c>
      <c r="D1017" s="628" t="s">
        <v>4017</v>
      </c>
      <c r="E1017" s="627" t="s">
        <v>4000</v>
      </c>
      <c r="F1017" s="628" t="s">
        <v>4001</v>
      </c>
      <c r="G1017" s="627" t="s">
        <v>5686</v>
      </c>
      <c r="H1017" s="627" t="s">
        <v>5687</v>
      </c>
      <c r="I1017" s="629">
        <v>2129.5550000000003</v>
      </c>
      <c r="J1017" s="629">
        <v>2</v>
      </c>
      <c r="K1017" s="630">
        <v>4259.1100000000006</v>
      </c>
    </row>
    <row r="1018" spans="1:11" ht="14.4" customHeight="1" x14ac:dyDescent="0.3">
      <c r="A1018" s="625" t="s">
        <v>545</v>
      </c>
      <c r="B1018" s="626" t="s">
        <v>547</v>
      </c>
      <c r="C1018" s="627" t="s">
        <v>4016</v>
      </c>
      <c r="D1018" s="628" t="s">
        <v>4017</v>
      </c>
      <c r="E1018" s="627" t="s">
        <v>4000</v>
      </c>
      <c r="F1018" s="628" t="s">
        <v>4001</v>
      </c>
      <c r="G1018" s="627" t="s">
        <v>5688</v>
      </c>
      <c r="H1018" s="627" t="s">
        <v>5689</v>
      </c>
      <c r="I1018" s="629">
        <v>1242</v>
      </c>
      <c r="J1018" s="629">
        <v>3</v>
      </c>
      <c r="K1018" s="630">
        <v>3726</v>
      </c>
    </row>
    <row r="1019" spans="1:11" ht="14.4" customHeight="1" x14ac:dyDescent="0.3">
      <c r="A1019" s="625" t="s">
        <v>545</v>
      </c>
      <c r="B1019" s="626" t="s">
        <v>547</v>
      </c>
      <c r="C1019" s="627" t="s">
        <v>4016</v>
      </c>
      <c r="D1019" s="628" t="s">
        <v>4017</v>
      </c>
      <c r="E1019" s="627" t="s">
        <v>4000</v>
      </c>
      <c r="F1019" s="628" t="s">
        <v>4001</v>
      </c>
      <c r="G1019" s="627" t="s">
        <v>5690</v>
      </c>
      <c r="H1019" s="627" t="s">
        <v>5691</v>
      </c>
      <c r="I1019" s="629">
        <v>4600</v>
      </c>
      <c r="J1019" s="629">
        <v>1</v>
      </c>
      <c r="K1019" s="630">
        <v>4600</v>
      </c>
    </row>
    <row r="1020" spans="1:11" ht="14.4" customHeight="1" x14ac:dyDescent="0.3">
      <c r="A1020" s="625" t="s">
        <v>545</v>
      </c>
      <c r="B1020" s="626" t="s">
        <v>547</v>
      </c>
      <c r="C1020" s="627" t="s">
        <v>4016</v>
      </c>
      <c r="D1020" s="628" t="s">
        <v>4017</v>
      </c>
      <c r="E1020" s="627" t="s">
        <v>4000</v>
      </c>
      <c r="F1020" s="628" t="s">
        <v>4001</v>
      </c>
      <c r="G1020" s="627" t="s">
        <v>5692</v>
      </c>
      <c r="H1020" s="627" t="s">
        <v>5693</v>
      </c>
      <c r="I1020" s="629">
        <v>11384.4</v>
      </c>
      <c r="J1020" s="629">
        <v>1</v>
      </c>
      <c r="K1020" s="630">
        <v>11384.4</v>
      </c>
    </row>
    <row r="1021" spans="1:11" ht="14.4" customHeight="1" x14ac:dyDescent="0.3">
      <c r="A1021" s="625" t="s">
        <v>545</v>
      </c>
      <c r="B1021" s="626" t="s">
        <v>547</v>
      </c>
      <c r="C1021" s="627" t="s">
        <v>4016</v>
      </c>
      <c r="D1021" s="628" t="s">
        <v>4017</v>
      </c>
      <c r="E1021" s="627" t="s">
        <v>4000</v>
      </c>
      <c r="F1021" s="628" t="s">
        <v>4001</v>
      </c>
      <c r="G1021" s="627" t="s">
        <v>5694</v>
      </c>
      <c r="H1021" s="627" t="s">
        <v>5695</v>
      </c>
      <c r="I1021" s="629">
        <v>11408</v>
      </c>
      <c r="J1021" s="629">
        <v>2</v>
      </c>
      <c r="K1021" s="630">
        <v>22816</v>
      </c>
    </row>
    <row r="1022" spans="1:11" ht="14.4" customHeight="1" x14ac:dyDescent="0.3">
      <c r="A1022" s="625" t="s">
        <v>545</v>
      </c>
      <c r="B1022" s="626" t="s">
        <v>547</v>
      </c>
      <c r="C1022" s="627" t="s">
        <v>4016</v>
      </c>
      <c r="D1022" s="628" t="s">
        <v>4017</v>
      </c>
      <c r="E1022" s="627" t="s">
        <v>4000</v>
      </c>
      <c r="F1022" s="628" t="s">
        <v>4001</v>
      </c>
      <c r="G1022" s="627" t="s">
        <v>5696</v>
      </c>
      <c r="H1022" s="627" t="s">
        <v>5697</v>
      </c>
      <c r="I1022" s="629">
        <v>2162</v>
      </c>
      <c r="J1022" s="629">
        <v>2</v>
      </c>
      <c r="K1022" s="630">
        <v>4324</v>
      </c>
    </row>
    <row r="1023" spans="1:11" ht="14.4" customHeight="1" x14ac:dyDescent="0.3">
      <c r="A1023" s="625" t="s">
        <v>545</v>
      </c>
      <c r="B1023" s="626" t="s">
        <v>547</v>
      </c>
      <c r="C1023" s="627" t="s">
        <v>4016</v>
      </c>
      <c r="D1023" s="628" t="s">
        <v>4017</v>
      </c>
      <c r="E1023" s="627" t="s">
        <v>4000</v>
      </c>
      <c r="F1023" s="628" t="s">
        <v>4001</v>
      </c>
      <c r="G1023" s="627" t="s">
        <v>5698</v>
      </c>
      <c r="H1023" s="627" t="s">
        <v>5699</v>
      </c>
      <c r="I1023" s="629">
        <v>1242</v>
      </c>
      <c r="J1023" s="629">
        <v>6</v>
      </c>
      <c r="K1023" s="630">
        <v>7452</v>
      </c>
    </row>
    <row r="1024" spans="1:11" ht="14.4" customHeight="1" x14ac:dyDescent="0.3">
      <c r="A1024" s="625" t="s">
        <v>545</v>
      </c>
      <c r="B1024" s="626" t="s">
        <v>547</v>
      </c>
      <c r="C1024" s="627" t="s">
        <v>4016</v>
      </c>
      <c r="D1024" s="628" t="s">
        <v>4017</v>
      </c>
      <c r="E1024" s="627" t="s">
        <v>4000</v>
      </c>
      <c r="F1024" s="628" t="s">
        <v>4001</v>
      </c>
      <c r="G1024" s="627" t="s">
        <v>5700</v>
      </c>
      <c r="H1024" s="627" t="s">
        <v>5701</v>
      </c>
      <c r="I1024" s="629">
        <v>1029.4100000000001</v>
      </c>
      <c r="J1024" s="629">
        <v>6</v>
      </c>
      <c r="K1024" s="630">
        <v>6176.51</v>
      </c>
    </row>
    <row r="1025" spans="1:11" ht="14.4" customHeight="1" x14ac:dyDescent="0.3">
      <c r="A1025" s="625" t="s">
        <v>545</v>
      </c>
      <c r="B1025" s="626" t="s">
        <v>547</v>
      </c>
      <c r="C1025" s="627" t="s">
        <v>4016</v>
      </c>
      <c r="D1025" s="628" t="s">
        <v>4017</v>
      </c>
      <c r="E1025" s="627" t="s">
        <v>4000</v>
      </c>
      <c r="F1025" s="628" t="s">
        <v>4001</v>
      </c>
      <c r="G1025" s="627" t="s">
        <v>5702</v>
      </c>
      <c r="H1025" s="627" t="s">
        <v>5703</v>
      </c>
      <c r="I1025" s="629">
        <v>8704.25</v>
      </c>
      <c r="J1025" s="629">
        <v>2</v>
      </c>
      <c r="K1025" s="630">
        <v>17408.5</v>
      </c>
    </row>
    <row r="1026" spans="1:11" ht="14.4" customHeight="1" x14ac:dyDescent="0.3">
      <c r="A1026" s="625" t="s">
        <v>545</v>
      </c>
      <c r="B1026" s="626" t="s">
        <v>547</v>
      </c>
      <c r="C1026" s="627" t="s">
        <v>4016</v>
      </c>
      <c r="D1026" s="628" t="s">
        <v>4017</v>
      </c>
      <c r="E1026" s="627" t="s">
        <v>4000</v>
      </c>
      <c r="F1026" s="628" t="s">
        <v>4001</v>
      </c>
      <c r="G1026" s="627" t="s">
        <v>5704</v>
      </c>
      <c r="H1026" s="627" t="s">
        <v>5705</v>
      </c>
      <c r="I1026" s="629">
        <v>1232.3399999999999</v>
      </c>
      <c r="J1026" s="629">
        <v>1</v>
      </c>
      <c r="K1026" s="630">
        <v>1232.3399999999999</v>
      </c>
    </row>
    <row r="1027" spans="1:11" ht="14.4" customHeight="1" x14ac:dyDescent="0.3">
      <c r="A1027" s="625" t="s">
        <v>545</v>
      </c>
      <c r="B1027" s="626" t="s">
        <v>547</v>
      </c>
      <c r="C1027" s="627" t="s">
        <v>4016</v>
      </c>
      <c r="D1027" s="628" t="s">
        <v>4017</v>
      </c>
      <c r="E1027" s="627" t="s">
        <v>4000</v>
      </c>
      <c r="F1027" s="628" t="s">
        <v>4001</v>
      </c>
      <c r="G1027" s="627" t="s">
        <v>5706</v>
      </c>
      <c r="H1027" s="627" t="s">
        <v>5707</v>
      </c>
      <c r="I1027" s="629">
        <v>8572.7999999999993</v>
      </c>
      <c r="J1027" s="629">
        <v>1</v>
      </c>
      <c r="K1027" s="630">
        <v>8572.7999999999993</v>
      </c>
    </row>
    <row r="1028" spans="1:11" ht="14.4" customHeight="1" x14ac:dyDescent="0.3">
      <c r="A1028" s="625" t="s">
        <v>545</v>
      </c>
      <c r="B1028" s="626" t="s">
        <v>547</v>
      </c>
      <c r="C1028" s="627" t="s">
        <v>4016</v>
      </c>
      <c r="D1028" s="628" t="s">
        <v>4017</v>
      </c>
      <c r="E1028" s="627" t="s">
        <v>4000</v>
      </c>
      <c r="F1028" s="628" t="s">
        <v>4001</v>
      </c>
      <c r="G1028" s="627" t="s">
        <v>5708</v>
      </c>
      <c r="H1028" s="627" t="s">
        <v>5709</v>
      </c>
      <c r="I1028" s="629">
        <v>4600</v>
      </c>
      <c r="J1028" s="629">
        <v>2</v>
      </c>
      <c r="K1028" s="630">
        <v>9200</v>
      </c>
    </row>
    <row r="1029" spans="1:11" ht="14.4" customHeight="1" x14ac:dyDescent="0.3">
      <c r="A1029" s="625" t="s">
        <v>545</v>
      </c>
      <c r="B1029" s="626" t="s">
        <v>547</v>
      </c>
      <c r="C1029" s="627" t="s">
        <v>4016</v>
      </c>
      <c r="D1029" s="628" t="s">
        <v>4017</v>
      </c>
      <c r="E1029" s="627" t="s">
        <v>4000</v>
      </c>
      <c r="F1029" s="628" t="s">
        <v>4001</v>
      </c>
      <c r="G1029" s="627" t="s">
        <v>5710</v>
      </c>
      <c r="H1029" s="627" t="s">
        <v>5711</v>
      </c>
      <c r="I1029" s="629">
        <v>4600</v>
      </c>
      <c r="J1029" s="629">
        <v>2</v>
      </c>
      <c r="K1029" s="630">
        <v>9200</v>
      </c>
    </row>
    <row r="1030" spans="1:11" ht="14.4" customHeight="1" x14ac:dyDescent="0.3">
      <c r="A1030" s="625" t="s">
        <v>545</v>
      </c>
      <c r="B1030" s="626" t="s">
        <v>547</v>
      </c>
      <c r="C1030" s="627" t="s">
        <v>4016</v>
      </c>
      <c r="D1030" s="628" t="s">
        <v>4017</v>
      </c>
      <c r="E1030" s="627" t="s">
        <v>4000</v>
      </c>
      <c r="F1030" s="628" t="s">
        <v>4001</v>
      </c>
      <c r="G1030" s="627" t="s">
        <v>5712</v>
      </c>
      <c r="H1030" s="627" t="s">
        <v>5713</v>
      </c>
      <c r="I1030" s="629">
        <v>2129.5233333333331</v>
      </c>
      <c r="J1030" s="629">
        <v>4</v>
      </c>
      <c r="K1030" s="630">
        <v>8518.09</v>
      </c>
    </row>
    <row r="1031" spans="1:11" ht="14.4" customHeight="1" x14ac:dyDescent="0.3">
      <c r="A1031" s="625" t="s">
        <v>545</v>
      </c>
      <c r="B1031" s="626" t="s">
        <v>547</v>
      </c>
      <c r="C1031" s="627" t="s">
        <v>4016</v>
      </c>
      <c r="D1031" s="628" t="s">
        <v>4017</v>
      </c>
      <c r="E1031" s="627" t="s">
        <v>4000</v>
      </c>
      <c r="F1031" s="628" t="s">
        <v>4001</v>
      </c>
      <c r="G1031" s="627" t="s">
        <v>5714</v>
      </c>
      <c r="H1031" s="627" t="s">
        <v>5715</v>
      </c>
      <c r="I1031" s="629">
        <v>2129.6799999999998</v>
      </c>
      <c r="J1031" s="629">
        <v>1</v>
      </c>
      <c r="K1031" s="630">
        <v>2129.6799999999998</v>
      </c>
    </row>
    <row r="1032" spans="1:11" ht="14.4" customHeight="1" x14ac:dyDescent="0.3">
      <c r="A1032" s="625" t="s">
        <v>545</v>
      </c>
      <c r="B1032" s="626" t="s">
        <v>547</v>
      </c>
      <c r="C1032" s="627" t="s">
        <v>4016</v>
      </c>
      <c r="D1032" s="628" t="s">
        <v>4017</v>
      </c>
      <c r="E1032" s="627" t="s">
        <v>4000</v>
      </c>
      <c r="F1032" s="628" t="s">
        <v>4001</v>
      </c>
      <c r="G1032" s="627" t="s">
        <v>5716</v>
      </c>
      <c r="H1032" s="627" t="s">
        <v>5717</v>
      </c>
      <c r="I1032" s="629">
        <v>6752.91</v>
      </c>
      <c r="J1032" s="629">
        <v>1</v>
      </c>
      <c r="K1032" s="630">
        <v>6752.91</v>
      </c>
    </row>
    <row r="1033" spans="1:11" ht="14.4" customHeight="1" x14ac:dyDescent="0.3">
      <c r="A1033" s="625" t="s">
        <v>545</v>
      </c>
      <c r="B1033" s="626" t="s">
        <v>547</v>
      </c>
      <c r="C1033" s="627" t="s">
        <v>4016</v>
      </c>
      <c r="D1033" s="628" t="s">
        <v>4017</v>
      </c>
      <c r="E1033" s="627" t="s">
        <v>4000</v>
      </c>
      <c r="F1033" s="628" t="s">
        <v>4001</v>
      </c>
      <c r="G1033" s="627" t="s">
        <v>5716</v>
      </c>
      <c r="H1033" s="627" t="s">
        <v>5718</v>
      </c>
      <c r="I1033" s="629">
        <v>6716.49</v>
      </c>
      <c r="J1033" s="629">
        <v>1</v>
      </c>
      <c r="K1033" s="630">
        <v>6786.7199999999993</v>
      </c>
    </row>
    <row r="1034" spans="1:11" ht="14.4" customHeight="1" x14ac:dyDescent="0.3">
      <c r="A1034" s="625" t="s">
        <v>545</v>
      </c>
      <c r="B1034" s="626" t="s">
        <v>547</v>
      </c>
      <c r="C1034" s="627" t="s">
        <v>4016</v>
      </c>
      <c r="D1034" s="628" t="s">
        <v>4017</v>
      </c>
      <c r="E1034" s="627" t="s">
        <v>4000</v>
      </c>
      <c r="F1034" s="628" t="s">
        <v>4001</v>
      </c>
      <c r="G1034" s="627" t="s">
        <v>5719</v>
      </c>
      <c r="H1034" s="627" t="s">
        <v>5720</v>
      </c>
      <c r="I1034" s="629">
        <v>851.57</v>
      </c>
      <c r="J1034" s="629">
        <v>1</v>
      </c>
      <c r="K1034" s="630">
        <v>851.57</v>
      </c>
    </row>
    <row r="1035" spans="1:11" ht="14.4" customHeight="1" x14ac:dyDescent="0.3">
      <c r="A1035" s="625" t="s">
        <v>545</v>
      </c>
      <c r="B1035" s="626" t="s">
        <v>547</v>
      </c>
      <c r="C1035" s="627" t="s">
        <v>4016</v>
      </c>
      <c r="D1035" s="628" t="s">
        <v>4017</v>
      </c>
      <c r="E1035" s="627" t="s">
        <v>4000</v>
      </c>
      <c r="F1035" s="628" t="s">
        <v>4001</v>
      </c>
      <c r="G1035" s="627" t="s">
        <v>5721</v>
      </c>
      <c r="H1035" s="627" t="s">
        <v>5722</v>
      </c>
      <c r="I1035" s="629">
        <v>852.26</v>
      </c>
      <c r="J1035" s="629">
        <v>1</v>
      </c>
      <c r="K1035" s="630">
        <v>852.26</v>
      </c>
    </row>
    <row r="1036" spans="1:11" ht="14.4" customHeight="1" x14ac:dyDescent="0.3">
      <c r="A1036" s="625" t="s">
        <v>545</v>
      </c>
      <c r="B1036" s="626" t="s">
        <v>547</v>
      </c>
      <c r="C1036" s="627" t="s">
        <v>4016</v>
      </c>
      <c r="D1036" s="628" t="s">
        <v>4017</v>
      </c>
      <c r="E1036" s="627" t="s">
        <v>4000</v>
      </c>
      <c r="F1036" s="628" t="s">
        <v>4001</v>
      </c>
      <c r="G1036" s="627" t="s">
        <v>5723</v>
      </c>
      <c r="H1036" s="627" t="s">
        <v>5724</v>
      </c>
      <c r="I1036" s="629">
        <v>9656.92</v>
      </c>
      <c r="J1036" s="629">
        <v>1</v>
      </c>
      <c r="K1036" s="630">
        <v>9656.92</v>
      </c>
    </row>
    <row r="1037" spans="1:11" ht="14.4" customHeight="1" x14ac:dyDescent="0.3">
      <c r="A1037" s="625" t="s">
        <v>545</v>
      </c>
      <c r="B1037" s="626" t="s">
        <v>547</v>
      </c>
      <c r="C1037" s="627" t="s">
        <v>4016</v>
      </c>
      <c r="D1037" s="628" t="s">
        <v>4017</v>
      </c>
      <c r="E1037" s="627" t="s">
        <v>4000</v>
      </c>
      <c r="F1037" s="628" t="s">
        <v>4001</v>
      </c>
      <c r="G1037" s="627" t="s">
        <v>5725</v>
      </c>
      <c r="H1037" s="627" t="s">
        <v>5726</v>
      </c>
      <c r="I1037" s="629">
        <v>3647.29</v>
      </c>
      <c r="J1037" s="629">
        <v>1</v>
      </c>
      <c r="K1037" s="630">
        <v>3647.29</v>
      </c>
    </row>
    <row r="1038" spans="1:11" ht="14.4" customHeight="1" x14ac:dyDescent="0.3">
      <c r="A1038" s="625" t="s">
        <v>545</v>
      </c>
      <c r="B1038" s="626" t="s">
        <v>547</v>
      </c>
      <c r="C1038" s="627" t="s">
        <v>4016</v>
      </c>
      <c r="D1038" s="628" t="s">
        <v>4017</v>
      </c>
      <c r="E1038" s="627" t="s">
        <v>4000</v>
      </c>
      <c r="F1038" s="628" t="s">
        <v>4001</v>
      </c>
      <c r="G1038" s="627" t="s">
        <v>5727</v>
      </c>
      <c r="H1038" s="627" t="s">
        <v>5728</v>
      </c>
      <c r="I1038" s="629">
        <v>217.58</v>
      </c>
      <c r="J1038" s="629">
        <v>2</v>
      </c>
      <c r="K1038" s="630">
        <v>435.16</v>
      </c>
    </row>
    <row r="1039" spans="1:11" ht="14.4" customHeight="1" x14ac:dyDescent="0.3">
      <c r="A1039" s="625" t="s">
        <v>545</v>
      </c>
      <c r="B1039" s="626" t="s">
        <v>547</v>
      </c>
      <c r="C1039" s="627" t="s">
        <v>4016</v>
      </c>
      <c r="D1039" s="628" t="s">
        <v>4017</v>
      </c>
      <c r="E1039" s="627" t="s">
        <v>4000</v>
      </c>
      <c r="F1039" s="628" t="s">
        <v>4001</v>
      </c>
      <c r="G1039" s="627" t="s">
        <v>5729</v>
      </c>
      <c r="H1039" s="627" t="s">
        <v>5730</v>
      </c>
      <c r="I1039" s="629">
        <v>852.25999999999988</v>
      </c>
      <c r="J1039" s="629">
        <v>3</v>
      </c>
      <c r="K1039" s="630">
        <v>2556.7799999999997</v>
      </c>
    </row>
    <row r="1040" spans="1:11" ht="14.4" customHeight="1" x14ac:dyDescent="0.3">
      <c r="A1040" s="625" t="s">
        <v>545</v>
      </c>
      <c r="B1040" s="626" t="s">
        <v>547</v>
      </c>
      <c r="C1040" s="627" t="s">
        <v>4016</v>
      </c>
      <c r="D1040" s="628" t="s">
        <v>4017</v>
      </c>
      <c r="E1040" s="627" t="s">
        <v>4000</v>
      </c>
      <c r="F1040" s="628" t="s">
        <v>4001</v>
      </c>
      <c r="G1040" s="627" t="s">
        <v>5731</v>
      </c>
      <c r="H1040" s="627" t="s">
        <v>5732</v>
      </c>
      <c r="I1040" s="629">
        <v>1029.4100000000001</v>
      </c>
      <c r="J1040" s="629">
        <v>7</v>
      </c>
      <c r="K1040" s="630">
        <v>7205.88</v>
      </c>
    </row>
    <row r="1041" spans="1:11" ht="14.4" customHeight="1" x14ac:dyDescent="0.3">
      <c r="A1041" s="625" t="s">
        <v>545</v>
      </c>
      <c r="B1041" s="626" t="s">
        <v>547</v>
      </c>
      <c r="C1041" s="627" t="s">
        <v>4016</v>
      </c>
      <c r="D1041" s="628" t="s">
        <v>4017</v>
      </c>
      <c r="E1041" s="627" t="s">
        <v>4000</v>
      </c>
      <c r="F1041" s="628" t="s">
        <v>4001</v>
      </c>
      <c r="G1041" s="627" t="s">
        <v>5733</v>
      </c>
      <c r="H1041" s="627" t="s">
        <v>5734</v>
      </c>
      <c r="I1041" s="629">
        <v>1029.4100000000001</v>
      </c>
      <c r="J1041" s="629">
        <v>7</v>
      </c>
      <c r="K1041" s="630">
        <v>7205.87</v>
      </c>
    </row>
    <row r="1042" spans="1:11" ht="14.4" customHeight="1" x14ac:dyDescent="0.3">
      <c r="A1042" s="625" t="s">
        <v>545</v>
      </c>
      <c r="B1042" s="626" t="s">
        <v>547</v>
      </c>
      <c r="C1042" s="627" t="s">
        <v>4016</v>
      </c>
      <c r="D1042" s="628" t="s">
        <v>4017</v>
      </c>
      <c r="E1042" s="627" t="s">
        <v>4000</v>
      </c>
      <c r="F1042" s="628" t="s">
        <v>4001</v>
      </c>
      <c r="G1042" s="627" t="s">
        <v>5735</v>
      </c>
      <c r="H1042" s="627" t="s">
        <v>5736</v>
      </c>
      <c r="I1042" s="629">
        <v>1029.4157142857143</v>
      </c>
      <c r="J1042" s="629">
        <v>7</v>
      </c>
      <c r="K1042" s="630">
        <v>7205.9100000000008</v>
      </c>
    </row>
    <row r="1043" spans="1:11" ht="14.4" customHeight="1" x14ac:dyDescent="0.3">
      <c r="A1043" s="625" t="s">
        <v>545</v>
      </c>
      <c r="B1043" s="626" t="s">
        <v>547</v>
      </c>
      <c r="C1043" s="627" t="s">
        <v>4016</v>
      </c>
      <c r="D1043" s="628" t="s">
        <v>4017</v>
      </c>
      <c r="E1043" s="627" t="s">
        <v>4000</v>
      </c>
      <c r="F1043" s="628" t="s">
        <v>4001</v>
      </c>
      <c r="G1043" s="627" t="s">
        <v>5737</v>
      </c>
      <c r="H1043" s="627" t="s">
        <v>5738</v>
      </c>
      <c r="I1043" s="629">
        <v>1099.1466666666668</v>
      </c>
      <c r="J1043" s="629">
        <v>7</v>
      </c>
      <c r="K1043" s="630">
        <v>7694.4000000000005</v>
      </c>
    </row>
    <row r="1044" spans="1:11" ht="14.4" customHeight="1" x14ac:dyDescent="0.3">
      <c r="A1044" s="625" t="s">
        <v>545</v>
      </c>
      <c r="B1044" s="626" t="s">
        <v>547</v>
      </c>
      <c r="C1044" s="627" t="s">
        <v>4016</v>
      </c>
      <c r="D1044" s="628" t="s">
        <v>4017</v>
      </c>
      <c r="E1044" s="627" t="s">
        <v>4000</v>
      </c>
      <c r="F1044" s="628" t="s">
        <v>4001</v>
      </c>
      <c r="G1044" s="627" t="s">
        <v>5739</v>
      </c>
      <c r="H1044" s="627" t="s">
        <v>5740</v>
      </c>
      <c r="I1044" s="629">
        <v>1435.27125</v>
      </c>
      <c r="J1044" s="629">
        <v>8</v>
      </c>
      <c r="K1044" s="630">
        <v>11482.17</v>
      </c>
    </row>
    <row r="1045" spans="1:11" ht="14.4" customHeight="1" x14ac:dyDescent="0.3">
      <c r="A1045" s="625" t="s">
        <v>545</v>
      </c>
      <c r="B1045" s="626" t="s">
        <v>547</v>
      </c>
      <c r="C1045" s="627" t="s">
        <v>4016</v>
      </c>
      <c r="D1045" s="628" t="s">
        <v>4017</v>
      </c>
      <c r="E1045" s="627" t="s">
        <v>4000</v>
      </c>
      <c r="F1045" s="628" t="s">
        <v>4001</v>
      </c>
      <c r="G1045" s="627" t="s">
        <v>5741</v>
      </c>
      <c r="H1045" s="627" t="s">
        <v>5742</v>
      </c>
      <c r="I1045" s="629">
        <v>851.755</v>
      </c>
      <c r="J1045" s="629">
        <v>4</v>
      </c>
      <c r="K1045" s="630">
        <v>3407.02</v>
      </c>
    </row>
    <row r="1046" spans="1:11" ht="14.4" customHeight="1" x14ac:dyDescent="0.3">
      <c r="A1046" s="625" t="s">
        <v>545</v>
      </c>
      <c r="B1046" s="626" t="s">
        <v>547</v>
      </c>
      <c r="C1046" s="627" t="s">
        <v>4016</v>
      </c>
      <c r="D1046" s="628" t="s">
        <v>4017</v>
      </c>
      <c r="E1046" s="627" t="s">
        <v>4000</v>
      </c>
      <c r="F1046" s="628" t="s">
        <v>4001</v>
      </c>
      <c r="G1046" s="627" t="s">
        <v>5743</v>
      </c>
      <c r="H1046" s="627" t="s">
        <v>5744</v>
      </c>
      <c r="I1046" s="629">
        <v>1036.7249999999999</v>
      </c>
      <c r="J1046" s="629">
        <v>2</v>
      </c>
      <c r="K1046" s="630">
        <v>2073.4499999999998</v>
      </c>
    </row>
    <row r="1047" spans="1:11" ht="14.4" customHeight="1" x14ac:dyDescent="0.3">
      <c r="A1047" s="625" t="s">
        <v>545</v>
      </c>
      <c r="B1047" s="626" t="s">
        <v>547</v>
      </c>
      <c r="C1047" s="627" t="s">
        <v>4016</v>
      </c>
      <c r="D1047" s="628" t="s">
        <v>4017</v>
      </c>
      <c r="E1047" s="627" t="s">
        <v>4000</v>
      </c>
      <c r="F1047" s="628" t="s">
        <v>4001</v>
      </c>
      <c r="G1047" s="627" t="s">
        <v>5745</v>
      </c>
      <c r="H1047" s="627" t="s">
        <v>5746</v>
      </c>
      <c r="I1047" s="629">
        <v>2129.69</v>
      </c>
      <c r="J1047" s="629">
        <v>1</v>
      </c>
      <c r="K1047" s="630">
        <v>2129.69</v>
      </c>
    </row>
    <row r="1048" spans="1:11" ht="14.4" customHeight="1" x14ac:dyDescent="0.3">
      <c r="A1048" s="625" t="s">
        <v>545</v>
      </c>
      <c r="B1048" s="626" t="s">
        <v>547</v>
      </c>
      <c r="C1048" s="627" t="s">
        <v>4016</v>
      </c>
      <c r="D1048" s="628" t="s">
        <v>4017</v>
      </c>
      <c r="E1048" s="627" t="s">
        <v>4000</v>
      </c>
      <c r="F1048" s="628" t="s">
        <v>4001</v>
      </c>
      <c r="G1048" s="627" t="s">
        <v>5747</v>
      </c>
      <c r="H1048" s="627" t="s">
        <v>5748</v>
      </c>
      <c r="I1048" s="629">
        <v>2129.6799999999998</v>
      </c>
      <c r="J1048" s="629">
        <v>2</v>
      </c>
      <c r="K1048" s="630">
        <v>4259.3599999999997</v>
      </c>
    </row>
    <row r="1049" spans="1:11" ht="14.4" customHeight="1" x14ac:dyDescent="0.3">
      <c r="A1049" s="625" t="s">
        <v>545</v>
      </c>
      <c r="B1049" s="626" t="s">
        <v>547</v>
      </c>
      <c r="C1049" s="627" t="s">
        <v>4016</v>
      </c>
      <c r="D1049" s="628" t="s">
        <v>4017</v>
      </c>
      <c r="E1049" s="627" t="s">
        <v>4000</v>
      </c>
      <c r="F1049" s="628" t="s">
        <v>4001</v>
      </c>
      <c r="G1049" s="627" t="s">
        <v>5749</v>
      </c>
      <c r="H1049" s="627" t="s">
        <v>5750</v>
      </c>
      <c r="I1049" s="629">
        <v>2657.99</v>
      </c>
      <c r="J1049" s="629">
        <v>2</v>
      </c>
      <c r="K1049" s="630">
        <v>5315.99</v>
      </c>
    </row>
    <row r="1050" spans="1:11" ht="14.4" customHeight="1" x14ac:dyDescent="0.3">
      <c r="A1050" s="625" t="s">
        <v>545</v>
      </c>
      <c r="B1050" s="626" t="s">
        <v>547</v>
      </c>
      <c r="C1050" s="627" t="s">
        <v>4016</v>
      </c>
      <c r="D1050" s="628" t="s">
        <v>4017</v>
      </c>
      <c r="E1050" s="627" t="s">
        <v>4000</v>
      </c>
      <c r="F1050" s="628" t="s">
        <v>4001</v>
      </c>
      <c r="G1050" s="627" t="s">
        <v>5751</v>
      </c>
      <c r="H1050" s="627" t="s">
        <v>5752</v>
      </c>
      <c r="I1050" s="629">
        <v>5774.62</v>
      </c>
      <c r="J1050" s="629">
        <v>1</v>
      </c>
      <c r="K1050" s="630">
        <v>5774.62</v>
      </c>
    </row>
    <row r="1051" spans="1:11" ht="14.4" customHeight="1" x14ac:dyDescent="0.3">
      <c r="A1051" s="625" t="s">
        <v>545</v>
      </c>
      <c r="B1051" s="626" t="s">
        <v>547</v>
      </c>
      <c r="C1051" s="627" t="s">
        <v>4016</v>
      </c>
      <c r="D1051" s="628" t="s">
        <v>4017</v>
      </c>
      <c r="E1051" s="627" t="s">
        <v>4000</v>
      </c>
      <c r="F1051" s="628" t="s">
        <v>4001</v>
      </c>
      <c r="G1051" s="627" t="s">
        <v>5753</v>
      </c>
      <c r="H1051" s="627" t="s">
        <v>5754</v>
      </c>
      <c r="I1051" s="629">
        <v>9514.2000000000007</v>
      </c>
      <c r="J1051" s="629">
        <v>1</v>
      </c>
      <c r="K1051" s="630">
        <v>9514.2000000000007</v>
      </c>
    </row>
    <row r="1052" spans="1:11" ht="14.4" customHeight="1" x14ac:dyDescent="0.3">
      <c r="A1052" s="625" t="s">
        <v>545</v>
      </c>
      <c r="B1052" s="626" t="s">
        <v>547</v>
      </c>
      <c r="C1052" s="627" t="s">
        <v>4016</v>
      </c>
      <c r="D1052" s="628" t="s">
        <v>4017</v>
      </c>
      <c r="E1052" s="627" t="s">
        <v>4000</v>
      </c>
      <c r="F1052" s="628" t="s">
        <v>4001</v>
      </c>
      <c r="G1052" s="627" t="s">
        <v>5755</v>
      </c>
      <c r="H1052" s="627" t="s">
        <v>5756</v>
      </c>
      <c r="I1052" s="629">
        <v>463.9</v>
      </c>
      <c r="J1052" s="629">
        <v>2</v>
      </c>
      <c r="K1052" s="630">
        <v>927.8</v>
      </c>
    </row>
    <row r="1053" spans="1:11" ht="14.4" customHeight="1" x14ac:dyDescent="0.3">
      <c r="A1053" s="625" t="s">
        <v>545</v>
      </c>
      <c r="B1053" s="626" t="s">
        <v>547</v>
      </c>
      <c r="C1053" s="627" t="s">
        <v>4016</v>
      </c>
      <c r="D1053" s="628" t="s">
        <v>4017</v>
      </c>
      <c r="E1053" s="627" t="s">
        <v>4000</v>
      </c>
      <c r="F1053" s="628" t="s">
        <v>4001</v>
      </c>
      <c r="G1053" s="627" t="s">
        <v>5757</v>
      </c>
      <c r="H1053" s="627" t="s">
        <v>5758</v>
      </c>
      <c r="I1053" s="629">
        <v>2129.6849999999999</v>
      </c>
      <c r="J1053" s="629">
        <v>2</v>
      </c>
      <c r="K1053" s="630">
        <v>4259.37</v>
      </c>
    </row>
    <row r="1054" spans="1:11" ht="14.4" customHeight="1" x14ac:dyDescent="0.3">
      <c r="A1054" s="625" t="s">
        <v>545</v>
      </c>
      <c r="B1054" s="626" t="s">
        <v>547</v>
      </c>
      <c r="C1054" s="627" t="s">
        <v>4016</v>
      </c>
      <c r="D1054" s="628" t="s">
        <v>4017</v>
      </c>
      <c r="E1054" s="627" t="s">
        <v>4000</v>
      </c>
      <c r="F1054" s="628" t="s">
        <v>4001</v>
      </c>
      <c r="G1054" s="627" t="s">
        <v>5759</v>
      </c>
      <c r="H1054" s="627" t="s">
        <v>5760</v>
      </c>
      <c r="I1054" s="629">
        <v>265.31</v>
      </c>
      <c r="J1054" s="629">
        <v>2</v>
      </c>
      <c r="K1054" s="630">
        <v>530.62</v>
      </c>
    </row>
    <row r="1055" spans="1:11" ht="14.4" customHeight="1" x14ac:dyDescent="0.3">
      <c r="A1055" s="625" t="s">
        <v>545</v>
      </c>
      <c r="B1055" s="626" t="s">
        <v>547</v>
      </c>
      <c r="C1055" s="627" t="s">
        <v>4016</v>
      </c>
      <c r="D1055" s="628" t="s">
        <v>4017</v>
      </c>
      <c r="E1055" s="627" t="s">
        <v>4000</v>
      </c>
      <c r="F1055" s="628" t="s">
        <v>4001</v>
      </c>
      <c r="G1055" s="627" t="s">
        <v>5761</v>
      </c>
      <c r="H1055" s="627" t="s">
        <v>5762</v>
      </c>
      <c r="I1055" s="629">
        <v>2129.5766666666664</v>
      </c>
      <c r="J1055" s="629">
        <v>3</v>
      </c>
      <c r="K1055" s="630">
        <v>6388.73</v>
      </c>
    </row>
    <row r="1056" spans="1:11" ht="14.4" customHeight="1" x14ac:dyDescent="0.3">
      <c r="A1056" s="625" t="s">
        <v>545</v>
      </c>
      <c r="B1056" s="626" t="s">
        <v>547</v>
      </c>
      <c r="C1056" s="627" t="s">
        <v>4016</v>
      </c>
      <c r="D1056" s="628" t="s">
        <v>4017</v>
      </c>
      <c r="E1056" s="627" t="s">
        <v>4000</v>
      </c>
      <c r="F1056" s="628" t="s">
        <v>4001</v>
      </c>
      <c r="G1056" s="627" t="s">
        <v>5763</v>
      </c>
      <c r="H1056" s="627" t="s">
        <v>5764</v>
      </c>
      <c r="I1056" s="629">
        <v>2342.09</v>
      </c>
      <c r="J1056" s="629">
        <v>1</v>
      </c>
      <c r="K1056" s="630">
        <v>2342.09</v>
      </c>
    </row>
    <row r="1057" spans="1:11" ht="14.4" customHeight="1" x14ac:dyDescent="0.3">
      <c r="A1057" s="625" t="s">
        <v>545</v>
      </c>
      <c r="B1057" s="626" t="s">
        <v>547</v>
      </c>
      <c r="C1057" s="627" t="s">
        <v>4016</v>
      </c>
      <c r="D1057" s="628" t="s">
        <v>4017</v>
      </c>
      <c r="E1057" s="627" t="s">
        <v>4000</v>
      </c>
      <c r="F1057" s="628" t="s">
        <v>4001</v>
      </c>
      <c r="G1057" s="627" t="s">
        <v>5765</v>
      </c>
      <c r="H1057" s="627" t="s">
        <v>5766</v>
      </c>
      <c r="I1057" s="629">
        <v>9660</v>
      </c>
      <c r="J1057" s="629">
        <v>1</v>
      </c>
      <c r="K1057" s="630">
        <v>9660</v>
      </c>
    </row>
    <row r="1058" spans="1:11" ht="14.4" customHeight="1" x14ac:dyDescent="0.3">
      <c r="A1058" s="625" t="s">
        <v>545</v>
      </c>
      <c r="B1058" s="626" t="s">
        <v>547</v>
      </c>
      <c r="C1058" s="627" t="s">
        <v>4016</v>
      </c>
      <c r="D1058" s="628" t="s">
        <v>4017</v>
      </c>
      <c r="E1058" s="627" t="s">
        <v>4000</v>
      </c>
      <c r="F1058" s="628" t="s">
        <v>4001</v>
      </c>
      <c r="G1058" s="627" t="s">
        <v>5767</v>
      </c>
      <c r="H1058" s="627" t="s">
        <v>5768</v>
      </c>
      <c r="I1058" s="629">
        <v>579.5</v>
      </c>
      <c r="J1058" s="629">
        <v>1</v>
      </c>
      <c r="K1058" s="630">
        <v>579.5</v>
      </c>
    </row>
    <row r="1059" spans="1:11" ht="14.4" customHeight="1" x14ac:dyDescent="0.3">
      <c r="A1059" s="625" t="s">
        <v>545</v>
      </c>
      <c r="B1059" s="626" t="s">
        <v>547</v>
      </c>
      <c r="C1059" s="627" t="s">
        <v>4016</v>
      </c>
      <c r="D1059" s="628" t="s">
        <v>4017</v>
      </c>
      <c r="E1059" s="627" t="s">
        <v>4000</v>
      </c>
      <c r="F1059" s="628" t="s">
        <v>4001</v>
      </c>
      <c r="G1059" s="627" t="s">
        <v>5769</v>
      </c>
      <c r="H1059" s="627" t="s">
        <v>5770</v>
      </c>
      <c r="I1059" s="629">
        <v>851.81666666666672</v>
      </c>
      <c r="J1059" s="629">
        <v>4</v>
      </c>
      <c r="K1059" s="630">
        <v>3407.7200000000003</v>
      </c>
    </row>
    <row r="1060" spans="1:11" ht="14.4" customHeight="1" x14ac:dyDescent="0.3">
      <c r="A1060" s="625" t="s">
        <v>545</v>
      </c>
      <c r="B1060" s="626" t="s">
        <v>547</v>
      </c>
      <c r="C1060" s="627" t="s">
        <v>4016</v>
      </c>
      <c r="D1060" s="628" t="s">
        <v>4017</v>
      </c>
      <c r="E1060" s="627" t="s">
        <v>4000</v>
      </c>
      <c r="F1060" s="628" t="s">
        <v>4001</v>
      </c>
      <c r="G1060" s="627" t="s">
        <v>5771</v>
      </c>
      <c r="H1060" s="627" t="s">
        <v>5772</v>
      </c>
      <c r="I1060" s="629">
        <v>6968.1866666666674</v>
      </c>
      <c r="J1060" s="629">
        <v>3</v>
      </c>
      <c r="K1060" s="630">
        <v>20904.560000000001</v>
      </c>
    </row>
    <row r="1061" spans="1:11" ht="14.4" customHeight="1" x14ac:dyDescent="0.3">
      <c r="A1061" s="625" t="s">
        <v>545</v>
      </c>
      <c r="B1061" s="626" t="s">
        <v>547</v>
      </c>
      <c r="C1061" s="627" t="s">
        <v>4016</v>
      </c>
      <c r="D1061" s="628" t="s">
        <v>4017</v>
      </c>
      <c r="E1061" s="627" t="s">
        <v>4000</v>
      </c>
      <c r="F1061" s="628" t="s">
        <v>4001</v>
      </c>
      <c r="G1061" s="627" t="s">
        <v>5773</v>
      </c>
      <c r="H1061" s="627" t="s">
        <v>5774</v>
      </c>
      <c r="I1061" s="629">
        <v>633.32000000000005</v>
      </c>
      <c r="J1061" s="629">
        <v>1</v>
      </c>
      <c r="K1061" s="630">
        <v>633.32000000000005</v>
      </c>
    </row>
    <row r="1062" spans="1:11" ht="14.4" customHeight="1" x14ac:dyDescent="0.3">
      <c r="A1062" s="625" t="s">
        <v>545</v>
      </c>
      <c r="B1062" s="626" t="s">
        <v>547</v>
      </c>
      <c r="C1062" s="627" t="s">
        <v>4016</v>
      </c>
      <c r="D1062" s="628" t="s">
        <v>4017</v>
      </c>
      <c r="E1062" s="627" t="s">
        <v>4000</v>
      </c>
      <c r="F1062" s="628" t="s">
        <v>4001</v>
      </c>
      <c r="G1062" s="627" t="s">
        <v>5775</v>
      </c>
      <c r="H1062" s="627" t="s">
        <v>5776</v>
      </c>
      <c r="I1062" s="629">
        <v>8682.0400000000009</v>
      </c>
      <c r="J1062" s="629">
        <v>4</v>
      </c>
      <c r="K1062" s="630">
        <v>34728.160000000003</v>
      </c>
    </row>
    <row r="1063" spans="1:11" ht="14.4" customHeight="1" x14ac:dyDescent="0.3">
      <c r="A1063" s="625" t="s">
        <v>545</v>
      </c>
      <c r="B1063" s="626" t="s">
        <v>547</v>
      </c>
      <c r="C1063" s="627" t="s">
        <v>4016</v>
      </c>
      <c r="D1063" s="628" t="s">
        <v>4017</v>
      </c>
      <c r="E1063" s="627" t="s">
        <v>4000</v>
      </c>
      <c r="F1063" s="628" t="s">
        <v>4001</v>
      </c>
      <c r="G1063" s="627" t="s">
        <v>5777</v>
      </c>
      <c r="H1063" s="627" t="s">
        <v>5778</v>
      </c>
      <c r="I1063" s="629">
        <v>7824.4920000000011</v>
      </c>
      <c r="J1063" s="629">
        <v>5</v>
      </c>
      <c r="K1063" s="630">
        <v>39122.460000000006</v>
      </c>
    </row>
    <row r="1064" spans="1:11" ht="14.4" customHeight="1" x14ac:dyDescent="0.3">
      <c r="A1064" s="625" t="s">
        <v>545</v>
      </c>
      <c r="B1064" s="626" t="s">
        <v>547</v>
      </c>
      <c r="C1064" s="627" t="s">
        <v>4016</v>
      </c>
      <c r="D1064" s="628" t="s">
        <v>4017</v>
      </c>
      <c r="E1064" s="627" t="s">
        <v>4000</v>
      </c>
      <c r="F1064" s="628" t="s">
        <v>4001</v>
      </c>
      <c r="G1064" s="627" t="s">
        <v>5777</v>
      </c>
      <c r="H1064" s="627" t="s">
        <v>5779</v>
      </c>
      <c r="I1064" s="629">
        <v>7921.1</v>
      </c>
      <c r="J1064" s="629">
        <v>1</v>
      </c>
      <c r="K1064" s="630">
        <v>7921.1</v>
      </c>
    </row>
    <row r="1065" spans="1:11" ht="14.4" customHeight="1" x14ac:dyDescent="0.3">
      <c r="A1065" s="625" t="s">
        <v>545</v>
      </c>
      <c r="B1065" s="626" t="s">
        <v>547</v>
      </c>
      <c r="C1065" s="627" t="s">
        <v>4016</v>
      </c>
      <c r="D1065" s="628" t="s">
        <v>4017</v>
      </c>
      <c r="E1065" s="627" t="s">
        <v>4000</v>
      </c>
      <c r="F1065" s="628" t="s">
        <v>4001</v>
      </c>
      <c r="G1065" s="627" t="s">
        <v>5780</v>
      </c>
      <c r="H1065" s="627" t="s">
        <v>5781</v>
      </c>
      <c r="I1065" s="629">
        <v>634.72</v>
      </c>
      <c r="J1065" s="629">
        <v>3</v>
      </c>
      <c r="K1065" s="630">
        <v>1907.29</v>
      </c>
    </row>
    <row r="1066" spans="1:11" ht="14.4" customHeight="1" x14ac:dyDescent="0.3">
      <c r="A1066" s="625" t="s">
        <v>545</v>
      </c>
      <c r="B1066" s="626" t="s">
        <v>547</v>
      </c>
      <c r="C1066" s="627" t="s">
        <v>4016</v>
      </c>
      <c r="D1066" s="628" t="s">
        <v>4017</v>
      </c>
      <c r="E1066" s="627" t="s">
        <v>4000</v>
      </c>
      <c r="F1066" s="628" t="s">
        <v>4001</v>
      </c>
      <c r="G1066" s="627" t="s">
        <v>5782</v>
      </c>
      <c r="H1066" s="627" t="s">
        <v>5783</v>
      </c>
      <c r="I1066" s="629">
        <v>807.01</v>
      </c>
      <c r="J1066" s="629">
        <v>3</v>
      </c>
      <c r="K1066" s="630">
        <v>2421.02</v>
      </c>
    </row>
    <row r="1067" spans="1:11" ht="14.4" customHeight="1" x14ac:dyDescent="0.3">
      <c r="A1067" s="625" t="s">
        <v>545</v>
      </c>
      <c r="B1067" s="626" t="s">
        <v>547</v>
      </c>
      <c r="C1067" s="627" t="s">
        <v>4016</v>
      </c>
      <c r="D1067" s="628" t="s">
        <v>4017</v>
      </c>
      <c r="E1067" s="627" t="s">
        <v>4000</v>
      </c>
      <c r="F1067" s="628" t="s">
        <v>4001</v>
      </c>
      <c r="G1067" s="627" t="s">
        <v>5784</v>
      </c>
      <c r="H1067" s="627" t="s">
        <v>5785</v>
      </c>
      <c r="I1067" s="629">
        <v>807.01</v>
      </c>
      <c r="J1067" s="629">
        <v>1</v>
      </c>
      <c r="K1067" s="630">
        <v>807.01</v>
      </c>
    </row>
    <row r="1068" spans="1:11" ht="14.4" customHeight="1" x14ac:dyDescent="0.3">
      <c r="A1068" s="625" t="s">
        <v>545</v>
      </c>
      <c r="B1068" s="626" t="s">
        <v>547</v>
      </c>
      <c r="C1068" s="627" t="s">
        <v>4016</v>
      </c>
      <c r="D1068" s="628" t="s">
        <v>4017</v>
      </c>
      <c r="E1068" s="627" t="s">
        <v>4000</v>
      </c>
      <c r="F1068" s="628" t="s">
        <v>4001</v>
      </c>
      <c r="G1068" s="627" t="s">
        <v>5786</v>
      </c>
      <c r="H1068" s="627" t="s">
        <v>5787</v>
      </c>
      <c r="I1068" s="629">
        <v>2129.605</v>
      </c>
      <c r="J1068" s="629">
        <v>2</v>
      </c>
      <c r="K1068" s="630">
        <v>4259.21</v>
      </c>
    </row>
    <row r="1069" spans="1:11" ht="14.4" customHeight="1" x14ac:dyDescent="0.3">
      <c r="A1069" s="625" t="s">
        <v>545</v>
      </c>
      <c r="B1069" s="626" t="s">
        <v>547</v>
      </c>
      <c r="C1069" s="627" t="s">
        <v>4016</v>
      </c>
      <c r="D1069" s="628" t="s">
        <v>4017</v>
      </c>
      <c r="E1069" s="627" t="s">
        <v>4000</v>
      </c>
      <c r="F1069" s="628" t="s">
        <v>4001</v>
      </c>
      <c r="G1069" s="627" t="s">
        <v>5788</v>
      </c>
      <c r="H1069" s="627" t="s">
        <v>5789</v>
      </c>
      <c r="I1069" s="629">
        <v>8683.4</v>
      </c>
      <c r="J1069" s="629">
        <v>1</v>
      </c>
      <c r="K1069" s="630">
        <v>8683.4</v>
      </c>
    </row>
    <row r="1070" spans="1:11" ht="14.4" customHeight="1" x14ac:dyDescent="0.3">
      <c r="A1070" s="625" t="s">
        <v>545</v>
      </c>
      <c r="B1070" s="626" t="s">
        <v>547</v>
      </c>
      <c r="C1070" s="627" t="s">
        <v>4016</v>
      </c>
      <c r="D1070" s="628" t="s">
        <v>4017</v>
      </c>
      <c r="E1070" s="627" t="s">
        <v>4000</v>
      </c>
      <c r="F1070" s="628" t="s">
        <v>4001</v>
      </c>
      <c r="G1070" s="627" t="s">
        <v>5790</v>
      </c>
      <c r="H1070" s="627" t="s">
        <v>5791</v>
      </c>
      <c r="I1070" s="629">
        <v>8691.9</v>
      </c>
      <c r="J1070" s="629">
        <v>2</v>
      </c>
      <c r="K1070" s="630">
        <v>17383.8</v>
      </c>
    </row>
    <row r="1071" spans="1:11" ht="14.4" customHeight="1" x14ac:dyDescent="0.3">
      <c r="A1071" s="625" t="s">
        <v>545</v>
      </c>
      <c r="B1071" s="626" t="s">
        <v>547</v>
      </c>
      <c r="C1071" s="627" t="s">
        <v>4016</v>
      </c>
      <c r="D1071" s="628" t="s">
        <v>4017</v>
      </c>
      <c r="E1071" s="627" t="s">
        <v>4000</v>
      </c>
      <c r="F1071" s="628" t="s">
        <v>4001</v>
      </c>
      <c r="G1071" s="627" t="s">
        <v>5792</v>
      </c>
      <c r="H1071" s="627" t="s">
        <v>5793</v>
      </c>
      <c r="I1071" s="629">
        <v>4600</v>
      </c>
      <c r="J1071" s="629">
        <v>1</v>
      </c>
      <c r="K1071" s="630">
        <v>4600</v>
      </c>
    </row>
    <row r="1072" spans="1:11" ht="14.4" customHeight="1" x14ac:dyDescent="0.3">
      <c r="A1072" s="625" t="s">
        <v>545</v>
      </c>
      <c r="B1072" s="626" t="s">
        <v>547</v>
      </c>
      <c r="C1072" s="627" t="s">
        <v>4016</v>
      </c>
      <c r="D1072" s="628" t="s">
        <v>4017</v>
      </c>
      <c r="E1072" s="627" t="s">
        <v>4000</v>
      </c>
      <c r="F1072" s="628" t="s">
        <v>4001</v>
      </c>
      <c r="G1072" s="627" t="s">
        <v>5794</v>
      </c>
      <c r="H1072" s="627" t="s">
        <v>5795</v>
      </c>
      <c r="I1072" s="629">
        <v>2162</v>
      </c>
      <c r="J1072" s="629">
        <v>1</v>
      </c>
      <c r="K1072" s="630">
        <v>2162</v>
      </c>
    </row>
    <row r="1073" spans="1:11" ht="14.4" customHeight="1" x14ac:dyDescent="0.3">
      <c r="A1073" s="625" t="s">
        <v>545</v>
      </c>
      <c r="B1073" s="626" t="s">
        <v>547</v>
      </c>
      <c r="C1073" s="627" t="s">
        <v>4016</v>
      </c>
      <c r="D1073" s="628" t="s">
        <v>4017</v>
      </c>
      <c r="E1073" s="627" t="s">
        <v>4000</v>
      </c>
      <c r="F1073" s="628" t="s">
        <v>4001</v>
      </c>
      <c r="G1073" s="627" t="s">
        <v>5796</v>
      </c>
      <c r="H1073" s="627" t="s">
        <v>5797</v>
      </c>
      <c r="I1073" s="629">
        <v>1135.4349999999999</v>
      </c>
      <c r="J1073" s="629">
        <v>13</v>
      </c>
      <c r="K1073" s="630">
        <v>14760.660000000002</v>
      </c>
    </row>
    <row r="1074" spans="1:11" ht="14.4" customHeight="1" x14ac:dyDescent="0.3">
      <c r="A1074" s="625" t="s">
        <v>545</v>
      </c>
      <c r="B1074" s="626" t="s">
        <v>547</v>
      </c>
      <c r="C1074" s="627" t="s">
        <v>4016</v>
      </c>
      <c r="D1074" s="628" t="s">
        <v>4017</v>
      </c>
      <c r="E1074" s="627" t="s">
        <v>4000</v>
      </c>
      <c r="F1074" s="628" t="s">
        <v>4001</v>
      </c>
      <c r="G1074" s="627" t="s">
        <v>5798</v>
      </c>
      <c r="H1074" s="627" t="s">
        <v>5799</v>
      </c>
      <c r="I1074" s="629">
        <v>1135.42</v>
      </c>
      <c r="J1074" s="629">
        <v>4</v>
      </c>
      <c r="K1074" s="630">
        <v>4541.7</v>
      </c>
    </row>
    <row r="1075" spans="1:11" ht="14.4" customHeight="1" x14ac:dyDescent="0.3">
      <c r="A1075" s="625" t="s">
        <v>545</v>
      </c>
      <c r="B1075" s="626" t="s">
        <v>547</v>
      </c>
      <c r="C1075" s="627" t="s">
        <v>4016</v>
      </c>
      <c r="D1075" s="628" t="s">
        <v>4017</v>
      </c>
      <c r="E1075" s="627" t="s">
        <v>4000</v>
      </c>
      <c r="F1075" s="628" t="s">
        <v>4001</v>
      </c>
      <c r="G1075" s="627" t="s">
        <v>5798</v>
      </c>
      <c r="H1075" s="627" t="s">
        <v>5800</v>
      </c>
      <c r="I1075" s="629">
        <v>1135.44</v>
      </c>
      <c r="J1075" s="629">
        <v>2</v>
      </c>
      <c r="K1075" s="630">
        <v>2270.88</v>
      </c>
    </row>
    <row r="1076" spans="1:11" ht="14.4" customHeight="1" x14ac:dyDescent="0.3">
      <c r="A1076" s="625" t="s">
        <v>545</v>
      </c>
      <c r="B1076" s="626" t="s">
        <v>547</v>
      </c>
      <c r="C1076" s="627" t="s">
        <v>4016</v>
      </c>
      <c r="D1076" s="628" t="s">
        <v>4017</v>
      </c>
      <c r="E1076" s="627" t="s">
        <v>4000</v>
      </c>
      <c r="F1076" s="628" t="s">
        <v>4001</v>
      </c>
      <c r="G1076" s="627" t="s">
        <v>5801</v>
      </c>
      <c r="H1076" s="627" t="s">
        <v>5802</v>
      </c>
      <c r="I1076" s="629">
        <v>1169.6300000000001</v>
      </c>
      <c r="J1076" s="629">
        <v>8</v>
      </c>
      <c r="K1076" s="630">
        <v>9357.0499999999993</v>
      </c>
    </row>
    <row r="1077" spans="1:11" ht="14.4" customHeight="1" x14ac:dyDescent="0.3">
      <c r="A1077" s="625" t="s">
        <v>545</v>
      </c>
      <c r="B1077" s="626" t="s">
        <v>547</v>
      </c>
      <c r="C1077" s="627" t="s">
        <v>4016</v>
      </c>
      <c r="D1077" s="628" t="s">
        <v>4017</v>
      </c>
      <c r="E1077" s="627" t="s">
        <v>4000</v>
      </c>
      <c r="F1077" s="628" t="s">
        <v>4001</v>
      </c>
      <c r="G1077" s="627" t="s">
        <v>5801</v>
      </c>
      <c r="H1077" s="627" t="s">
        <v>5803</v>
      </c>
      <c r="I1077" s="629">
        <v>1169.6425000000002</v>
      </c>
      <c r="J1077" s="629">
        <v>5</v>
      </c>
      <c r="K1077" s="630">
        <v>5848.2100000000009</v>
      </c>
    </row>
    <row r="1078" spans="1:11" ht="14.4" customHeight="1" x14ac:dyDescent="0.3">
      <c r="A1078" s="625" t="s">
        <v>545</v>
      </c>
      <c r="B1078" s="626" t="s">
        <v>547</v>
      </c>
      <c r="C1078" s="627" t="s">
        <v>4016</v>
      </c>
      <c r="D1078" s="628" t="s">
        <v>4017</v>
      </c>
      <c r="E1078" s="627" t="s">
        <v>4000</v>
      </c>
      <c r="F1078" s="628" t="s">
        <v>4001</v>
      </c>
      <c r="G1078" s="627" t="s">
        <v>5804</v>
      </c>
      <c r="H1078" s="627" t="s">
        <v>5805</v>
      </c>
      <c r="I1078" s="629">
        <v>1169.6375000000003</v>
      </c>
      <c r="J1078" s="629">
        <v>12</v>
      </c>
      <c r="K1078" s="630">
        <v>14035.620000000003</v>
      </c>
    </row>
    <row r="1079" spans="1:11" ht="14.4" customHeight="1" x14ac:dyDescent="0.3">
      <c r="A1079" s="625" t="s">
        <v>545</v>
      </c>
      <c r="B1079" s="626" t="s">
        <v>547</v>
      </c>
      <c r="C1079" s="627" t="s">
        <v>4016</v>
      </c>
      <c r="D1079" s="628" t="s">
        <v>4017</v>
      </c>
      <c r="E1079" s="627" t="s">
        <v>4000</v>
      </c>
      <c r="F1079" s="628" t="s">
        <v>4001</v>
      </c>
      <c r="G1079" s="627" t="s">
        <v>5804</v>
      </c>
      <c r="H1079" s="627" t="s">
        <v>5806</v>
      </c>
      <c r="I1079" s="629">
        <v>1169.6400000000001</v>
      </c>
      <c r="J1079" s="629">
        <v>6</v>
      </c>
      <c r="K1079" s="630">
        <v>7017.84</v>
      </c>
    </row>
    <row r="1080" spans="1:11" ht="14.4" customHeight="1" x14ac:dyDescent="0.3">
      <c r="A1080" s="625" t="s">
        <v>545</v>
      </c>
      <c r="B1080" s="626" t="s">
        <v>547</v>
      </c>
      <c r="C1080" s="627" t="s">
        <v>4016</v>
      </c>
      <c r="D1080" s="628" t="s">
        <v>4017</v>
      </c>
      <c r="E1080" s="627" t="s">
        <v>4000</v>
      </c>
      <c r="F1080" s="628" t="s">
        <v>4001</v>
      </c>
      <c r="G1080" s="627" t="s">
        <v>5807</v>
      </c>
      <c r="H1080" s="627" t="s">
        <v>5808</v>
      </c>
      <c r="I1080" s="629">
        <v>580.48666666666668</v>
      </c>
      <c r="J1080" s="629">
        <v>7</v>
      </c>
      <c r="K1080" s="630">
        <v>4063.3900000000003</v>
      </c>
    </row>
    <row r="1081" spans="1:11" ht="14.4" customHeight="1" x14ac:dyDescent="0.3">
      <c r="A1081" s="625" t="s">
        <v>545</v>
      </c>
      <c r="B1081" s="626" t="s">
        <v>547</v>
      </c>
      <c r="C1081" s="627" t="s">
        <v>4016</v>
      </c>
      <c r="D1081" s="628" t="s">
        <v>4017</v>
      </c>
      <c r="E1081" s="627" t="s">
        <v>4000</v>
      </c>
      <c r="F1081" s="628" t="s">
        <v>4001</v>
      </c>
      <c r="G1081" s="627" t="s">
        <v>5807</v>
      </c>
      <c r="H1081" s="627" t="s">
        <v>5809</v>
      </c>
      <c r="I1081" s="629">
        <v>580.495</v>
      </c>
      <c r="J1081" s="629">
        <v>3</v>
      </c>
      <c r="K1081" s="630">
        <v>1741.48</v>
      </c>
    </row>
    <row r="1082" spans="1:11" ht="14.4" customHeight="1" x14ac:dyDescent="0.3">
      <c r="A1082" s="625" t="s">
        <v>545</v>
      </c>
      <c r="B1082" s="626" t="s">
        <v>547</v>
      </c>
      <c r="C1082" s="627" t="s">
        <v>4016</v>
      </c>
      <c r="D1082" s="628" t="s">
        <v>4017</v>
      </c>
      <c r="E1082" s="627" t="s">
        <v>4000</v>
      </c>
      <c r="F1082" s="628" t="s">
        <v>4001</v>
      </c>
      <c r="G1082" s="627" t="s">
        <v>5810</v>
      </c>
      <c r="H1082" s="627" t="s">
        <v>5811</v>
      </c>
      <c r="I1082" s="629">
        <v>851.58</v>
      </c>
      <c r="J1082" s="629">
        <v>1</v>
      </c>
      <c r="K1082" s="630">
        <v>851.58</v>
      </c>
    </row>
    <row r="1083" spans="1:11" ht="14.4" customHeight="1" x14ac:dyDescent="0.3">
      <c r="A1083" s="625" t="s">
        <v>545</v>
      </c>
      <c r="B1083" s="626" t="s">
        <v>547</v>
      </c>
      <c r="C1083" s="627" t="s">
        <v>4016</v>
      </c>
      <c r="D1083" s="628" t="s">
        <v>4017</v>
      </c>
      <c r="E1083" s="627" t="s">
        <v>4000</v>
      </c>
      <c r="F1083" s="628" t="s">
        <v>4001</v>
      </c>
      <c r="G1083" s="627" t="s">
        <v>5812</v>
      </c>
      <c r="H1083" s="627" t="s">
        <v>5813</v>
      </c>
      <c r="I1083" s="629">
        <v>631.59</v>
      </c>
      <c r="J1083" s="629">
        <v>1</v>
      </c>
      <c r="K1083" s="630">
        <v>631.59</v>
      </c>
    </row>
    <row r="1084" spans="1:11" ht="14.4" customHeight="1" x14ac:dyDescent="0.3">
      <c r="A1084" s="625" t="s">
        <v>545</v>
      </c>
      <c r="B1084" s="626" t="s">
        <v>547</v>
      </c>
      <c r="C1084" s="627" t="s">
        <v>4016</v>
      </c>
      <c r="D1084" s="628" t="s">
        <v>4017</v>
      </c>
      <c r="E1084" s="627" t="s">
        <v>4000</v>
      </c>
      <c r="F1084" s="628" t="s">
        <v>4001</v>
      </c>
      <c r="G1084" s="627" t="s">
        <v>5814</v>
      </c>
      <c r="H1084" s="627" t="s">
        <v>5815</v>
      </c>
      <c r="I1084" s="629">
        <v>12706.8</v>
      </c>
      <c r="J1084" s="629">
        <v>1</v>
      </c>
      <c r="K1084" s="630">
        <v>12706.8</v>
      </c>
    </row>
    <row r="1085" spans="1:11" ht="14.4" customHeight="1" x14ac:dyDescent="0.3">
      <c r="A1085" s="625" t="s">
        <v>545</v>
      </c>
      <c r="B1085" s="626" t="s">
        <v>547</v>
      </c>
      <c r="C1085" s="627" t="s">
        <v>4016</v>
      </c>
      <c r="D1085" s="628" t="s">
        <v>4017</v>
      </c>
      <c r="E1085" s="627" t="s">
        <v>4000</v>
      </c>
      <c r="F1085" s="628" t="s">
        <v>4001</v>
      </c>
      <c r="G1085" s="627" t="s">
        <v>5816</v>
      </c>
      <c r="H1085" s="627" t="s">
        <v>5817</v>
      </c>
      <c r="I1085" s="629">
        <v>836.28</v>
      </c>
      <c r="J1085" s="629">
        <v>16</v>
      </c>
      <c r="K1085" s="630">
        <v>13380.48</v>
      </c>
    </row>
    <row r="1086" spans="1:11" ht="14.4" customHeight="1" x14ac:dyDescent="0.3">
      <c r="A1086" s="625" t="s">
        <v>545</v>
      </c>
      <c r="B1086" s="626" t="s">
        <v>547</v>
      </c>
      <c r="C1086" s="627" t="s">
        <v>4016</v>
      </c>
      <c r="D1086" s="628" t="s">
        <v>4017</v>
      </c>
      <c r="E1086" s="627" t="s">
        <v>4000</v>
      </c>
      <c r="F1086" s="628" t="s">
        <v>4001</v>
      </c>
      <c r="G1086" s="627" t="s">
        <v>5818</v>
      </c>
      <c r="H1086" s="627" t="s">
        <v>5819</v>
      </c>
      <c r="I1086" s="629">
        <v>580.49</v>
      </c>
      <c r="J1086" s="629">
        <v>2</v>
      </c>
      <c r="K1086" s="630">
        <v>1160.98</v>
      </c>
    </row>
    <row r="1087" spans="1:11" ht="14.4" customHeight="1" x14ac:dyDescent="0.3">
      <c r="A1087" s="625" t="s">
        <v>545</v>
      </c>
      <c r="B1087" s="626" t="s">
        <v>547</v>
      </c>
      <c r="C1087" s="627" t="s">
        <v>4016</v>
      </c>
      <c r="D1087" s="628" t="s">
        <v>4017</v>
      </c>
      <c r="E1087" s="627" t="s">
        <v>4000</v>
      </c>
      <c r="F1087" s="628" t="s">
        <v>4001</v>
      </c>
      <c r="G1087" s="627" t="s">
        <v>5818</v>
      </c>
      <c r="H1087" s="627" t="s">
        <v>5820</v>
      </c>
      <c r="I1087" s="629">
        <v>580.49</v>
      </c>
      <c r="J1087" s="629">
        <v>3</v>
      </c>
      <c r="K1087" s="630">
        <v>1741.47</v>
      </c>
    </row>
    <row r="1088" spans="1:11" ht="14.4" customHeight="1" x14ac:dyDescent="0.3">
      <c r="A1088" s="625" t="s">
        <v>545</v>
      </c>
      <c r="B1088" s="626" t="s">
        <v>547</v>
      </c>
      <c r="C1088" s="627" t="s">
        <v>4016</v>
      </c>
      <c r="D1088" s="628" t="s">
        <v>4017</v>
      </c>
      <c r="E1088" s="627" t="s">
        <v>4000</v>
      </c>
      <c r="F1088" s="628" t="s">
        <v>4001</v>
      </c>
      <c r="G1088" s="627" t="s">
        <v>5821</v>
      </c>
      <c r="H1088" s="627" t="s">
        <v>5822</v>
      </c>
      <c r="I1088" s="629">
        <v>561.06142857142856</v>
      </c>
      <c r="J1088" s="629">
        <v>12</v>
      </c>
      <c r="K1088" s="630">
        <v>6732.8499999999995</v>
      </c>
    </row>
    <row r="1089" spans="1:11" ht="14.4" customHeight="1" x14ac:dyDescent="0.3">
      <c r="A1089" s="625" t="s">
        <v>545</v>
      </c>
      <c r="B1089" s="626" t="s">
        <v>547</v>
      </c>
      <c r="C1089" s="627" t="s">
        <v>4016</v>
      </c>
      <c r="D1089" s="628" t="s">
        <v>4017</v>
      </c>
      <c r="E1089" s="627" t="s">
        <v>4000</v>
      </c>
      <c r="F1089" s="628" t="s">
        <v>4001</v>
      </c>
      <c r="G1089" s="627" t="s">
        <v>5823</v>
      </c>
      <c r="H1089" s="627" t="s">
        <v>5824</v>
      </c>
      <c r="I1089" s="629">
        <v>1169.6328571428571</v>
      </c>
      <c r="J1089" s="629">
        <v>13</v>
      </c>
      <c r="K1089" s="630">
        <v>15205.270000000002</v>
      </c>
    </row>
    <row r="1090" spans="1:11" ht="14.4" customHeight="1" x14ac:dyDescent="0.3">
      <c r="A1090" s="625" t="s">
        <v>545</v>
      </c>
      <c r="B1090" s="626" t="s">
        <v>547</v>
      </c>
      <c r="C1090" s="627" t="s">
        <v>4016</v>
      </c>
      <c r="D1090" s="628" t="s">
        <v>4017</v>
      </c>
      <c r="E1090" s="627" t="s">
        <v>4000</v>
      </c>
      <c r="F1090" s="628" t="s">
        <v>4001</v>
      </c>
      <c r="G1090" s="627" t="s">
        <v>5825</v>
      </c>
      <c r="H1090" s="627" t="s">
        <v>5826</v>
      </c>
      <c r="I1090" s="629">
        <v>2129.54</v>
      </c>
      <c r="J1090" s="629">
        <v>2</v>
      </c>
      <c r="K1090" s="630">
        <v>4259.08</v>
      </c>
    </row>
    <row r="1091" spans="1:11" ht="14.4" customHeight="1" x14ac:dyDescent="0.3">
      <c r="A1091" s="625" t="s">
        <v>545</v>
      </c>
      <c r="B1091" s="626" t="s">
        <v>547</v>
      </c>
      <c r="C1091" s="627" t="s">
        <v>4016</v>
      </c>
      <c r="D1091" s="628" t="s">
        <v>4017</v>
      </c>
      <c r="E1091" s="627" t="s">
        <v>4000</v>
      </c>
      <c r="F1091" s="628" t="s">
        <v>4001</v>
      </c>
      <c r="G1091" s="627" t="s">
        <v>5827</v>
      </c>
      <c r="H1091" s="627" t="s">
        <v>5828</v>
      </c>
      <c r="I1091" s="629">
        <v>579.5</v>
      </c>
      <c r="J1091" s="629">
        <v>1</v>
      </c>
      <c r="K1091" s="630">
        <v>579.5</v>
      </c>
    </row>
    <row r="1092" spans="1:11" ht="14.4" customHeight="1" x14ac:dyDescent="0.3">
      <c r="A1092" s="625" t="s">
        <v>545</v>
      </c>
      <c r="B1092" s="626" t="s">
        <v>547</v>
      </c>
      <c r="C1092" s="627" t="s">
        <v>4016</v>
      </c>
      <c r="D1092" s="628" t="s">
        <v>4017</v>
      </c>
      <c r="E1092" s="627" t="s">
        <v>4000</v>
      </c>
      <c r="F1092" s="628" t="s">
        <v>4001</v>
      </c>
      <c r="G1092" s="627" t="s">
        <v>5829</v>
      </c>
      <c r="H1092" s="627" t="s">
        <v>5830</v>
      </c>
      <c r="I1092" s="629">
        <v>285</v>
      </c>
      <c r="J1092" s="629">
        <v>1</v>
      </c>
      <c r="K1092" s="630">
        <v>285</v>
      </c>
    </row>
    <row r="1093" spans="1:11" ht="14.4" customHeight="1" x14ac:dyDescent="0.3">
      <c r="A1093" s="625" t="s">
        <v>545</v>
      </c>
      <c r="B1093" s="626" t="s">
        <v>547</v>
      </c>
      <c r="C1093" s="627" t="s">
        <v>4016</v>
      </c>
      <c r="D1093" s="628" t="s">
        <v>4017</v>
      </c>
      <c r="E1093" s="627" t="s">
        <v>4000</v>
      </c>
      <c r="F1093" s="628" t="s">
        <v>4001</v>
      </c>
      <c r="G1093" s="627" t="s">
        <v>5831</v>
      </c>
      <c r="H1093" s="627" t="s">
        <v>5832</v>
      </c>
      <c r="I1093" s="629">
        <v>2129.61</v>
      </c>
      <c r="J1093" s="629">
        <v>3</v>
      </c>
      <c r="K1093" s="630">
        <v>6388.74</v>
      </c>
    </row>
    <row r="1094" spans="1:11" ht="14.4" customHeight="1" x14ac:dyDescent="0.3">
      <c r="A1094" s="625" t="s">
        <v>545</v>
      </c>
      <c r="B1094" s="626" t="s">
        <v>547</v>
      </c>
      <c r="C1094" s="627" t="s">
        <v>4016</v>
      </c>
      <c r="D1094" s="628" t="s">
        <v>4017</v>
      </c>
      <c r="E1094" s="627" t="s">
        <v>4000</v>
      </c>
      <c r="F1094" s="628" t="s">
        <v>4001</v>
      </c>
      <c r="G1094" s="627" t="s">
        <v>5833</v>
      </c>
      <c r="H1094" s="627" t="s">
        <v>5834</v>
      </c>
      <c r="I1094" s="629">
        <v>1878.18</v>
      </c>
      <c r="J1094" s="629">
        <v>4</v>
      </c>
      <c r="K1094" s="630">
        <v>7512.72</v>
      </c>
    </row>
    <row r="1095" spans="1:11" ht="14.4" customHeight="1" x14ac:dyDescent="0.3">
      <c r="A1095" s="625" t="s">
        <v>545</v>
      </c>
      <c r="B1095" s="626" t="s">
        <v>547</v>
      </c>
      <c r="C1095" s="627" t="s">
        <v>4016</v>
      </c>
      <c r="D1095" s="628" t="s">
        <v>4017</v>
      </c>
      <c r="E1095" s="627" t="s">
        <v>4000</v>
      </c>
      <c r="F1095" s="628" t="s">
        <v>4001</v>
      </c>
      <c r="G1095" s="627" t="s">
        <v>5835</v>
      </c>
      <c r="H1095" s="627" t="s">
        <v>5836</v>
      </c>
      <c r="I1095" s="629">
        <v>28702.85</v>
      </c>
      <c r="J1095" s="629">
        <v>1</v>
      </c>
      <c r="K1095" s="630">
        <v>28702.85</v>
      </c>
    </row>
    <row r="1096" spans="1:11" ht="14.4" customHeight="1" x14ac:dyDescent="0.3">
      <c r="A1096" s="625" t="s">
        <v>545</v>
      </c>
      <c r="B1096" s="626" t="s">
        <v>547</v>
      </c>
      <c r="C1096" s="627" t="s">
        <v>4016</v>
      </c>
      <c r="D1096" s="628" t="s">
        <v>4017</v>
      </c>
      <c r="E1096" s="627" t="s">
        <v>4000</v>
      </c>
      <c r="F1096" s="628" t="s">
        <v>4001</v>
      </c>
      <c r="G1096" s="627" t="s">
        <v>5837</v>
      </c>
      <c r="H1096" s="627" t="s">
        <v>5838</v>
      </c>
      <c r="I1096" s="629">
        <v>2264.35</v>
      </c>
      <c r="J1096" s="629">
        <v>2</v>
      </c>
      <c r="K1096" s="630">
        <v>4528.7</v>
      </c>
    </row>
    <row r="1097" spans="1:11" ht="14.4" customHeight="1" x14ac:dyDescent="0.3">
      <c r="A1097" s="625" t="s">
        <v>545</v>
      </c>
      <c r="B1097" s="626" t="s">
        <v>547</v>
      </c>
      <c r="C1097" s="627" t="s">
        <v>4016</v>
      </c>
      <c r="D1097" s="628" t="s">
        <v>4017</v>
      </c>
      <c r="E1097" s="627" t="s">
        <v>4000</v>
      </c>
      <c r="F1097" s="628" t="s">
        <v>4001</v>
      </c>
      <c r="G1097" s="627" t="s">
        <v>5837</v>
      </c>
      <c r="H1097" s="627" t="s">
        <v>5839</v>
      </c>
      <c r="I1097" s="629">
        <v>2264.35</v>
      </c>
      <c r="J1097" s="629">
        <v>1</v>
      </c>
      <c r="K1097" s="630">
        <v>2264.35</v>
      </c>
    </row>
    <row r="1098" spans="1:11" ht="14.4" customHeight="1" x14ac:dyDescent="0.3">
      <c r="A1098" s="625" t="s">
        <v>545</v>
      </c>
      <c r="B1098" s="626" t="s">
        <v>547</v>
      </c>
      <c r="C1098" s="627" t="s">
        <v>4016</v>
      </c>
      <c r="D1098" s="628" t="s">
        <v>4017</v>
      </c>
      <c r="E1098" s="627" t="s">
        <v>4000</v>
      </c>
      <c r="F1098" s="628" t="s">
        <v>4001</v>
      </c>
      <c r="G1098" s="627" t="s">
        <v>5840</v>
      </c>
      <c r="H1098" s="627" t="s">
        <v>5841</v>
      </c>
      <c r="I1098" s="629">
        <v>506</v>
      </c>
      <c r="J1098" s="629">
        <v>1</v>
      </c>
      <c r="K1098" s="630">
        <v>506</v>
      </c>
    </row>
    <row r="1099" spans="1:11" ht="14.4" customHeight="1" x14ac:dyDescent="0.3">
      <c r="A1099" s="625" t="s">
        <v>545</v>
      </c>
      <c r="B1099" s="626" t="s">
        <v>547</v>
      </c>
      <c r="C1099" s="627" t="s">
        <v>4016</v>
      </c>
      <c r="D1099" s="628" t="s">
        <v>4017</v>
      </c>
      <c r="E1099" s="627" t="s">
        <v>4000</v>
      </c>
      <c r="F1099" s="628" t="s">
        <v>4001</v>
      </c>
      <c r="G1099" s="627" t="s">
        <v>5842</v>
      </c>
      <c r="H1099" s="627" t="s">
        <v>5843</v>
      </c>
      <c r="I1099" s="629">
        <v>2129.69</v>
      </c>
      <c r="J1099" s="629">
        <v>1</v>
      </c>
      <c r="K1099" s="630">
        <v>2129.69</v>
      </c>
    </row>
    <row r="1100" spans="1:11" ht="14.4" customHeight="1" x14ac:dyDescent="0.3">
      <c r="A1100" s="625" t="s">
        <v>545</v>
      </c>
      <c r="B1100" s="626" t="s">
        <v>547</v>
      </c>
      <c r="C1100" s="627" t="s">
        <v>4016</v>
      </c>
      <c r="D1100" s="628" t="s">
        <v>4017</v>
      </c>
      <c r="E1100" s="627" t="s">
        <v>4000</v>
      </c>
      <c r="F1100" s="628" t="s">
        <v>4001</v>
      </c>
      <c r="G1100" s="627" t="s">
        <v>5844</v>
      </c>
      <c r="H1100" s="627" t="s">
        <v>5845</v>
      </c>
      <c r="I1100" s="629">
        <v>2341.75</v>
      </c>
      <c r="J1100" s="629">
        <v>3</v>
      </c>
      <c r="K1100" s="630">
        <v>7025.25</v>
      </c>
    </row>
    <row r="1101" spans="1:11" ht="14.4" customHeight="1" x14ac:dyDescent="0.3">
      <c r="A1101" s="625" t="s">
        <v>545</v>
      </c>
      <c r="B1101" s="626" t="s">
        <v>547</v>
      </c>
      <c r="C1101" s="627" t="s">
        <v>4016</v>
      </c>
      <c r="D1101" s="628" t="s">
        <v>4017</v>
      </c>
      <c r="E1101" s="627" t="s">
        <v>4000</v>
      </c>
      <c r="F1101" s="628" t="s">
        <v>4001</v>
      </c>
      <c r="G1101" s="627" t="s">
        <v>5846</v>
      </c>
      <c r="H1101" s="627" t="s">
        <v>5847</v>
      </c>
      <c r="I1101" s="629">
        <v>1199.2750000000001</v>
      </c>
      <c r="J1101" s="629">
        <v>8</v>
      </c>
      <c r="K1101" s="630">
        <v>9594.2000000000007</v>
      </c>
    </row>
    <row r="1102" spans="1:11" ht="14.4" customHeight="1" x14ac:dyDescent="0.3">
      <c r="A1102" s="625" t="s">
        <v>545</v>
      </c>
      <c r="B1102" s="626" t="s">
        <v>547</v>
      </c>
      <c r="C1102" s="627" t="s">
        <v>4016</v>
      </c>
      <c r="D1102" s="628" t="s">
        <v>4017</v>
      </c>
      <c r="E1102" s="627" t="s">
        <v>4000</v>
      </c>
      <c r="F1102" s="628" t="s">
        <v>4001</v>
      </c>
      <c r="G1102" s="627" t="s">
        <v>5846</v>
      </c>
      <c r="H1102" s="627" t="s">
        <v>5848</v>
      </c>
      <c r="I1102" s="629">
        <v>1199.28</v>
      </c>
      <c r="J1102" s="629">
        <v>6</v>
      </c>
      <c r="K1102" s="630">
        <v>7195.68</v>
      </c>
    </row>
    <row r="1103" spans="1:11" ht="14.4" customHeight="1" x14ac:dyDescent="0.3">
      <c r="A1103" s="625" t="s">
        <v>545</v>
      </c>
      <c r="B1103" s="626" t="s">
        <v>547</v>
      </c>
      <c r="C1103" s="627" t="s">
        <v>4016</v>
      </c>
      <c r="D1103" s="628" t="s">
        <v>4017</v>
      </c>
      <c r="E1103" s="627" t="s">
        <v>4000</v>
      </c>
      <c r="F1103" s="628" t="s">
        <v>4001</v>
      </c>
      <c r="G1103" s="627" t="s">
        <v>5849</v>
      </c>
      <c r="H1103" s="627" t="s">
        <v>5850</v>
      </c>
      <c r="I1103" s="629">
        <v>14512.764999999999</v>
      </c>
      <c r="J1103" s="629">
        <v>2</v>
      </c>
      <c r="K1103" s="630">
        <v>29025.53</v>
      </c>
    </row>
    <row r="1104" spans="1:11" ht="14.4" customHeight="1" x14ac:dyDescent="0.3">
      <c r="A1104" s="625" t="s">
        <v>545</v>
      </c>
      <c r="B1104" s="626" t="s">
        <v>547</v>
      </c>
      <c r="C1104" s="627" t="s">
        <v>4016</v>
      </c>
      <c r="D1104" s="628" t="s">
        <v>4017</v>
      </c>
      <c r="E1104" s="627" t="s">
        <v>4000</v>
      </c>
      <c r="F1104" s="628" t="s">
        <v>4001</v>
      </c>
      <c r="G1104" s="627" t="s">
        <v>5851</v>
      </c>
      <c r="H1104" s="627" t="s">
        <v>5852</v>
      </c>
      <c r="I1104" s="629">
        <v>851.58</v>
      </c>
      <c r="J1104" s="629">
        <v>6</v>
      </c>
      <c r="K1104" s="630">
        <v>5109.4800000000005</v>
      </c>
    </row>
    <row r="1105" spans="1:11" ht="14.4" customHeight="1" x14ac:dyDescent="0.3">
      <c r="A1105" s="625" t="s">
        <v>545</v>
      </c>
      <c r="B1105" s="626" t="s">
        <v>547</v>
      </c>
      <c r="C1105" s="627" t="s">
        <v>4016</v>
      </c>
      <c r="D1105" s="628" t="s">
        <v>4017</v>
      </c>
      <c r="E1105" s="627" t="s">
        <v>4000</v>
      </c>
      <c r="F1105" s="628" t="s">
        <v>4001</v>
      </c>
      <c r="G1105" s="627" t="s">
        <v>5853</v>
      </c>
      <c r="H1105" s="627" t="s">
        <v>5854</v>
      </c>
      <c r="I1105" s="629">
        <v>912</v>
      </c>
      <c r="J1105" s="629">
        <v>3</v>
      </c>
      <c r="K1105" s="630">
        <v>2736</v>
      </c>
    </row>
    <row r="1106" spans="1:11" ht="14.4" customHeight="1" x14ac:dyDescent="0.3">
      <c r="A1106" s="625" t="s">
        <v>545</v>
      </c>
      <c r="B1106" s="626" t="s">
        <v>547</v>
      </c>
      <c r="C1106" s="627" t="s">
        <v>4016</v>
      </c>
      <c r="D1106" s="628" t="s">
        <v>4017</v>
      </c>
      <c r="E1106" s="627" t="s">
        <v>4000</v>
      </c>
      <c r="F1106" s="628" t="s">
        <v>4001</v>
      </c>
      <c r="G1106" s="627" t="s">
        <v>5855</v>
      </c>
      <c r="H1106" s="627" t="s">
        <v>5856</v>
      </c>
      <c r="I1106" s="629">
        <v>951.88499999999999</v>
      </c>
      <c r="J1106" s="629">
        <v>4</v>
      </c>
      <c r="K1106" s="630">
        <v>3807.54</v>
      </c>
    </row>
    <row r="1107" spans="1:11" ht="14.4" customHeight="1" x14ac:dyDescent="0.3">
      <c r="A1107" s="625" t="s">
        <v>545</v>
      </c>
      <c r="B1107" s="626" t="s">
        <v>547</v>
      </c>
      <c r="C1107" s="627" t="s">
        <v>4016</v>
      </c>
      <c r="D1107" s="628" t="s">
        <v>4017</v>
      </c>
      <c r="E1107" s="627" t="s">
        <v>4000</v>
      </c>
      <c r="F1107" s="628" t="s">
        <v>4001</v>
      </c>
      <c r="G1107" s="627" t="s">
        <v>5857</v>
      </c>
      <c r="H1107" s="627" t="s">
        <v>5858</v>
      </c>
      <c r="I1107" s="629">
        <v>1022.58</v>
      </c>
      <c r="J1107" s="629">
        <v>2</v>
      </c>
      <c r="K1107" s="630">
        <v>2045.16</v>
      </c>
    </row>
    <row r="1108" spans="1:11" ht="14.4" customHeight="1" x14ac:dyDescent="0.3">
      <c r="A1108" s="625" t="s">
        <v>545</v>
      </c>
      <c r="B1108" s="626" t="s">
        <v>547</v>
      </c>
      <c r="C1108" s="627" t="s">
        <v>4016</v>
      </c>
      <c r="D1108" s="628" t="s">
        <v>4017</v>
      </c>
      <c r="E1108" s="627" t="s">
        <v>4000</v>
      </c>
      <c r="F1108" s="628" t="s">
        <v>4001</v>
      </c>
      <c r="G1108" s="627" t="s">
        <v>5859</v>
      </c>
      <c r="H1108" s="627" t="s">
        <v>5860</v>
      </c>
      <c r="I1108" s="629">
        <v>9701.4</v>
      </c>
      <c r="J1108" s="629">
        <v>3</v>
      </c>
      <c r="K1108" s="630">
        <v>29104.199999999997</v>
      </c>
    </row>
    <row r="1109" spans="1:11" ht="14.4" customHeight="1" x14ac:dyDescent="0.3">
      <c r="A1109" s="625" t="s">
        <v>545</v>
      </c>
      <c r="B1109" s="626" t="s">
        <v>547</v>
      </c>
      <c r="C1109" s="627" t="s">
        <v>4016</v>
      </c>
      <c r="D1109" s="628" t="s">
        <v>4017</v>
      </c>
      <c r="E1109" s="627" t="s">
        <v>4000</v>
      </c>
      <c r="F1109" s="628" t="s">
        <v>4001</v>
      </c>
      <c r="G1109" s="627" t="s">
        <v>5861</v>
      </c>
      <c r="H1109" s="627" t="s">
        <v>5862</v>
      </c>
      <c r="I1109" s="629">
        <v>7908</v>
      </c>
      <c r="J1109" s="629">
        <v>1</v>
      </c>
      <c r="K1109" s="630">
        <v>7908</v>
      </c>
    </row>
    <row r="1110" spans="1:11" ht="14.4" customHeight="1" x14ac:dyDescent="0.3">
      <c r="A1110" s="625" t="s">
        <v>545</v>
      </c>
      <c r="B1110" s="626" t="s">
        <v>547</v>
      </c>
      <c r="C1110" s="627" t="s">
        <v>4016</v>
      </c>
      <c r="D1110" s="628" t="s">
        <v>4017</v>
      </c>
      <c r="E1110" s="627" t="s">
        <v>4000</v>
      </c>
      <c r="F1110" s="628" t="s">
        <v>4001</v>
      </c>
      <c r="G1110" s="627" t="s">
        <v>5863</v>
      </c>
      <c r="H1110" s="627" t="s">
        <v>5864</v>
      </c>
      <c r="I1110" s="629">
        <v>851.99</v>
      </c>
      <c r="J1110" s="629">
        <v>7</v>
      </c>
      <c r="K1110" s="630">
        <v>5963.7800000000007</v>
      </c>
    </row>
    <row r="1111" spans="1:11" ht="14.4" customHeight="1" x14ac:dyDescent="0.3">
      <c r="A1111" s="625" t="s">
        <v>545</v>
      </c>
      <c r="B1111" s="626" t="s">
        <v>547</v>
      </c>
      <c r="C1111" s="627" t="s">
        <v>4016</v>
      </c>
      <c r="D1111" s="628" t="s">
        <v>4017</v>
      </c>
      <c r="E1111" s="627" t="s">
        <v>4000</v>
      </c>
      <c r="F1111" s="628" t="s">
        <v>4001</v>
      </c>
      <c r="G1111" s="627" t="s">
        <v>5865</v>
      </c>
      <c r="H1111" s="627" t="s">
        <v>5866</v>
      </c>
      <c r="I1111" s="629">
        <v>12451.49</v>
      </c>
      <c r="J1111" s="629">
        <v>2</v>
      </c>
      <c r="K1111" s="630">
        <v>24902.98</v>
      </c>
    </row>
    <row r="1112" spans="1:11" ht="14.4" customHeight="1" x14ac:dyDescent="0.3">
      <c r="A1112" s="625" t="s">
        <v>545</v>
      </c>
      <c r="B1112" s="626" t="s">
        <v>547</v>
      </c>
      <c r="C1112" s="627" t="s">
        <v>4016</v>
      </c>
      <c r="D1112" s="628" t="s">
        <v>4017</v>
      </c>
      <c r="E1112" s="627" t="s">
        <v>4000</v>
      </c>
      <c r="F1112" s="628" t="s">
        <v>4001</v>
      </c>
      <c r="G1112" s="627" t="s">
        <v>5867</v>
      </c>
      <c r="H1112" s="627" t="s">
        <v>5868</v>
      </c>
      <c r="I1112" s="629">
        <v>8920.02</v>
      </c>
      <c r="J1112" s="629">
        <v>2</v>
      </c>
      <c r="K1112" s="630">
        <v>17840.04</v>
      </c>
    </row>
    <row r="1113" spans="1:11" ht="14.4" customHeight="1" x14ac:dyDescent="0.3">
      <c r="A1113" s="625" t="s">
        <v>545</v>
      </c>
      <c r="B1113" s="626" t="s">
        <v>547</v>
      </c>
      <c r="C1113" s="627" t="s">
        <v>4016</v>
      </c>
      <c r="D1113" s="628" t="s">
        <v>4017</v>
      </c>
      <c r="E1113" s="627" t="s">
        <v>4000</v>
      </c>
      <c r="F1113" s="628" t="s">
        <v>4001</v>
      </c>
      <c r="G1113" s="627" t="s">
        <v>5869</v>
      </c>
      <c r="H1113" s="627" t="s">
        <v>5870</v>
      </c>
      <c r="I1113" s="629">
        <v>10320.1</v>
      </c>
      <c r="J1113" s="629">
        <v>1</v>
      </c>
      <c r="K1113" s="630">
        <v>10320.1</v>
      </c>
    </row>
    <row r="1114" spans="1:11" ht="14.4" customHeight="1" x14ac:dyDescent="0.3">
      <c r="A1114" s="625" t="s">
        <v>545</v>
      </c>
      <c r="B1114" s="626" t="s">
        <v>547</v>
      </c>
      <c r="C1114" s="627" t="s">
        <v>4016</v>
      </c>
      <c r="D1114" s="628" t="s">
        <v>4017</v>
      </c>
      <c r="E1114" s="627" t="s">
        <v>4000</v>
      </c>
      <c r="F1114" s="628" t="s">
        <v>4001</v>
      </c>
      <c r="G1114" s="627" t="s">
        <v>5871</v>
      </c>
      <c r="H1114" s="627" t="s">
        <v>5872</v>
      </c>
      <c r="I1114" s="629">
        <v>1029.4100000000001</v>
      </c>
      <c r="J1114" s="629">
        <v>8</v>
      </c>
      <c r="K1114" s="630">
        <v>8235.32</v>
      </c>
    </row>
    <row r="1115" spans="1:11" ht="14.4" customHeight="1" x14ac:dyDescent="0.3">
      <c r="A1115" s="625" t="s">
        <v>545</v>
      </c>
      <c r="B1115" s="626" t="s">
        <v>547</v>
      </c>
      <c r="C1115" s="627" t="s">
        <v>4016</v>
      </c>
      <c r="D1115" s="628" t="s">
        <v>4017</v>
      </c>
      <c r="E1115" s="627" t="s">
        <v>4000</v>
      </c>
      <c r="F1115" s="628" t="s">
        <v>4001</v>
      </c>
      <c r="G1115" s="627" t="s">
        <v>5873</v>
      </c>
      <c r="H1115" s="627" t="s">
        <v>5874</v>
      </c>
      <c r="I1115" s="629">
        <v>1485.8050000000001</v>
      </c>
      <c r="J1115" s="629">
        <v>2</v>
      </c>
      <c r="K1115" s="630">
        <v>2971.61</v>
      </c>
    </row>
    <row r="1116" spans="1:11" ht="14.4" customHeight="1" x14ac:dyDescent="0.3">
      <c r="A1116" s="625" t="s">
        <v>545</v>
      </c>
      <c r="B1116" s="626" t="s">
        <v>547</v>
      </c>
      <c r="C1116" s="627" t="s">
        <v>4016</v>
      </c>
      <c r="D1116" s="628" t="s">
        <v>4017</v>
      </c>
      <c r="E1116" s="627" t="s">
        <v>4000</v>
      </c>
      <c r="F1116" s="628" t="s">
        <v>4001</v>
      </c>
      <c r="G1116" s="627" t="s">
        <v>5875</v>
      </c>
      <c r="H1116" s="627" t="s">
        <v>5876</v>
      </c>
      <c r="I1116" s="629">
        <v>1485.4</v>
      </c>
      <c r="J1116" s="629">
        <v>1</v>
      </c>
      <c r="K1116" s="630">
        <v>1485.4</v>
      </c>
    </row>
    <row r="1117" spans="1:11" ht="14.4" customHeight="1" x14ac:dyDescent="0.3">
      <c r="A1117" s="625" t="s">
        <v>545</v>
      </c>
      <c r="B1117" s="626" t="s">
        <v>547</v>
      </c>
      <c r="C1117" s="627" t="s">
        <v>4016</v>
      </c>
      <c r="D1117" s="628" t="s">
        <v>4017</v>
      </c>
      <c r="E1117" s="627" t="s">
        <v>4000</v>
      </c>
      <c r="F1117" s="628" t="s">
        <v>4001</v>
      </c>
      <c r="G1117" s="627" t="s">
        <v>5877</v>
      </c>
      <c r="H1117" s="627" t="s">
        <v>5878</v>
      </c>
      <c r="I1117" s="629">
        <v>604.20000000000005</v>
      </c>
      <c r="J1117" s="629">
        <v>1</v>
      </c>
      <c r="K1117" s="630">
        <v>604.20000000000005</v>
      </c>
    </row>
    <row r="1118" spans="1:11" ht="14.4" customHeight="1" x14ac:dyDescent="0.3">
      <c r="A1118" s="625" t="s">
        <v>545</v>
      </c>
      <c r="B1118" s="626" t="s">
        <v>547</v>
      </c>
      <c r="C1118" s="627" t="s">
        <v>4016</v>
      </c>
      <c r="D1118" s="628" t="s">
        <v>4017</v>
      </c>
      <c r="E1118" s="627" t="s">
        <v>4000</v>
      </c>
      <c r="F1118" s="628" t="s">
        <v>4001</v>
      </c>
      <c r="G1118" s="627" t="s">
        <v>5879</v>
      </c>
      <c r="H1118" s="627" t="s">
        <v>5880</v>
      </c>
      <c r="I1118" s="629">
        <v>657.8</v>
      </c>
      <c r="J1118" s="629">
        <v>1</v>
      </c>
      <c r="K1118" s="630">
        <v>657.8</v>
      </c>
    </row>
    <row r="1119" spans="1:11" ht="14.4" customHeight="1" x14ac:dyDescent="0.3">
      <c r="A1119" s="625" t="s">
        <v>545</v>
      </c>
      <c r="B1119" s="626" t="s">
        <v>547</v>
      </c>
      <c r="C1119" s="627" t="s">
        <v>4016</v>
      </c>
      <c r="D1119" s="628" t="s">
        <v>4017</v>
      </c>
      <c r="E1119" s="627" t="s">
        <v>4000</v>
      </c>
      <c r="F1119" s="628" t="s">
        <v>4001</v>
      </c>
      <c r="G1119" s="627" t="s">
        <v>5881</v>
      </c>
      <c r="H1119" s="627" t="s">
        <v>5882</v>
      </c>
      <c r="I1119" s="629">
        <v>1029.42</v>
      </c>
      <c r="J1119" s="629">
        <v>2</v>
      </c>
      <c r="K1119" s="630">
        <v>2058.84</v>
      </c>
    </row>
    <row r="1120" spans="1:11" ht="14.4" customHeight="1" x14ac:dyDescent="0.3">
      <c r="A1120" s="625" t="s">
        <v>545</v>
      </c>
      <c r="B1120" s="626" t="s">
        <v>547</v>
      </c>
      <c r="C1120" s="627" t="s">
        <v>4016</v>
      </c>
      <c r="D1120" s="628" t="s">
        <v>4017</v>
      </c>
      <c r="E1120" s="627" t="s">
        <v>4000</v>
      </c>
      <c r="F1120" s="628" t="s">
        <v>4001</v>
      </c>
      <c r="G1120" s="627" t="s">
        <v>5883</v>
      </c>
      <c r="H1120" s="627" t="s">
        <v>5884</v>
      </c>
      <c r="I1120" s="629">
        <v>5432.1233333333339</v>
      </c>
      <c r="J1120" s="629">
        <v>3</v>
      </c>
      <c r="K1120" s="630">
        <v>16296.37</v>
      </c>
    </row>
    <row r="1121" spans="1:11" ht="14.4" customHeight="1" x14ac:dyDescent="0.3">
      <c r="A1121" s="625" t="s">
        <v>545</v>
      </c>
      <c r="B1121" s="626" t="s">
        <v>547</v>
      </c>
      <c r="C1121" s="627" t="s">
        <v>4016</v>
      </c>
      <c r="D1121" s="628" t="s">
        <v>4017</v>
      </c>
      <c r="E1121" s="627" t="s">
        <v>4000</v>
      </c>
      <c r="F1121" s="628" t="s">
        <v>4001</v>
      </c>
      <c r="G1121" s="627" t="s">
        <v>5885</v>
      </c>
      <c r="H1121" s="627" t="s">
        <v>5886</v>
      </c>
      <c r="I1121" s="629">
        <v>12254.4</v>
      </c>
      <c r="J1121" s="629">
        <v>1</v>
      </c>
      <c r="K1121" s="630">
        <v>12254.4</v>
      </c>
    </row>
    <row r="1122" spans="1:11" ht="14.4" customHeight="1" x14ac:dyDescent="0.3">
      <c r="A1122" s="625" t="s">
        <v>545</v>
      </c>
      <c r="B1122" s="626" t="s">
        <v>547</v>
      </c>
      <c r="C1122" s="627" t="s">
        <v>4016</v>
      </c>
      <c r="D1122" s="628" t="s">
        <v>4017</v>
      </c>
      <c r="E1122" s="627" t="s">
        <v>4000</v>
      </c>
      <c r="F1122" s="628" t="s">
        <v>4001</v>
      </c>
      <c r="G1122" s="627" t="s">
        <v>5887</v>
      </c>
      <c r="H1122" s="627" t="s">
        <v>5888</v>
      </c>
      <c r="I1122" s="629">
        <v>593.4</v>
      </c>
      <c r="J1122" s="629">
        <v>1</v>
      </c>
      <c r="K1122" s="630">
        <v>593.4</v>
      </c>
    </row>
    <row r="1123" spans="1:11" ht="14.4" customHeight="1" x14ac:dyDescent="0.3">
      <c r="A1123" s="625" t="s">
        <v>545</v>
      </c>
      <c r="B1123" s="626" t="s">
        <v>547</v>
      </c>
      <c r="C1123" s="627" t="s">
        <v>4016</v>
      </c>
      <c r="D1123" s="628" t="s">
        <v>4017</v>
      </c>
      <c r="E1123" s="627" t="s">
        <v>4000</v>
      </c>
      <c r="F1123" s="628" t="s">
        <v>4001</v>
      </c>
      <c r="G1123" s="627" t="s">
        <v>5889</v>
      </c>
      <c r="H1123" s="627" t="s">
        <v>5890</v>
      </c>
      <c r="I1123" s="629">
        <v>10320.1</v>
      </c>
      <c r="J1123" s="629">
        <v>1</v>
      </c>
      <c r="K1123" s="630">
        <v>10320.1</v>
      </c>
    </row>
    <row r="1124" spans="1:11" ht="14.4" customHeight="1" x14ac:dyDescent="0.3">
      <c r="A1124" s="625" t="s">
        <v>545</v>
      </c>
      <c r="B1124" s="626" t="s">
        <v>547</v>
      </c>
      <c r="C1124" s="627" t="s">
        <v>4016</v>
      </c>
      <c r="D1124" s="628" t="s">
        <v>4017</v>
      </c>
      <c r="E1124" s="627" t="s">
        <v>4000</v>
      </c>
      <c r="F1124" s="628" t="s">
        <v>4001</v>
      </c>
      <c r="G1124" s="627" t="s">
        <v>5891</v>
      </c>
      <c r="H1124" s="627" t="s">
        <v>5892</v>
      </c>
      <c r="I1124" s="629">
        <v>518.08000000000004</v>
      </c>
      <c r="J1124" s="629">
        <v>2</v>
      </c>
      <c r="K1124" s="630">
        <v>1036.1500000000001</v>
      </c>
    </row>
    <row r="1125" spans="1:11" ht="14.4" customHeight="1" x14ac:dyDescent="0.3">
      <c r="A1125" s="625" t="s">
        <v>545</v>
      </c>
      <c r="B1125" s="626" t="s">
        <v>547</v>
      </c>
      <c r="C1125" s="627" t="s">
        <v>4016</v>
      </c>
      <c r="D1125" s="628" t="s">
        <v>4017</v>
      </c>
      <c r="E1125" s="627" t="s">
        <v>4000</v>
      </c>
      <c r="F1125" s="628" t="s">
        <v>4001</v>
      </c>
      <c r="G1125" s="627" t="s">
        <v>5893</v>
      </c>
      <c r="H1125" s="627" t="s">
        <v>5894</v>
      </c>
      <c r="I1125" s="629">
        <v>5015.3100000000004</v>
      </c>
      <c r="J1125" s="629">
        <v>1</v>
      </c>
      <c r="K1125" s="630">
        <v>5015.3100000000004</v>
      </c>
    </row>
    <row r="1126" spans="1:11" ht="14.4" customHeight="1" x14ac:dyDescent="0.3">
      <c r="A1126" s="625" t="s">
        <v>545</v>
      </c>
      <c r="B1126" s="626" t="s">
        <v>547</v>
      </c>
      <c r="C1126" s="627" t="s">
        <v>4016</v>
      </c>
      <c r="D1126" s="628" t="s">
        <v>4017</v>
      </c>
      <c r="E1126" s="627" t="s">
        <v>4000</v>
      </c>
      <c r="F1126" s="628" t="s">
        <v>4001</v>
      </c>
      <c r="G1126" s="627" t="s">
        <v>5895</v>
      </c>
      <c r="H1126" s="627" t="s">
        <v>5896</v>
      </c>
      <c r="I1126" s="629">
        <v>1764.1</v>
      </c>
      <c r="J1126" s="629">
        <v>2</v>
      </c>
      <c r="K1126" s="630">
        <v>3528.2</v>
      </c>
    </row>
    <row r="1127" spans="1:11" ht="14.4" customHeight="1" x14ac:dyDescent="0.3">
      <c r="A1127" s="625" t="s">
        <v>545</v>
      </c>
      <c r="B1127" s="626" t="s">
        <v>547</v>
      </c>
      <c r="C1127" s="627" t="s">
        <v>4016</v>
      </c>
      <c r="D1127" s="628" t="s">
        <v>4017</v>
      </c>
      <c r="E1127" s="627" t="s">
        <v>4000</v>
      </c>
      <c r="F1127" s="628" t="s">
        <v>4001</v>
      </c>
      <c r="G1127" s="627" t="s">
        <v>5897</v>
      </c>
      <c r="H1127" s="627" t="s">
        <v>5898</v>
      </c>
      <c r="I1127" s="629">
        <v>1386.2424999999998</v>
      </c>
      <c r="J1127" s="629">
        <v>4</v>
      </c>
      <c r="K1127" s="630">
        <v>5544.9699999999993</v>
      </c>
    </row>
    <row r="1128" spans="1:11" ht="14.4" customHeight="1" x14ac:dyDescent="0.3">
      <c r="A1128" s="625" t="s">
        <v>545</v>
      </c>
      <c r="B1128" s="626" t="s">
        <v>547</v>
      </c>
      <c r="C1128" s="627" t="s">
        <v>4016</v>
      </c>
      <c r="D1128" s="628" t="s">
        <v>4017</v>
      </c>
      <c r="E1128" s="627" t="s">
        <v>4000</v>
      </c>
      <c r="F1128" s="628" t="s">
        <v>4001</v>
      </c>
      <c r="G1128" s="627" t="s">
        <v>5899</v>
      </c>
      <c r="H1128" s="627" t="s">
        <v>5900</v>
      </c>
      <c r="I1128" s="629">
        <v>1029.42</v>
      </c>
      <c r="J1128" s="629">
        <v>1</v>
      </c>
      <c r="K1128" s="630">
        <v>1029.42</v>
      </c>
    </row>
    <row r="1129" spans="1:11" ht="14.4" customHeight="1" x14ac:dyDescent="0.3">
      <c r="A1129" s="625" t="s">
        <v>545</v>
      </c>
      <c r="B1129" s="626" t="s">
        <v>547</v>
      </c>
      <c r="C1129" s="627" t="s">
        <v>4016</v>
      </c>
      <c r="D1129" s="628" t="s">
        <v>4017</v>
      </c>
      <c r="E1129" s="627" t="s">
        <v>4000</v>
      </c>
      <c r="F1129" s="628" t="s">
        <v>4001</v>
      </c>
      <c r="G1129" s="627" t="s">
        <v>5901</v>
      </c>
      <c r="H1129" s="627" t="s">
        <v>5902</v>
      </c>
      <c r="I1129" s="629">
        <v>9139.3849999999984</v>
      </c>
      <c r="J1129" s="629">
        <v>2</v>
      </c>
      <c r="K1129" s="630">
        <v>18278.769999999997</v>
      </c>
    </row>
    <row r="1130" spans="1:11" ht="14.4" customHeight="1" x14ac:dyDescent="0.3">
      <c r="A1130" s="625" t="s">
        <v>545</v>
      </c>
      <c r="B1130" s="626" t="s">
        <v>547</v>
      </c>
      <c r="C1130" s="627" t="s">
        <v>4016</v>
      </c>
      <c r="D1130" s="628" t="s">
        <v>4017</v>
      </c>
      <c r="E1130" s="627" t="s">
        <v>4000</v>
      </c>
      <c r="F1130" s="628" t="s">
        <v>4001</v>
      </c>
      <c r="G1130" s="627" t="s">
        <v>5903</v>
      </c>
      <c r="H1130" s="627" t="s">
        <v>5904</v>
      </c>
      <c r="I1130" s="629">
        <v>9139.3799999999992</v>
      </c>
      <c r="J1130" s="629">
        <v>1</v>
      </c>
      <c r="K1130" s="630">
        <v>9139.3799999999992</v>
      </c>
    </row>
    <row r="1131" spans="1:11" ht="14.4" customHeight="1" x14ac:dyDescent="0.3">
      <c r="A1131" s="625" t="s">
        <v>545</v>
      </c>
      <c r="B1131" s="626" t="s">
        <v>547</v>
      </c>
      <c r="C1131" s="627" t="s">
        <v>4016</v>
      </c>
      <c r="D1131" s="628" t="s">
        <v>4017</v>
      </c>
      <c r="E1131" s="627" t="s">
        <v>4000</v>
      </c>
      <c r="F1131" s="628" t="s">
        <v>4001</v>
      </c>
      <c r="G1131" s="627" t="s">
        <v>5905</v>
      </c>
      <c r="H1131" s="627" t="s">
        <v>5906</v>
      </c>
      <c r="I1131" s="629">
        <v>329.94</v>
      </c>
      <c r="J1131" s="629">
        <v>2</v>
      </c>
      <c r="K1131" s="630">
        <v>659.87</v>
      </c>
    </row>
    <row r="1132" spans="1:11" ht="14.4" customHeight="1" x14ac:dyDescent="0.3">
      <c r="A1132" s="625" t="s">
        <v>545</v>
      </c>
      <c r="B1132" s="626" t="s">
        <v>547</v>
      </c>
      <c r="C1132" s="627" t="s">
        <v>4016</v>
      </c>
      <c r="D1132" s="628" t="s">
        <v>4017</v>
      </c>
      <c r="E1132" s="627" t="s">
        <v>4000</v>
      </c>
      <c r="F1132" s="628" t="s">
        <v>4001</v>
      </c>
      <c r="G1132" s="627" t="s">
        <v>5907</v>
      </c>
      <c r="H1132" s="627" t="s">
        <v>5908</v>
      </c>
      <c r="I1132" s="629">
        <v>1386.3174999999999</v>
      </c>
      <c r="J1132" s="629">
        <v>4</v>
      </c>
      <c r="K1132" s="630">
        <v>5545.2699999999995</v>
      </c>
    </row>
    <row r="1133" spans="1:11" ht="14.4" customHeight="1" x14ac:dyDescent="0.3">
      <c r="A1133" s="625" t="s">
        <v>545</v>
      </c>
      <c r="B1133" s="626" t="s">
        <v>547</v>
      </c>
      <c r="C1133" s="627" t="s">
        <v>4016</v>
      </c>
      <c r="D1133" s="628" t="s">
        <v>4017</v>
      </c>
      <c r="E1133" s="627" t="s">
        <v>4000</v>
      </c>
      <c r="F1133" s="628" t="s">
        <v>4001</v>
      </c>
      <c r="G1133" s="627" t="s">
        <v>5909</v>
      </c>
      <c r="H1133" s="627" t="s">
        <v>5910</v>
      </c>
      <c r="I1133" s="629">
        <v>1029.42</v>
      </c>
      <c r="J1133" s="629">
        <v>4</v>
      </c>
      <c r="K1133" s="630">
        <v>4117.68</v>
      </c>
    </row>
    <row r="1134" spans="1:11" ht="14.4" customHeight="1" x14ac:dyDescent="0.3">
      <c r="A1134" s="625" t="s">
        <v>545</v>
      </c>
      <c r="B1134" s="626" t="s">
        <v>547</v>
      </c>
      <c r="C1134" s="627" t="s">
        <v>4016</v>
      </c>
      <c r="D1134" s="628" t="s">
        <v>4017</v>
      </c>
      <c r="E1134" s="627" t="s">
        <v>4000</v>
      </c>
      <c r="F1134" s="628" t="s">
        <v>4001</v>
      </c>
      <c r="G1134" s="627" t="s">
        <v>5911</v>
      </c>
      <c r="H1134" s="627" t="s">
        <v>5912</v>
      </c>
      <c r="I1134" s="629">
        <v>1190.2249999999999</v>
      </c>
      <c r="J1134" s="629">
        <v>2</v>
      </c>
      <c r="K1134" s="630">
        <v>2380.4499999999998</v>
      </c>
    </row>
    <row r="1135" spans="1:11" ht="14.4" customHeight="1" x14ac:dyDescent="0.3">
      <c r="A1135" s="625" t="s">
        <v>545</v>
      </c>
      <c r="B1135" s="626" t="s">
        <v>547</v>
      </c>
      <c r="C1135" s="627" t="s">
        <v>4016</v>
      </c>
      <c r="D1135" s="628" t="s">
        <v>4017</v>
      </c>
      <c r="E1135" s="627" t="s">
        <v>4000</v>
      </c>
      <c r="F1135" s="628" t="s">
        <v>4001</v>
      </c>
      <c r="G1135" s="627" t="s">
        <v>5913</v>
      </c>
      <c r="H1135" s="627" t="s">
        <v>5914</v>
      </c>
      <c r="I1135" s="629">
        <v>955.32</v>
      </c>
      <c r="J1135" s="629">
        <v>1</v>
      </c>
      <c r="K1135" s="630">
        <v>955.32</v>
      </c>
    </row>
    <row r="1136" spans="1:11" ht="14.4" customHeight="1" x14ac:dyDescent="0.3">
      <c r="A1136" s="625" t="s">
        <v>545</v>
      </c>
      <c r="B1136" s="626" t="s">
        <v>547</v>
      </c>
      <c r="C1136" s="627" t="s">
        <v>4016</v>
      </c>
      <c r="D1136" s="628" t="s">
        <v>4017</v>
      </c>
      <c r="E1136" s="627" t="s">
        <v>4000</v>
      </c>
      <c r="F1136" s="628" t="s">
        <v>4001</v>
      </c>
      <c r="G1136" s="627" t="s">
        <v>5915</v>
      </c>
      <c r="H1136" s="627" t="s">
        <v>5916</v>
      </c>
      <c r="I1136" s="629">
        <v>875.68000000000006</v>
      </c>
      <c r="J1136" s="629">
        <v>2</v>
      </c>
      <c r="K1136" s="630">
        <v>1751.3600000000001</v>
      </c>
    </row>
    <row r="1137" spans="1:11" ht="14.4" customHeight="1" x14ac:dyDescent="0.3">
      <c r="A1137" s="625" t="s">
        <v>545</v>
      </c>
      <c r="B1137" s="626" t="s">
        <v>547</v>
      </c>
      <c r="C1137" s="627" t="s">
        <v>4016</v>
      </c>
      <c r="D1137" s="628" t="s">
        <v>4017</v>
      </c>
      <c r="E1137" s="627" t="s">
        <v>4000</v>
      </c>
      <c r="F1137" s="628" t="s">
        <v>4001</v>
      </c>
      <c r="G1137" s="627" t="s">
        <v>5917</v>
      </c>
      <c r="H1137" s="627" t="s">
        <v>5918</v>
      </c>
      <c r="I1137" s="629">
        <v>6555</v>
      </c>
      <c r="J1137" s="629">
        <v>1</v>
      </c>
      <c r="K1137" s="630">
        <v>6555</v>
      </c>
    </row>
    <row r="1138" spans="1:11" ht="14.4" customHeight="1" x14ac:dyDescent="0.3">
      <c r="A1138" s="625" t="s">
        <v>545</v>
      </c>
      <c r="B1138" s="626" t="s">
        <v>547</v>
      </c>
      <c r="C1138" s="627" t="s">
        <v>4016</v>
      </c>
      <c r="D1138" s="628" t="s">
        <v>4017</v>
      </c>
      <c r="E1138" s="627" t="s">
        <v>4000</v>
      </c>
      <c r="F1138" s="628" t="s">
        <v>4001</v>
      </c>
      <c r="G1138" s="627" t="s">
        <v>5919</v>
      </c>
      <c r="H1138" s="627" t="s">
        <v>5920</v>
      </c>
      <c r="I1138" s="629">
        <v>2518.5</v>
      </c>
      <c r="J1138" s="629">
        <v>1</v>
      </c>
      <c r="K1138" s="630">
        <v>2518.5</v>
      </c>
    </row>
    <row r="1139" spans="1:11" ht="14.4" customHeight="1" x14ac:dyDescent="0.3">
      <c r="A1139" s="625" t="s">
        <v>545</v>
      </c>
      <c r="B1139" s="626" t="s">
        <v>547</v>
      </c>
      <c r="C1139" s="627" t="s">
        <v>4016</v>
      </c>
      <c r="D1139" s="628" t="s">
        <v>4017</v>
      </c>
      <c r="E1139" s="627" t="s">
        <v>4000</v>
      </c>
      <c r="F1139" s="628" t="s">
        <v>4001</v>
      </c>
      <c r="G1139" s="627" t="s">
        <v>5921</v>
      </c>
      <c r="H1139" s="627" t="s">
        <v>5922</v>
      </c>
      <c r="I1139" s="629">
        <v>2518.5</v>
      </c>
      <c r="J1139" s="629">
        <v>2</v>
      </c>
      <c r="K1139" s="630">
        <v>5037</v>
      </c>
    </row>
    <row r="1140" spans="1:11" ht="14.4" customHeight="1" x14ac:dyDescent="0.3">
      <c r="A1140" s="625" t="s">
        <v>545</v>
      </c>
      <c r="B1140" s="626" t="s">
        <v>547</v>
      </c>
      <c r="C1140" s="627" t="s">
        <v>4016</v>
      </c>
      <c r="D1140" s="628" t="s">
        <v>4017</v>
      </c>
      <c r="E1140" s="627" t="s">
        <v>4000</v>
      </c>
      <c r="F1140" s="628" t="s">
        <v>4001</v>
      </c>
      <c r="G1140" s="627" t="s">
        <v>5923</v>
      </c>
      <c r="H1140" s="627" t="s">
        <v>5924</v>
      </c>
      <c r="I1140" s="629">
        <v>8717</v>
      </c>
      <c r="J1140" s="629">
        <v>1</v>
      </c>
      <c r="K1140" s="630">
        <v>8717</v>
      </c>
    </row>
    <row r="1141" spans="1:11" ht="14.4" customHeight="1" x14ac:dyDescent="0.3">
      <c r="A1141" s="625" t="s">
        <v>545</v>
      </c>
      <c r="B1141" s="626" t="s">
        <v>547</v>
      </c>
      <c r="C1141" s="627" t="s">
        <v>4016</v>
      </c>
      <c r="D1141" s="628" t="s">
        <v>4017</v>
      </c>
      <c r="E1141" s="627" t="s">
        <v>4000</v>
      </c>
      <c r="F1141" s="628" t="s">
        <v>4001</v>
      </c>
      <c r="G1141" s="627" t="s">
        <v>5925</v>
      </c>
      <c r="H1141" s="627" t="s">
        <v>5926</v>
      </c>
      <c r="I1141" s="629">
        <v>506</v>
      </c>
      <c r="J1141" s="629">
        <v>1</v>
      </c>
      <c r="K1141" s="630">
        <v>506</v>
      </c>
    </row>
    <row r="1142" spans="1:11" ht="14.4" customHeight="1" x14ac:dyDescent="0.3">
      <c r="A1142" s="625" t="s">
        <v>545</v>
      </c>
      <c r="B1142" s="626" t="s">
        <v>547</v>
      </c>
      <c r="C1142" s="627" t="s">
        <v>4016</v>
      </c>
      <c r="D1142" s="628" t="s">
        <v>4017</v>
      </c>
      <c r="E1142" s="627" t="s">
        <v>4000</v>
      </c>
      <c r="F1142" s="628" t="s">
        <v>4001</v>
      </c>
      <c r="G1142" s="627" t="s">
        <v>5927</v>
      </c>
      <c r="H1142" s="627" t="s">
        <v>5928</v>
      </c>
      <c r="I1142" s="629">
        <v>601</v>
      </c>
      <c r="J1142" s="629">
        <v>1</v>
      </c>
      <c r="K1142" s="630">
        <v>601</v>
      </c>
    </row>
    <row r="1143" spans="1:11" ht="14.4" customHeight="1" x14ac:dyDescent="0.3">
      <c r="A1143" s="625" t="s">
        <v>545</v>
      </c>
      <c r="B1143" s="626" t="s">
        <v>547</v>
      </c>
      <c r="C1143" s="627" t="s">
        <v>4016</v>
      </c>
      <c r="D1143" s="628" t="s">
        <v>4017</v>
      </c>
      <c r="E1143" s="627" t="s">
        <v>4000</v>
      </c>
      <c r="F1143" s="628" t="s">
        <v>4001</v>
      </c>
      <c r="G1143" s="627" t="s">
        <v>5929</v>
      </c>
      <c r="H1143" s="627" t="s">
        <v>5930</v>
      </c>
      <c r="I1143" s="629">
        <v>4445.9000000000005</v>
      </c>
      <c r="J1143" s="629">
        <v>16</v>
      </c>
      <c r="K1143" s="630">
        <v>71134.400000000009</v>
      </c>
    </row>
    <row r="1144" spans="1:11" ht="14.4" customHeight="1" x14ac:dyDescent="0.3">
      <c r="A1144" s="625" t="s">
        <v>545</v>
      </c>
      <c r="B1144" s="626" t="s">
        <v>547</v>
      </c>
      <c r="C1144" s="627" t="s">
        <v>4016</v>
      </c>
      <c r="D1144" s="628" t="s">
        <v>4017</v>
      </c>
      <c r="E1144" s="627" t="s">
        <v>4000</v>
      </c>
      <c r="F1144" s="628" t="s">
        <v>4001</v>
      </c>
      <c r="G1144" s="627" t="s">
        <v>5929</v>
      </c>
      <c r="H1144" s="627" t="s">
        <v>5931</v>
      </c>
      <c r="I1144" s="629">
        <v>4445.8999999999996</v>
      </c>
      <c r="J1144" s="629">
        <v>3</v>
      </c>
      <c r="K1144" s="630">
        <v>13337.699999999999</v>
      </c>
    </row>
    <row r="1145" spans="1:11" ht="14.4" customHeight="1" x14ac:dyDescent="0.3">
      <c r="A1145" s="625" t="s">
        <v>545</v>
      </c>
      <c r="B1145" s="626" t="s">
        <v>547</v>
      </c>
      <c r="C1145" s="627" t="s">
        <v>4016</v>
      </c>
      <c r="D1145" s="628" t="s">
        <v>4017</v>
      </c>
      <c r="E1145" s="627" t="s">
        <v>4000</v>
      </c>
      <c r="F1145" s="628" t="s">
        <v>4001</v>
      </c>
      <c r="G1145" s="627" t="s">
        <v>5932</v>
      </c>
      <c r="H1145" s="627" t="s">
        <v>5933</v>
      </c>
      <c r="I1145" s="629">
        <v>7908</v>
      </c>
      <c r="J1145" s="629">
        <v>1</v>
      </c>
      <c r="K1145" s="630">
        <v>7908</v>
      </c>
    </row>
    <row r="1146" spans="1:11" ht="14.4" customHeight="1" x14ac:dyDescent="0.3">
      <c r="A1146" s="625" t="s">
        <v>545</v>
      </c>
      <c r="B1146" s="626" t="s">
        <v>547</v>
      </c>
      <c r="C1146" s="627" t="s">
        <v>4016</v>
      </c>
      <c r="D1146" s="628" t="s">
        <v>4017</v>
      </c>
      <c r="E1146" s="627" t="s">
        <v>4000</v>
      </c>
      <c r="F1146" s="628" t="s">
        <v>4001</v>
      </c>
      <c r="G1146" s="627" t="s">
        <v>5934</v>
      </c>
      <c r="H1146" s="627" t="s">
        <v>5935</v>
      </c>
      <c r="I1146" s="629">
        <v>246.92000000000002</v>
      </c>
      <c r="J1146" s="629">
        <v>9</v>
      </c>
      <c r="K1146" s="630">
        <v>2228.1999999999998</v>
      </c>
    </row>
    <row r="1147" spans="1:11" ht="14.4" customHeight="1" x14ac:dyDescent="0.3">
      <c r="A1147" s="625" t="s">
        <v>545</v>
      </c>
      <c r="B1147" s="626" t="s">
        <v>547</v>
      </c>
      <c r="C1147" s="627" t="s">
        <v>4016</v>
      </c>
      <c r="D1147" s="628" t="s">
        <v>4017</v>
      </c>
      <c r="E1147" s="627" t="s">
        <v>4000</v>
      </c>
      <c r="F1147" s="628" t="s">
        <v>4001</v>
      </c>
      <c r="G1147" s="627" t="s">
        <v>5936</v>
      </c>
      <c r="H1147" s="627" t="s">
        <v>5937</v>
      </c>
      <c r="I1147" s="629">
        <v>1135.4360000000001</v>
      </c>
      <c r="J1147" s="629">
        <v>11</v>
      </c>
      <c r="K1147" s="630">
        <v>12489.810000000001</v>
      </c>
    </row>
    <row r="1148" spans="1:11" ht="14.4" customHeight="1" x14ac:dyDescent="0.3">
      <c r="A1148" s="625" t="s">
        <v>545</v>
      </c>
      <c r="B1148" s="626" t="s">
        <v>547</v>
      </c>
      <c r="C1148" s="627" t="s">
        <v>4016</v>
      </c>
      <c r="D1148" s="628" t="s">
        <v>4017</v>
      </c>
      <c r="E1148" s="627" t="s">
        <v>4000</v>
      </c>
      <c r="F1148" s="628" t="s">
        <v>4001</v>
      </c>
      <c r="G1148" s="627" t="s">
        <v>5938</v>
      </c>
      <c r="H1148" s="627" t="s">
        <v>5939</v>
      </c>
      <c r="I1148" s="629">
        <v>7908</v>
      </c>
      <c r="J1148" s="629">
        <v>1</v>
      </c>
      <c r="K1148" s="630">
        <v>7908</v>
      </c>
    </row>
    <row r="1149" spans="1:11" ht="14.4" customHeight="1" x14ac:dyDescent="0.3">
      <c r="A1149" s="625" t="s">
        <v>545</v>
      </c>
      <c r="B1149" s="626" t="s">
        <v>547</v>
      </c>
      <c r="C1149" s="627" t="s">
        <v>4016</v>
      </c>
      <c r="D1149" s="628" t="s">
        <v>4017</v>
      </c>
      <c r="E1149" s="627" t="s">
        <v>4000</v>
      </c>
      <c r="F1149" s="628" t="s">
        <v>4001</v>
      </c>
      <c r="G1149" s="627" t="s">
        <v>5940</v>
      </c>
      <c r="H1149" s="627" t="s">
        <v>5941</v>
      </c>
      <c r="I1149" s="629">
        <v>9223.74</v>
      </c>
      <c r="J1149" s="629">
        <v>2</v>
      </c>
      <c r="K1149" s="630">
        <v>18447.48</v>
      </c>
    </row>
    <row r="1150" spans="1:11" ht="14.4" customHeight="1" x14ac:dyDescent="0.3">
      <c r="A1150" s="625" t="s">
        <v>545</v>
      </c>
      <c r="B1150" s="626" t="s">
        <v>547</v>
      </c>
      <c r="C1150" s="627" t="s">
        <v>4016</v>
      </c>
      <c r="D1150" s="628" t="s">
        <v>4017</v>
      </c>
      <c r="E1150" s="627" t="s">
        <v>4000</v>
      </c>
      <c r="F1150" s="628" t="s">
        <v>4001</v>
      </c>
      <c r="G1150" s="627" t="s">
        <v>5942</v>
      </c>
      <c r="H1150" s="627" t="s">
        <v>5943</v>
      </c>
      <c r="I1150" s="629">
        <v>4142.3</v>
      </c>
      <c r="J1150" s="629">
        <v>1</v>
      </c>
      <c r="K1150" s="630">
        <v>4142.3</v>
      </c>
    </row>
    <row r="1151" spans="1:11" ht="14.4" customHeight="1" x14ac:dyDescent="0.3">
      <c r="A1151" s="625" t="s">
        <v>545</v>
      </c>
      <c r="B1151" s="626" t="s">
        <v>547</v>
      </c>
      <c r="C1151" s="627" t="s">
        <v>4016</v>
      </c>
      <c r="D1151" s="628" t="s">
        <v>4017</v>
      </c>
      <c r="E1151" s="627" t="s">
        <v>4000</v>
      </c>
      <c r="F1151" s="628" t="s">
        <v>4001</v>
      </c>
      <c r="G1151" s="627" t="s">
        <v>5944</v>
      </c>
      <c r="H1151" s="627" t="s">
        <v>5945</v>
      </c>
      <c r="I1151" s="629">
        <v>12254.4</v>
      </c>
      <c r="J1151" s="629">
        <v>1</v>
      </c>
      <c r="K1151" s="630">
        <v>12254.4</v>
      </c>
    </row>
    <row r="1152" spans="1:11" ht="14.4" customHeight="1" x14ac:dyDescent="0.3">
      <c r="A1152" s="625" t="s">
        <v>545</v>
      </c>
      <c r="B1152" s="626" t="s">
        <v>547</v>
      </c>
      <c r="C1152" s="627" t="s">
        <v>4016</v>
      </c>
      <c r="D1152" s="628" t="s">
        <v>4017</v>
      </c>
      <c r="E1152" s="627" t="s">
        <v>4000</v>
      </c>
      <c r="F1152" s="628" t="s">
        <v>4001</v>
      </c>
      <c r="G1152" s="627" t="s">
        <v>5946</v>
      </c>
      <c r="H1152" s="627" t="s">
        <v>5947</v>
      </c>
      <c r="I1152" s="629">
        <v>1386.24</v>
      </c>
      <c r="J1152" s="629">
        <v>1</v>
      </c>
      <c r="K1152" s="630">
        <v>1386.24</v>
      </c>
    </row>
    <row r="1153" spans="1:11" ht="14.4" customHeight="1" x14ac:dyDescent="0.3">
      <c r="A1153" s="625" t="s">
        <v>545</v>
      </c>
      <c r="B1153" s="626" t="s">
        <v>547</v>
      </c>
      <c r="C1153" s="627" t="s">
        <v>4016</v>
      </c>
      <c r="D1153" s="628" t="s">
        <v>4017</v>
      </c>
      <c r="E1153" s="627" t="s">
        <v>4000</v>
      </c>
      <c r="F1153" s="628" t="s">
        <v>4001</v>
      </c>
      <c r="G1153" s="627" t="s">
        <v>5948</v>
      </c>
      <c r="H1153" s="627" t="s">
        <v>5949</v>
      </c>
      <c r="I1153" s="629">
        <v>8757.2000000000007</v>
      </c>
      <c r="J1153" s="629">
        <v>1</v>
      </c>
      <c r="K1153" s="630">
        <v>8757.2000000000007</v>
      </c>
    </row>
    <row r="1154" spans="1:11" ht="14.4" customHeight="1" x14ac:dyDescent="0.3">
      <c r="A1154" s="625" t="s">
        <v>545</v>
      </c>
      <c r="B1154" s="626" t="s">
        <v>547</v>
      </c>
      <c r="C1154" s="627" t="s">
        <v>4016</v>
      </c>
      <c r="D1154" s="628" t="s">
        <v>4017</v>
      </c>
      <c r="E1154" s="627" t="s">
        <v>4000</v>
      </c>
      <c r="F1154" s="628" t="s">
        <v>4001</v>
      </c>
      <c r="G1154" s="627" t="s">
        <v>5950</v>
      </c>
      <c r="H1154" s="627" t="s">
        <v>5951</v>
      </c>
      <c r="I1154" s="629">
        <v>433.21000000000004</v>
      </c>
      <c r="J1154" s="629">
        <v>4</v>
      </c>
      <c r="K1154" s="630">
        <v>1732.83</v>
      </c>
    </row>
    <row r="1155" spans="1:11" ht="14.4" customHeight="1" x14ac:dyDescent="0.3">
      <c r="A1155" s="625" t="s">
        <v>545</v>
      </c>
      <c r="B1155" s="626" t="s">
        <v>547</v>
      </c>
      <c r="C1155" s="627" t="s">
        <v>4016</v>
      </c>
      <c r="D1155" s="628" t="s">
        <v>4017</v>
      </c>
      <c r="E1155" s="627" t="s">
        <v>4000</v>
      </c>
      <c r="F1155" s="628" t="s">
        <v>4001</v>
      </c>
      <c r="G1155" s="627" t="s">
        <v>5952</v>
      </c>
      <c r="H1155" s="627" t="s">
        <v>5953</v>
      </c>
      <c r="I1155" s="629">
        <v>11132.1</v>
      </c>
      <c r="J1155" s="629">
        <v>1</v>
      </c>
      <c r="K1155" s="630">
        <v>11132.1</v>
      </c>
    </row>
    <row r="1156" spans="1:11" ht="14.4" customHeight="1" x14ac:dyDescent="0.3">
      <c r="A1156" s="625" t="s">
        <v>545</v>
      </c>
      <c r="B1156" s="626" t="s">
        <v>547</v>
      </c>
      <c r="C1156" s="627" t="s">
        <v>4016</v>
      </c>
      <c r="D1156" s="628" t="s">
        <v>4017</v>
      </c>
      <c r="E1156" s="627" t="s">
        <v>4000</v>
      </c>
      <c r="F1156" s="628" t="s">
        <v>4001</v>
      </c>
      <c r="G1156" s="627" t="s">
        <v>5954</v>
      </c>
      <c r="H1156" s="627" t="s">
        <v>5955</v>
      </c>
      <c r="I1156" s="629">
        <v>5147.3999999999996</v>
      </c>
      <c r="J1156" s="629">
        <v>2</v>
      </c>
      <c r="K1156" s="630">
        <v>10294.799999999999</v>
      </c>
    </row>
    <row r="1157" spans="1:11" ht="14.4" customHeight="1" x14ac:dyDescent="0.3">
      <c r="A1157" s="625" t="s">
        <v>545</v>
      </c>
      <c r="B1157" s="626" t="s">
        <v>547</v>
      </c>
      <c r="C1157" s="627" t="s">
        <v>4016</v>
      </c>
      <c r="D1157" s="628" t="s">
        <v>4017</v>
      </c>
      <c r="E1157" s="627" t="s">
        <v>4000</v>
      </c>
      <c r="F1157" s="628" t="s">
        <v>4001</v>
      </c>
      <c r="G1157" s="627" t="s">
        <v>5956</v>
      </c>
      <c r="H1157" s="627" t="s">
        <v>5957</v>
      </c>
      <c r="I1157" s="629">
        <v>1104</v>
      </c>
      <c r="J1157" s="629">
        <v>2</v>
      </c>
      <c r="K1157" s="630">
        <v>2208</v>
      </c>
    </row>
    <row r="1158" spans="1:11" ht="14.4" customHeight="1" x14ac:dyDescent="0.3">
      <c r="A1158" s="625" t="s">
        <v>545</v>
      </c>
      <c r="B1158" s="626" t="s">
        <v>547</v>
      </c>
      <c r="C1158" s="627" t="s">
        <v>4016</v>
      </c>
      <c r="D1158" s="628" t="s">
        <v>4017</v>
      </c>
      <c r="E1158" s="627" t="s">
        <v>4000</v>
      </c>
      <c r="F1158" s="628" t="s">
        <v>4001</v>
      </c>
      <c r="G1158" s="627" t="s">
        <v>5958</v>
      </c>
      <c r="H1158" s="627" t="s">
        <v>5959</v>
      </c>
      <c r="I1158" s="629">
        <v>1388.05</v>
      </c>
      <c r="J1158" s="629">
        <v>1</v>
      </c>
      <c r="K1158" s="630">
        <v>1388.05</v>
      </c>
    </row>
    <row r="1159" spans="1:11" ht="14.4" customHeight="1" x14ac:dyDescent="0.3">
      <c r="A1159" s="625" t="s">
        <v>545</v>
      </c>
      <c r="B1159" s="626" t="s">
        <v>547</v>
      </c>
      <c r="C1159" s="627" t="s">
        <v>4016</v>
      </c>
      <c r="D1159" s="628" t="s">
        <v>4017</v>
      </c>
      <c r="E1159" s="627" t="s">
        <v>4000</v>
      </c>
      <c r="F1159" s="628" t="s">
        <v>4001</v>
      </c>
      <c r="G1159" s="627" t="s">
        <v>5960</v>
      </c>
      <c r="H1159" s="627" t="s">
        <v>5961</v>
      </c>
      <c r="I1159" s="629">
        <v>1388.05</v>
      </c>
      <c r="J1159" s="629">
        <v>2</v>
      </c>
      <c r="K1159" s="630">
        <v>2776.1</v>
      </c>
    </row>
    <row r="1160" spans="1:11" ht="14.4" customHeight="1" x14ac:dyDescent="0.3">
      <c r="A1160" s="625" t="s">
        <v>545</v>
      </c>
      <c r="B1160" s="626" t="s">
        <v>547</v>
      </c>
      <c r="C1160" s="627" t="s">
        <v>4016</v>
      </c>
      <c r="D1160" s="628" t="s">
        <v>4017</v>
      </c>
      <c r="E1160" s="627" t="s">
        <v>4000</v>
      </c>
      <c r="F1160" s="628" t="s">
        <v>4001</v>
      </c>
      <c r="G1160" s="627" t="s">
        <v>5962</v>
      </c>
      <c r="H1160" s="627" t="s">
        <v>5963</v>
      </c>
      <c r="I1160" s="629">
        <v>1383.8333333333333</v>
      </c>
      <c r="J1160" s="629">
        <v>6</v>
      </c>
      <c r="K1160" s="630">
        <v>8290.35</v>
      </c>
    </row>
    <row r="1161" spans="1:11" ht="14.4" customHeight="1" x14ac:dyDescent="0.3">
      <c r="A1161" s="625" t="s">
        <v>545</v>
      </c>
      <c r="B1161" s="626" t="s">
        <v>547</v>
      </c>
      <c r="C1161" s="627" t="s">
        <v>4016</v>
      </c>
      <c r="D1161" s="628" t="s">
        <v>4017</v>
      </c>
      <c r="E1161" s="627" t="s">
        <v>4000</v>
      </c>
      <c r="F1161" s="628" t="s">
        <v>4001</v>
      </c>
      <c r="G1161" s="627" t="s">
        <v>5964</v>
      </c>
      <c r="H1161" s="627" t="s">
        <v>5965</v>
      </c>
      <c r="I1161" s="629">
        <v>5238.25</v>
      </c>
      <c r="J1161" s="629">
        <v>2</v>
      </c>
      <c r="K1161" s="630">
        <v>10476.5</v>
      </c>
    </row>
    <row r="1162" spans="1:11" ht="14.4" customHeight="1" x14ac:dyDescent="0.3">
      <c r="A1162" s="625" t="s">
        <v>545</v>
      </c>
      <c r="B1162" s="626" t="s">
        <v>547</v>
      </c>
      <c r="C1162" s="627" t="s">
        <v>4016</v>
      </c>
      <c r="D1162" s="628" t="s">
        <v>4017</v>
      </c>
      <c r="E1162" s="627" t="s">
        <v>4000</v>
      </c>
      <c r="F1162" s="628" t="s">
        <v>4001</v>
      </c>
      <c r="G1162" s="627" t="s">
        <v>5966</v>
      </c>
      <c r="H1162" s="627" t="s">
        <v>5967</v>
      </c>
      <c r="I1162" s="629">
        <v>9635.85</v>
      </c>
      <c r="J1162" s="629">
        <v>1</v>
      </c>
      <c r="K1162" s="630">
        <v>9635.85</v>
      </c>
    </row>
    <row r="1163" spans="1:11" ht="14.4" customHeight="1" x14ac:dyDescent="0.3">
      <c r="A1163" s="625" t="s">
        <v>545</v>
      </c>
      <c r="B1163" s="626" t="s">
        <v>547</v>
      </c>
      <c r="C1163" s="627" t="s">
        <v>4016</v>
      </c>
      <c r="D1163" s="628" t="s">
        <v>4017</v>
      </c>
      <c r="E1163" s="627" t="s">
        <v>4000</v>
      </c>
      <c r="F1163" s="628" t="s">
        <v>4001</v>
      </c>
      <c r="G1163" s="627" t="s">
        <v>5968</v>
      </c>
      <c r="H1163" s="627" t="s">
        <v>5969</v>
      </c>
      <c r="I1163" s="629">
        <v>4555.1133333333337</v>
      </c>
      <c r="J1163" s="629">
        <v>14</v>
      </c>
      <c r="K1163" s="630">
        <v>63504</v>
      </c>
    </row>
    <row r="1164" spans="1:11" ht="14.4" customHeight="1" x14ac:dyDescent="0.3">
      <c r="A1164" s="625" t="s">
        <v>545</v>
      </c>
      <c r="B1164" s="626" t="s">
        <v>547</v>
      </c>
      <c r="C1164" s="627" t="s">
        <v>4016</v>
      </c>
      <c r="D1164" s="628" t="s">
        <v>4017</v>
      </c>
      <c r="E1164" s="627" t="s">
        <v>4000</v>
      </c>
      <c r="F1164" s="628" t="s">
        <v>4001</v>
      </c>
      <c r="G1164" s="627" t="s">
        <v>5970</v>
      </c>
      <c r="H1164" s="627" t="s">
        <v>5971</v>
      </c>
      <c r="I1164" s="629">
        <v>1386.24</v>
      </c>
      <c r="J1164" s="629">
        <v>3</v>
      </c>
      <c r="K1164" s="630">
        <v>4158.72</v>
      </c>
    </row>
    <row r="1165" spans="1:11" ht="14.4" customHeight="1" x14ac:dyDescent="0.3">
      <c r="A1165" s="625" t="s">
        <v>545</v>
      </c>
      <c r="B1165" s="626" t="s">
        <v>547</v>
      </c>
      <c r="C1165" s="627" t="s">
        <v>4016</v>
      </c>
      <c r="D1165" s="628" t="s">
        <v>4017</v>
      </c>
      <c r="E1165" s="627" t="s">
        <v>4000</v>
      </c>
      <c r="F1165" s="628" t="s">
        <v>4001</v>
      </c>
      <c r="G1165" s="627" t="s">
        <v>5972</v>
      </c>
      <c r="H1165" s="627" t="s">
        <v>5973</v>
      </c>
      <c r="I1165" s="629">
        <v>558.6</v>
      </c>
      <c r="J1165" s="629">
        <v>6</v>
      </c>
      <c r="K1165" s="630">
        <v>3351.6</v>
      </c>
    </row>
    <row r="1166" spans="1:11" ht="14.4" customHeight="1" x14ac:dyDescent="0.3">
      <c r="A1166" s="625" t="s">
        <v>545</v>
      </c>
      <c r="B1166" s="626" t="s">
        <v>547</v>
      </c>
      <c r="C1166" s="627" t="s">
        <v>4016</v>
      </c>
      <c r="D1166" s="628" t="s">
        <v>4017</v>
      </c>
      <c r="E1166" s="627" t="s">
        <v>4000</v>
      </c>
      <c r="F1166" s="628" t="s">
        <v>4001</v>
      </c>
      <c r="G1166" s="627" t="s">
        <v>5974</v>
      </c>
      <c r="H1166" s="627" t="s">
        <v>5975</v>
      </c>
      <c r="I1166" s="629">
        <v>3109.57</v>
      </c>
      <c r="J1166" s="629">
        <v>6</v>
      </c>
      <c r="K1166" s="630">
        <v>18657.400000000001</v>
      </c>
    </row>
    <row r="1167" spans="1:11" ht="14.4" customHeight="1" x14ac:dyDescent="0.3">
      <c r="A1167" s="625" t="s">
        <v>545</v>
      </c>
      <c r="B1167" s="626" t="s">
        <v>547</v>
      </c>
      <c r="C1167" s="627" t="s">
        <v>4016</v>
      </c>
      <c r="D1167" s="628" t="s">
        <v>4017</v>
      </c>
      <c r="E1167" s="627" t="s">
        <v>4000</v>
      </c>
      <c r="F1167" s="628" t="s">
        <v>4001</v>
      </c>
      <c r="G1167" s="627" t="s">
        <v>5974</v>
      </c>
      <c r="H1167" s="627" t="s">
        <v>5976</v>
      </c>
      <c r="I1167" s="629">
        <v>3109.6</v>
      </c>
      <c r="J1167" s="629">
        <v>7</v>
      </c>
      <c r="K1167" s="630">
        <v>21767.199999999997</v>
      </c>
    </row>
    <row r="1168" spans="1:11" ht="14.4" customHeight="1" x14ac:dyDescent="0.3">
      <c r="A1168" s="625" t="s">
        <v>545</v>
      </c>
      <c r="B1168" s="626" t="s">
        <v>547</v>
      </c>
      <c r="C1168" s="627" t="s">
        <v>4016</v>
      </c>
      <c r="D1168" s="628" t="s">
        <v>4017</v>
      </c>
      <c r="E1168" s="627" t="s">
        <v>4000</v>
      </c>
      <c r="F1168" s="628" t="s">
        <v>4001</v>
      </c>
      <c r="G1168" s="627" t="s">
        <v>5977</v>
      </c>
      <c r="H1168" s="627" t="s">
        <v>5978</v>
      </c>
      <c r="I1168" s="629">
        <v>28702.85</v>
      </c>
      <c r="J1168" s="629">
        <v>1</v>
      </c>
      <c r="K1168" s="630">
        <v>28702.85</v>
      </c>
    </row>
    <row r="1169" spans="1:11" ht="14.4" customHeight="1" x14ac:dyDescent="0.3">
      <c r="A1169" s="625" t="s">
        <v>545</v>
      </c>
      <c r="B1169" s="626" t="s">
        <v>547</v>
      </c>
      <c r="C1169" s="627" t="s">
        <v>4016</v>
      </c>
      <c r="D1169" s="628" t="s">
        <v>4017</v>
      </c>
      <c r="E1169" s="627" t="s">
        <v>4000</v>
      </c>
      <c r="F1169" s="628" t="s">
        <v>4001</v>
      </c>
      <c r="G1169" s="627" t="s">
        <v>5979</v>
      </c>
      <c r="H1169" s="627" t="s">
        <v>5980</v>
      </c>
      <c r="I1169" s="629">
        <v>5192.25</v>
      </c>
      <c r="J1169" s="629">
        <v>1</v>
      </c>
      <c r="K1169" s="630">
        <v>5192.25</v>
      </c>
    </row>
    <row r="1170" spans="1:11" ht="14.4" customHeight="1" x14ac:dyDescent="0.3">
      <c r="A1170" s="625" t="s">
        <v>545</v>
      </c>
      <c r="B1170" s="626" t="s">
        <v>547</v>
      </c>
      <c r="C1170" s="627" t="s">
        <v>4016</v>
      </c>
      <c r="D1170" s="628" t="s">
        <v>4017</v>
      </c>
      <c r="E1170" s="627" t="s">
        <v>4000</v>
      </c>
      <c r="F1170" s="628" t="s">
        <v>4001</v>
      </c>
      <c r="G1170" s="627" t="s">
        <v>5981</v>
      </c>
      <c r="H1170" s="627" t="s">
        <v>5982</v>
      </c>
      <c r="I1170" s="629">
        <v>878.72</v>
      </c>
      <c r="J1170" s="629">
        <v>4</v>
      </c>
      <c r="K1170" s="630">
        <v>3514.87</v>
      </c>
    </row>
    <row r="1171" spans="1:11" ht="14.4" customHeight="1" x14ac:dyDescent="0.3">
      <c r="A1171" s="625" t="s">
        <v>545</v>
      </c>
      <c r="B1171" s="626" t="s">
        <v>547</v>
      </c>
      <c r="C1171" s="627" t="s">
        <v>4016</v>
      </c>
      <c r="D1171" s="628" t="s">
        <v>4017</v>
      </c>
      <c r="E1171" s="627" t="s">
        <v>4000</v>
      </c>
      <c r="F1171" s="628" t="s">
        <v>4001</v>
      </c>
      <c r="G1171" s="627" t="s">
        <v>5983</v>
      </c>
      <c r="H1171" s="627" t="s">
        <v>5984</v>
      </c>
      <c r="I1171" s="629">
        <v>5192.25</v>
      </c>
      <c r="J1171" s="629">
        <v>1</v>
      </c>
      <c r="K1171" s="630">
        <v>5192.25</v>
      </c>
    </row>
    <row r="1172" spans="1:11" ht="14.4" customHeight="1" x14ac:dyDescent="0.3">
      <c r="A1172" s="625" t="s">
        <v>545</v>
      </c>
      <c r="B1172" s="626" t="s">
        <v>547</v>
      </c>
      <c r="C1172" s="627" t="s">
        <v>4016</v>
      </c>
      <c r="D1172" s="628" t="s">
        <v>4017</v>
      </c>
      <c r="E1172" s="627" t="s">
        <v>4000</v>
      </c>
      <c r="F1172" s="628" t="s">
        <v>4001</v>
      </c>
      <c r="G1172" s="627" t="s">
        <v>5985</v>
      </c>
      <c r="H1172" s="627" t="s">
        <v>5986</v>
      </c>
      <c r="I1172" s="629">
        <v>878.72</v>
      </c>
      <c r="J1172" s="629">
        <v>3</v>
      </c>
      <c r="K1172" s="630">
        <v>2636.15</v>
      </c>
    </row>
    <row r="1173" spans="1:11" ht="14.4" customHeight="1" x14ac:dyDescent="0.3">
      <c r="A1173" s="625" t="s">
        <v>545</v>
      </c>
      <c r="B1173" s="626" t="s">
        <v>547</v>
      </c>
      <c r="C1173" s="627" t="s">
        <v>4016</v>
      </c>
      <c r="D1173" s="628" t="s">
        <v>4017</v>
      </c>
      <c r="E1173" s="627" t="s">
        <v>4000</v>
      </c>
      <c r="F1173" s="628" t="s">
        <v>4001</v>
      </c>
      <c r="G1173" s="627" t="s">
        <v>5987</v>
      </c>
      <c r="H1173" s="627" t="s">
        <v>5988</v>
      </c>
      <c r="I1173" s="629">
        <v>8766.4500000000007</v>
      </c>
      <c r="J1173" s="629">
        <v>1</v>
      </c>
      <c r="K1173" s="630">
        <v>8766.4500000000007</v>
      </c>
    </row>
    <row r="1174" spans="1:11" ht="14.4" customHeight="1" x14ac:dyDescent="0.3">
      <c r="A1174" s="625" t="s">
        <v>545</v>
      </c>
      <c r="B1174" s="626" t="s">
        <v>547</v>
      </c>
      <c r="C1174" s="627" t="s">
        <v>4016</v>
      </c>
      <c r="D1174" s="628" t="s">
        <v>4017</v>
      </c>
      <c r="E1174" s="627" t="s">
        <v>4000</v>
      </c>
      <c r="F1174" s="628" t="s">
        <v>4001</v>
      </c>
      <c r="G1174" s="627" t="s">
        <v>5989</v>
      </c>
      <c r="H1174" s="627" t="s">
        <v>5990</v>
      </c>
      <c r="I1174" s="629">
        <v>1361.16</v>
      </c>
      <c r="J1174" s="629">
        <v>2</v>
      </c>
      <c r="K1174" s="630">
        <v>2722.33</v>
      </c>
    </row>
    <row r="1175" spans="1:11" ht="14.4" customHeight="1" x14ac:dyDescent="0.3">
      <c r="A1175" s="625" t="s">
        <v>545</v>
      </c>
      <c r="B1175" s="626" t="s">
        <v>547</v>
      </c>
      <c r="C1175" s="627" t="s">
        <v>4016</v>
      </c>
      <c r="D1175" s="628" t="s">
        <v>4017</v>
      </c>
      <c r="E1175" s="627" t="s">
        <v>4000</v>
      </c>
      <c r="F1175" s="628" t="s">
        <v>4001</v>
      </c>
      <c r="G1175" s="627" t="s">
        <v>5991</v>
      </c>
      <c r="H1175" s="627" t="s">
        <v>5992</v>
      </c>
      <c r="I1175" s="629">
        <v>9139.49</v>
      </c>
      <c r="J1175" s="629">
        <v>4</v>
      </c>
      <c r="K1175" s="630">
        <v>36557.96</v>
      </c>
    </row>
    <row r="1176" spans="1:11" ht="14.4" customHeight="1" x14ac:dyDescent="0.3">
      <c r="A1176" s="625" t="s">
        <v>545</v>
      </c>
      <c r="B1176" s="626" t="s">
        <v>547</v>
      </c>
      <c r="C1176" s="627" t="s">
        <v>4016</v>
      </c>
      <c r="D1176" s="628" t="s">
        <v>4017</v>
      </c>
      <c r="E1176" s="627" t="s">
        <v>4000</v>
      </c>
      <c r="F1176" s="628" t="s">
        <v>4001</v>
      </c>
      <c r="G1176" s="627" t="s">
        <v>5993</v>
      </c>
      <c r="H1176" s="627" t="s">
        <v>5994</v>
      </c>
      <c r="I1176" s="629">
        <v>4208.2</v>
      </c>
      <c r="J1176" s="629">
        <v>2</v>
      </c>
      <c r="K1176" s="630">
        <v>8416.4</v>
      </c>
    </row>
    <row r="1177" spans="1:11" ht="14.4" customHeight="1" x14ac:dyDescent="0.3">
      <c r="A1177" s="625" t="s">
        <v>545</v>
      </c>
      <c r="B1177" s="626" t="s">
        <v>547</v>
      </c>
      <c r="C1177" s="627" t="s">
        <v>4016</v>
      </c>
      <c r="D1177" s="628" t="s">
        <v>4017</v>
      </c>
      <c r="E1177" s="627" t="s">
        <v>4000</v>
      </c>
      <c r="F1177" s="628" t="s">
        <v>4001</v>
      </c>
      <c r="G1177" s="627" t="s">
        <v>5995</v>
      </c>
      <c r="H1177" s="627" t="s">
        <v>5996</v>
      </c>
      <c r="I1177" s="629">
        <v>878.71999999999991</v>
      </c>
      <c r="J1177" s="629">
        <v>4</v>
      </c>
      <c r="K1177" s="630">
        <v>3514.87</v>
      </c>
    </row>
    <row r="1178" spans="1:11" ht="14.4" customHeight="1" x14ac:dyDescent="0.3">
      <c r="A1178" s="625" t="s">
        <v>545</v>
      </c>
      <c r="B1178" s="626" t="s">
        <v>547</v>
      </c>
      <c r="C1178" s="627" t="s">
        <v>4016</v>
      </c>
      <c r="D1178" s="628" t="s">
        <v>4017</v>
      </c>
      <c r="E1178" s="627" t="s">
        <v>4000</v>
      </c>
      <c r="F1178" s="628" t="s">
        <v>4001</v>
      </c>
      <c r="G1178" s="627" t="s">
        <v>5997</v>
      </c>
      <c r="H1178" s="627" t="s">
        <v>5998</v>
      </c>
      <c r="I1178" s="629">
        <v>4208.2</v>
      </c>
      <c r="J1178" s="629">
        <v>1</v>
      </c>
      <c r="K1178" s="630">
        <v>4208.2</v>
      </c>
    </row>
    <row r="1179" spans="1:11" ht="14.4" customHeight="1" x14ac:dyDescent="0.3">
      <c r="A1179" s="625" t="s">
        <v>545</v>
      </c>
      <c r="B1179" s="626" t="s">
        <v>547</v>
      </c>
      <c r="C1179" s="627" t="s">
        <v>4016</v>
      </c>
      <c r="D1179" s="628" t="s">
        <v>4017</v>
      </c>
      <c r="E1179" s="627" t="s">
        <v>4000</v>
      </c>
      <c r="F1179" s="628" t="s">
        <v>4001</v>
      </c>
      <c r="G1179" s="627" t="s">
        <v>5999</v>
      </c>
      <c r="H1179" s="627" t="s">
        <v>6000</v>
      </c>
      <c r="I1179" s="629">
        <v>878.72</v>
      </c>
      <c r="J1179" s="629">
        <v>4</v>
      </c>
      <c r="K1179" s="630">
        <v>3514.86</v>
      </c>
    </row>
    <row r="1180" spans="1:11" ht="14.4" customHeight="1" x14ac:dyDescent="0.3">
      <c r="A1180" s="625" t="s">
        <v>545</v>
      </c>
      <c r="B1180" s="626" t="s">
        <v>547</v>
      </c>
      <c r="C1180" s="627" t="s">
        <v>4016</v>
      </c>
      <c r="D1180" s="628" t="s">
        <v>4017</v>
      </c>
      <c r="E1180" s="627" t="s">
        <v>4000</v>
      </c>
      <c r="F1180" s="628" t="s">
        <v>4001</v>
      </c>
      <c r="G1180" s="627" t="s">
        <v>6001</v>
      </c>
      <c r="H1180" s="627" t="s">
        <v>6002</v>
      </c>
      <c r="I1180" s="629">
        <v>878.71999999999991</v>
      </c>
      <c r="J1180" s="629">
        <v>10</v>
      </c>
      <c r="K1180" s="630">
        <v>8787.18</v>
      </c>
    </row>
    <row r="1181" spans="1:11" ht="14.4" customHeight="1" x14ac:dyDescent="0.3">
      <c r="A1181" s="625" t="s">
        <v>545</v>
      </c>
      <c r="B1181" s="626" t="s">
        <v>547</v>
      </c>
      <c r="C1181" s="627" t="s">
        <v>4016</v>
      </c>
      <c r="D1181" s="628" t="s">
        <v>4017</v>
      </c>
      <c r="E1181" s="627" t="s">
        <v>4000</v>
      </c>
      <c r="F1181" s="628" t="s">
        <v>4001</v>
      </c>
      <c r="G1181" s="627" t="s">
        <v>6003</v>
      </c>
      <c r="H1181" s="627" t="s">
        <v>6004</v>
      </c>
      <c r="I1181" s="629">
        <v>10248.6</v>
      </c>
      <c r="J1181" s="629">
        <v>1</v>
      </c>
      <c r="K1181" s="630">
        <v>10248.6</v>
      </c>
    </row>
    <row r="1182" spans="1:11" ht="14.4" customHeight="1" x14ac:dyDescent="0.3">
      <c r="A1182" s="625" t="s">
        <v>545</v>
      </c>
      <c r="B1182" s="626" t="s">
        <v>547</v>
      </c>
      <c r="C1182" s="627" t="s">
        <v>4016</v>
      </c>
      <c r="D1182" s="628" t="s">
        <v>4017</v>
      </c>
      <c r="E1182" s="627" t="s">
        <v>4000</v>
      </c>
      <c r="F1182" s="628" t="s">
        <v>4001</v>
      </c>
      <c r="G1182" s="627" t="s">
        <v>6005</v>
      </c>
      <c r="H1182" s="627" t="s">
        <v>6006</v>
      </c>
      <c r="I1182" s="629">
        <v>9635.85</v>
      </c>
      <c r="J1182" s="629">
        <v>1</v>
      </c>
      <c r="K1182" s="630">
        <v>9635.85</v>
      </c>
    </row>
    <row r="1183" spans="1:11" ht="14.4" customHeight="1" x14ac:dyDescent="0.3">
      <c r="A1183" s="625" t="s">
        <v>545</v>
      </c>
      <c r="B1183" s="626" t="s">
        <v>547</v>
      </c>
      <c r="C1183" s="627" t="s">
        <v>4016</v>
      </c>
      <c r="D1183" s="628" t="s">
        <v>4017</v>
      </c>
      <c r="E1183" s="627" t="s">
        <v>4000</v>
      </c>
      <c r="F1183" s="628" t="s">
        <v>4001</v>
      </c>
      <c r="G1183" s="627" t="s">
        <v>6007</v>
      </c>
      <c r="H1183" s="627" t="s">
        <v>6008</v>
      </c>
      <c r="I1183" s="629">
        <v>11090.6</v>
      </c>
      <c r="J1183" s="629">
        <v>1</v>
      </c>
      <c r="K1183" s="630">
        <v>11090.6</v>
      </c>
    </row>
    <row r="1184" spans="1:11" ht="14.4" customHeight="1" x14ac:dyDescent="0.3">
      <c r="A1184" s="625" t="s">
        <v>545</v>
      </c>
      <c r="B1184" s="626" t="s">
        <v>547</v>
      </c>
      <c r="C1184" s="627" t="s">
        <v>4016</v>
      </c>
      <c r="D1184" s="628" t="s">
        <v>4017</v>
      </c>
      <c r="E1184" s="627" t="s">
        <v>4000</v>
      </c>
      <c r="F1184" s="628" t="s">
        <v>4001</v>
      </c>
      <c r="G1184" s="627" t="s">
        <v>6009</v>
      </c>
      <c r="H1184" s="627" t="s">
        <v>6010</v>
      </c>
      <c r="I1184" s="629">
        <v>1190.25</v>
      </c>
      <c r="J1184" s="629">
        <v>1</v>
      </c>
      <c r="K1184" s="630">
        <v>1190.25</v>
      </c>
    </row>
    <row r="1185" spans="1:11" ht="14.4" customHeight="1" x14ac:dyDescent="0.3">
      <c r="A1185" s="625" t="s">
        <v>545</v>
      </c>
      <c r="B1185" s="626" t="s">
        <v>547</v>
      </c>
      <c r="C1185" s="627" t="s">
        <v>4016</v>
      </c>
      <c r="D1185" s="628" t="s">
        <v>4017</v>
      </c>
      <c r="E1185" s="627" t="s">
        <v>4000</v>
      </c>
      <c r="F1185" s="628" t="s">
        <v>4001</v>
      </c>
      <c r="G1185" s="627" t="s">
        <v>6011</v>
      </c>
      <c r="H1185" s="627" t="s">
        <v>6012</v>
      </c>
      <c r="I1185" s="629">
        <v>1190.25</v>
      </c>
      <c r="J1185" s="629">
        <v>1</v>
      </c>
      <c r="K1185" s="630">
        <v>1190.25</v>
      </c>
    </row>
    <row r="1186" spans="1:11" ht="14.4" customHeight="1" x14ac:dyDescent="0.3">
      <c r="A1186" s="625" t="s">
        <v>545</v>
      </c>
      <c r="B1186" s="626" t="s">
        <v>547</v>
      </c>
      <c r="C1186" s="627" t="s">
        <v>4016</v>
      </c>
      <c r="D1186" s="628" t="s">
        <v>4017</v>
      </c>
      <c r="E1186" s="627" t="s">
        <v>4000</v>
      </c>
      <c r="F1186" s="628" t="s">
        <v>4001</v>
      </c>
      <c r="G1186" s="627" t="s">
        <v>6013</v>
      </c>
      <c r="H1186" s="627" t="s">
        <v>6014</v>
      </c>
      <c r="I1186" s="629">
        <v>1388.05</v>
      </c>
      <c r="J1186" s="629">
        <v>1</v>
      </c>
      <c r="K1186" s="630">
        <v>1388.05</v>
      </c>
    </row>
    <row r="1187" spans="1:11" ht="14.4" customHeight="1" x14ac:dyDescent="0.3">
      <c r="A1187" s="625" t="s">
        <v>545</v>
      </c>
      <c r="B1187" s="626" t="s">
        <v>547</v>
      </c>
      <c r="C1187" s="627" t="s">
        <v>4016</v>
      </c>
      <c r="D1187" s="628" t="s">
        <v>4017</v>
      </c>
      <c r="E1187" s="627" t="s">
        <v>4000</v>
      </c>
      <c r="F1187" s="628" t="s">
        <v>4001</v>
      </c>
      <c r="G1187" s="627" t="s">
        <v>6015</v>
      </c>
      <c r="H1187" s="627" t="s">
        <v>6016</v>
      </c>
      <c r="I1187" s="629">
        <v>878.7266666666668</v>
      </c>
      <c r="J1187" s="629">
        <v>7</v>
      </c>
      <c r="K1187" s="630">
        <v>6151.0599999999995</v>
      </c>
    </row>
    <row r="1188" spans="1:11" ht="14.4" customHeight="1" x14ac:dyDescent="0.3">
      <c r="A1188" s="625" t="s">
        <v>545</v>
      </c>
      <c r="B1188" s="626" t="s">
        <v>547</v>
      </c>
      <c r="C1188" s="627" t="s">
        <v>4016</v>
      </c>
      <c r="D1188" s="628" t="s">
        <v>4017</v>
      </c>
      <c r="E1188" s="627" t="s">
        <v>4000</v>
      </c>
      <c r="F1188" s="628" t="s">
        <v>4001</v>
      </c>
      <c r="G1188" s="627" t="s">
        <v>6017</v>
      </c>
      <c r="H1188" s="627" t="s">
        <v>6018</v>
      </c>
      <c r="I1188" s="629">
        <v>9195.6299999999992</v>
      </c>
      <c r="J1188" s="629">
        <v>2</v>
      </c>
      <c r="K1188" s="630">
        <v>18391.259999999998</v>
      </c>
    </row>
    <row r="1189" spans="1:11" ht="14.4" customHeight="1" x14ac:dyDescent="0.3">
      <c r="A1189" s="625" t="s">
        <v>545</v>
      </c>
      <c r="B1189" s="626" t="s">
        <v>547</v>
      </c>
      <c r="C1189" s="627" t="s">
        <v>4016</v>
      </c>
      <c r="D1189" s="628" t="s">
        <v>4017</v>
      </c>
      <c r="E1189" s="627" t="s">
        <v>4000</v>
      </c>
      <c r="F1189" s="628" t="s">
        <v>4001</v>
      </c>
      <c r="G1189" s="627" t="s">
        <v>6019</v>
      </c>
      <c r="H1189" s="627" t="s">
        <v>6020</v>
      </c>
      <c r="I1189" s="629">
        <v>878.72</v>
      </c>
      <c r="J1189" s="629">
        <v>2</v>
      </c>
      <c r="K1189" s="630">
        <v>1757.43</v>
      </c>
    </row>
    <row r="1190" spans="1:11" ht="14.4" customHeight="1" x14ac:dyDescent="0.3">
      <c r="A1190" s="625" t="s">
        <v>545</v>
      </c>
      <c r="B1190" s="626" t="s">
        <v>547</v>
      </c>
      <c r="C1190" s="627" t="s">
        <v>4016</v>
      </c>
      <c r="D1190" s="628" t="s">
        <v>4017</v>
      </c>
      <c r="E1190" s="627" t="s">
        <v>4000</v>
      </c>
      <c r="F1190" s="628" t="s">
        <v>4001</v>
      </c>
      <c r="G1190" s="627" t="s">
        <v>6021</v>
      </c>
      <c r="H1190" s="627" t="s">
        <v>6022</v>
      </c>
      <c r="I1190" s="629">
        <v>8766.4500000000007</v>
      </c>
      <c r="J1190" s="629">
        <v>1</v>
      </c>
      <c r="K1190" s="630">
        <v>8766.4500000000007</v>
      </c>
    </row>
    <row r="1191" spans="1:11" ht="14.4" customHeight="1" x14ac:dyDescent="0.3">
      <c r="A1191" s="625" t="s">
        <v>545</v>
      </c>
      <c r="B1191" s="626" t="s">
        <v>547</v>
      </c>
      <c r="C1191" s="627" t="s">
        <v>4016</v>
      </c>
      <c r="D1191" s="628" t="s">
        <v>4017</v>
      </c>
      <c r="E1191" s="627" t="s">
        <v>4000</v>
      </c>
      <c r="F1191" s="628" t="s">
        <v>4001</v>
      </c>
      <c r="G1191" s="627" t="s">
        <v>6023</v>
      </c>
      <c r="H1191" s="627" t="s">
        <v>6024</v>
      </c>
      <c r="I1191" s="629">
        <v>3510.3</v>
      </c>
      <c r="J1191" s="629">
        <v>1</v>
      </c>
      <c r="K1191" s="630">
        <v>3510.3</v>
      </c>
    </row>
    <row r="1192" spans="1:11" ht="14.4" customHeight="1" x14ac:dyDescent="0.3">
      <c r="A1192" s="625" t="s">
        <v>545</v>
      </c>
      <c r="B1192" s="626" t="s">
        <v>547</v>
      </c>
      <c r="C1192" s="627" t="s">
        <v>4016</v>
      </c>
      <c r="D1192" s="628" t="s">
        <v>4017</v>
      </c>
      <c r="E1192" s="627" t="s">
        <v>4000</v>
      </c>
      <c r="F1192" s="628" t="s">
        <v>4001</v>
      </c>
      <c r="G1192" s="627" t="s">
        <v>6025</v>
      </c>
      <c r="H1192" s="627" t="s">
        <v>6026</v>
      </c>
      <c r="I1192" s="629">
        <v>3510.3</v>
      </c>
      <c r="J1192" s="629">
        <v>1</v>
      </c>
      <c r="K1192" s="630">
        <v>3510.3</v>
      </c>
    </row>
    <row r="1193" spans="1:11" ht="14.4" customHeight="1" x14ac:dyDescent="0.3">
      <c r="A1193" s="625" t="s">
        <v>545</v>
      </c>
      <c r="B1193" s="626" t="s">
        <v>547</v>
      </c>
      <c r="C1193" s="627" t="s">
        <v>4016</v>
      </c>
      <c r="D1193" s="628" t="s">
        <v>4017</v>
      </c>
      <c r="E1193" s="627" t="s">
        <v>4000</v>
      </c>
      <c r="F1193" s="628" t="s">
        <v>4001</v>
      </c>
      <c r="G1193" s="627" t="s">
        <v>6027</v>
      </c>
      <c r="H1193" s="627" t="s">
        <v>6028</v>
      </c>
      <c r="I1193" s="629">
        <v>4666.7</v>
      </c>
      <c r="J1193" s="629">
        <v>3</v>
      </c>
      <c r="K1193" s="630">
        <v>14000.099999999999</v>
      </c>
    </row>
    <row r="1194" spans="1:11" ht="14.4" customHeight="1" x14ac:dyDescent="0.3">
      <c r="A1194" s="625" t="s">
        <v>545</v>
      </c>
      <c r="B1194" s="626" t="s">
        <v>547</v>
      </c>
      <c r="C1194" s="627" t="s">
        <v>4016</v>
      </c>
      <c r="D1194" s="628" t="s">
        <v>4017</v>
      </c>
      <c r="E1194" s="627" t="s">
        <v>4000</v>
      </c>
      <c r="F1194" s="628" t="s">
        <v>4001</v>
      </c>
      <c r="G1194" s="627" t="s">
        <v>6029</v>
      </c>
      <c r="H1194" s="627" t="s">
        <v>6030</v>
      </c>
      <c r="I1194" s="629">
        <v>3109.6</v>
      </c>
      <c r="J1194" s="629">
        <v>3</v>
      </c>
      <c r="K1194" s="630">
        <v>9328.7999999999993</v>
      </c>
    </row>
    <row r="1195" spans="1:11" ht="14.4" customHeight="1" x14ac:dyDescent="0.3">
      <c r="A1195" s="625" t="s">
        <v>545</v>
      </c>
      <c r="B1195" s="626" t="s">
        <v>547</v>
      </c>
      <c r="C1195" s="627" t="s">
        <v>4016</v>
      </c>
      <c r="D1195" s="628" t="s">
        <v>4017</v>
      </c>
      <c r="E1195" s="627" t="s">
        <v>4000</v>
      </c>
      <c r="F1195" s="628" t="s">
        <v>4001</v>
      </c>
      <c r="G1195" s="627" t="s">
        <v>6031</v>
      </c>
      <c r="H1195" s="627" t="s">
        <v>6032</v>
      </c>
      <c r="I1195" s="629">
        <v>4666.7</v>
      </c>
      <c r="J1195" s="629">
        <v>5</v>
      </c>
      <c r="K1195" s="630">
        <v>23333.5</v>
      </c>
    </row>
    <row r="1196" spans="1:11" ht="14.4" customHeight="1" x14ac:dyDescent="0.3">
      <c r="A1196" s="625" t="s">
        <v>545</v>
      </c>
      <c r="B1196" s="626" t="s">
        <v>547</v>
      </c>
      <c r="C1196" s="627" t="s">
        <v>4016</v>
      </c>
      <c r="D1196" s="628" t="s">
        <v>4017</v>
      </c>
      <c r="E1196" s="627" t="s">
        <v>4000</v>
      </c>
      <c r="F1196" s="628" t="s">
        <v>4001</v>
      </c>
      <c r="G1196" s="627" t="s">
        <v>6033</v>
      </c>
      <c r="H1196" s="627" t="s">
        <v>6034</v>
      </c>
      <c r="I1196" s="629">
        <v>1725</v>
      </c>
      <c r="J1196" s="629">
        <v>1</v>
      </c>
      <c r="K1196" s="630">
        <v>1725</v>
      </c>
    </row>
    <row r="1197" spans="1:11" ht="14.4" customHeight="1" x14ac:dyDescent="0.3">
      <c r="A1197" s="625" t="s">
        <v>545</v>
      </c>
      <c r="B1197" s="626" t="s">
        <v>547</v>
      </c>
      <c r="C1197" s="627" t="s">
        <v>4016</v>
      </c>
      <c r="D1197" s="628" t="s">
        <v>4017</v>
      </c>
      <c r="E1197" s="627" t="s">
        <v>4000</v>
      </c>
      <c r="F1197" s="628" t="s">
        <v>4001</v>
      </c>
      <c r="G1197" s="627" t="s">
        <v>6035</v>
      </c>
      <c r="H1197" s="627" t="s">
        <v>6036</v>
      </c>
      <c r="I1197" s="629">
        <v>907.6</v>
      </c>
      <c r="J1197" s="629">
        <v>1</v>
      </c>
      <c r="K1197" s="630">
        <v>907.6</v>
      </c>
    </row>
    <row r="1198" spans="1:11" ht="14.4" customHeight="1" x14ac:dyDescent="0.3">
      <c r="A1198" s="625" t="s">
        <v>545</v>
      </c>
      <c r="B1198" s="626" t="s">
        <v>547</v>
      </c>
      <c r="C1198" s="627" t="s">
        <v>4016</v>
      </c>
      <c r="D1198" s="628" t="s">
        <v>4017</v>
      </c>
      <c r="E1198" s="627" t="s">
        <v>4000</v>
      </c>
      <c r="F1198" s="628" t="s">
        <v>4001</v>
      </c>
      <c r="G1198" s="627" t="s">
        <v>6037</v>
      </c>
      <c r="H1198" s="627" t="s">
        <v>6038</v>
      </c>
      <c r="I1198" s="629">
        <v>9169.5</v>
      </c>
      <c r="J1198" s="629">
        <v>1</v>
      </c>
      <c r="K1198" s="630">
        <v>9169.5</v>
      </c>
    </row>
    <row r="1199" spans="1:11" ht="14.4" customHeight="1" x14ac:dyDescent="0.3">
      <c r="A1199" s="625" t="s">
        <v>545</v>
      </c>
      <c r="B1199" s="626" t="s">
        <v>547</v>
      </c>
      <c r="C1199" s="627" t="s">
        <v>4016</v>
      </c>
      <c r="D1199" s="628" t="s">
        <v>4017</v>
      </c>
      <c r="E1199" s="627" t="s">
        <v>4000</v>
      </c>
      <c r="F1199" s="628" t="s">
        <v>4001</v>
      </c>
      <c r="G1199" s="627" t="s">
        <v>6037</v>
      </c>
      <c r="H1199" s="627" t="s">
        <v>6039</v>
      </c>
      <c r="I1199" s="629">
        <v>9169.36</v>
      </c>
      <c r="J1199" s="629">
        <v>1</v>
      </c>
      <c r="K1199" s="630">
        <v>9169.36</v>
      </c>
    </row>
    <row r="1200" spans="1:11" ht="14.4" customHeight="1" x14ac:dyDescent="0.3">
      <c r="A1200" s="625" t="s">
        <v>545</v>
      </c>
      <c r="B1200" s="626" t="s">
        <v>547</v>
      </c>
      <c r="C1200" s="627" t="s">
        <v>4016</v>
      </c>
      <c r="D1200" s="628" t="s">
        <v>4017</v>
      </c>
      <c r="E1200" s="627" t="s">
        <v>4000</v>
      </c>
      <c r="F1200" s="628" t="s">
        <v>4001</v>
      </c>
      <c r="G1200" s="627" t="s">
        <v>6040</v>
      </c>
      <c r="H1200" s="627" t="s">
        <v>6041</v>
      </c>
      <c r="I1200" s="629">
        <v>7466.44</v>
      </c>
      <c r="J1200" s="629">
        <v>3</v>
      </c>
      <c r="K1200" s="630">
        <v>22399.32</v>
      </c>
    </row>
    <row r="1201" spans="1:11" ht="14.4" customHeight="1" x14ac:dyDescent="0.3">
      <c r="A1201" s="625" t="s">
        <v>545</v>
      </c>
      <c r="B1201" s="626" t="s">
        <v>547</v>
      </c>
      <c r="C1201" s="627" t="s">
        <v>4016</v>
      </c>
      <c r="D1201" s="628" t="s">
        <v>4017</v>
      </c>
      <c r="E1201" s="627" t="s">
        <v>4000</v>
      </c>
      <c r="F1201" s="628" t="s">
        <v>4001</v>
      </c>
      <c r="G1201" s="627" t="s">
        <v>6042</v>
      </c>
      <c r="H1201" s="627" t="s">
        <v>6043</v>
      </c>
      <c r="I1201" s="629">
        <v>12706.8</v>
      </c>
      <c r="J1201" s="629">
        <v>1</v>
      </c>
      <c r="K1201" s="630">
        <v>12706.8</v>
      </c>
    </row>
    <row r="1202" spans="1:11" ht="14.4" customHeight="1" x14ac:dyDescent="0.3">
      <c r="A1202" s="625" t="s">
        <v>545</v>
      </c>
      <c r="B1202" s="626" t="s">
        <v>547</v>
      </c>
      <c r="C1202" s="627" t="s">
        <v>4016</v>
      </c>
      <c r="D1202" s="628" t="s">
        <v>4017</v>
      </c>
      <c r="E1202" s="627" t="s">
        <v>4000</v>
      </c>
      <c r="F1202" s="628" t="s">
        <v>4001</v>
      </c>
      <c r="G1202" s="627" t="s">
        <v>6044</v>
      </c>
      <c r="H1202" s="627" t="s">
        <v>6045</v>
      </c>
      <c r="I1202" s="629">
        <v>12706.8</v>
      </c>
      <c r="J1202" s="629">
        <v>1</v>
      </c>
      <c r="K1202" s="630">
        <v>12706.8</v>
      </c>
    </row>
    <row r="1203" spans="1:11" ht="14.4" customHeight="1" x14ac:dyDescent="0.3">
      <c r="A1203" s="625" t="s">
        <v>545</v>
      </c>
      <c r="B1203" s="626" t="s">
        <v>547</v>
      </c>
      <c r="C1203" s="627" t="s">
        <v>4016</v>
      </c>
      <c r="D1203" s="628" t="s">
        <v>4017</v>
      </c>
      <c r="E1203" s="627" t="s">
        <v>4000</v>
      </c>
      <c r="F1203" s="628" t="s">
        <v>4001</v>
      </c>
      <c r="G1203" s="627" t="s">
        <v>6046</v>
      </c>
      <c r="H1203" s="627" t="s">
        <v>6047</v>
      </c>
      <c r="I1203" s="629">
        <v>9139.6</v>
      </c>
      <c r="J1203" s="629">
        <v>1</v>
      </c>
      <c r="K1203" s="630">
        <v>9139.6</v>
      </c>
    </row>
    <row r="1204" spans="1:11" ht="14.4" customHeight="1" x14ac:dyDescent="0.3">
      <c r="A1204" s="625" t="s">
        <v>545</v>
      </c>
      <c r="B1204" s="626" t="s">
        <v>547</v>
      </c>
      <c r="C1204" s="627" t="s">
        <v>4016</v>
      </c>
      <c r="D1204" s="628" t="s">
        <v>4017</v>
      </c>
      <c r="E1204" s="627" t="s">
        <v>4000</v>
      </c>
      <c r="F1204" s="628" t="s">
        <v>4001</v>
      </c>
      <c r="G1204" s="627" t="s">
        <v>6048</v>
      </c>
      <c r="H1204" s="627" t="s">
        <v>6049</v>
      </c>
      <c r="I1204" s="629">
        <v>12629.3</v>
      </c>
      <c r="J1204" s="629">
        <v>1</v>
      </c>
      <c r="K1204" s="630">
        <v>12629.3</v>
      </c>
    </row>
    <row r="1205" spans="1:11" ht="14.4" customHeight="1" x14ac:dyDescent="0.3">
      <c r="A1205" s="625" t="s">
        <v>545</v>
      </c>
      <c r="B1205" s="626" t="s">
        <v>547</v>
      </c>
      <c r="C1205" s="627" t="s">
        <v>4016</v>
      </c>
      <c r="D1205" s="628" t="s">
        <v>4017</v>
      </c>
      <c r="E1205" s="627" t="s">
        <v>4000</v>
      </c>
      <c r="F1205" s="628" t="s">
        <v>4001</v>
      </c>
      <c r="G1205" s="627" t="s">
        <v>6050</v>
      </c>
      <c r="H1205" s="627" t="s">
        <v>6051</v>
      </c>
      <c r="I1205" s="629">
        <v>1108.5999999999999</v>
      </c>
      <c r="J1205" s="629">
        <v>2</v>
      </c>
      <c r="K1205" s="630">
        <v>2217.1999999999998</v>
      </c>
    </row>
    <row r="1206" spans="1:11" ht="14.4" customHeight="1" x14ac:dyDescent="0.3">
      <c r="A1206" s="625" t="s">
        <v>545</v>
      </c>
      <c r="B1206" s="626" t="s">
        <v>547</v>
      </c>
      <c r="C1206" s="627" t="s">
        <v>4016</v>
      </c>
      <c r="D1206" s="628" t="s">
        <v>4017</v>
      </c>
      <c r="E1206" s="627" t="s">
        <v>4000</v>
      </c>
      <c r="F1206" s="628" t="s">
        <v>4001</v>
      </c>
      <c r="G1206" s="627" t="s">
        <v>6052</v>
      </c>
      <c r="H1206" s="627" t="s">
        <v>6053</v>
      </c>
      <c r="I1206" s="629">
        <v>9028.7999999999993</v>
      </c>
      <c r="J1206" s="629">
        <v>1</v>
      </c>
      <c r="K1206" s="630">
        <v>9028.7999999999993</v>
      </c>
    </row>
    <row r="1207" spans="1:11" ht="14.4" customHeight="1" x14ac:dyDescent="0.3">
      <c r="A1207" s="625" t="s">
        <v>545</v>
      </c>
      <c r="B1207" s="626" t="s">
        <v>547</v>
      </c>
      <c r="C1207" s="627" t="s">
        <v>4016</v>
      </c>
      <c r="D1207" s="628" t="s">
        <v>4017</v>
      </c>
      <c r="E1207" s="627" t="s">
        <v>4000</v>
      </c>
      <c r="F1207" s="628" t="s">
        <v>4001</v>
      </c>
      <c r="G1207" s="627" t="s">
        <v>6054</v>
      </c>
      <c r="H1207" s="627" t="s">
        <v>6055</v>
      </c>
      <c r="I1207" s="629">
        <v>11090.6</v>
      </c>
      <c r="J1207" s="629">
        <v>1</v>
      </c>
      <c r="K1207" s="630">
        <v>11090.6</v>
      </c>
    </row>
    <row r="1208" spans="1:11" ht="14.4" customHeight="1" x14ac:dyDescent="0.3">
      <c r="A1208" s="625" t="s">
        <v>545</v>
      </c>
      <c r="B1208" s="626" t="s">
        <v>547</v>
      </c>
      <c r="C1208" s="627" t="s">
        <v>4016</v>
      </c>
      <c r="D1208" s="628" t="s">
        <v>4017</v>
      </c>
      <c r="E1208" s="627" t="s">
        <v>4000</v>
      </c>
      <c r="F1208" s="628" t="s">
        <v>4001</v>
      </c>
      <c r="G1208" s="627" t="s">
        <v>6056</v>
      </c>
      <c r="H1208" s="627" t="s">
        <v>6057</v>
      </c>
      <c r="I1208" s="629">
        <v>1185.0999999999999</v>
      </c>
      <c r="J1208" s="629">
        <v>2</v>
      </c>
      <c r="K1208" s="630">
        <v>2370.1999999999998</v>
      </c>
    </row>
    <row r="1209" spans="1:11" ht="14.4" customHeight="1" x14ac:dyDescent="0.3">
      <c r="A1209" s="625" t="s">
        <v>545</v>
      </c>
      <c r="B1209" s="626" t="s">
        <v>547</v>
      </c>
      <c r="C1209" s="627" t="s">
        <v>4016</v>
      </c>
      <c r="D1209" s="628" t="s">
        <v>4017</v>
      </c>
      <c r="E1209" s="627" t="s">
        <v>4000</v>
      </c>
      <c r="F1209" s="628" t="s">
        <v>4001</v>
      </c>
      <c r="G1209" s="627" t="s">
        <v>6058</v>
      </c>
      <c r="H1209" s="627" t="s">
        <v>6059</v>
      </c>
      <c r="I1209" s="629">
        <v>1388</v>
      </c>
      <c r="J1209" s="629">
        <v>1</v>
      </c>
      <c r="K1209" s="630">
        <v>1388</v>
      </c>
    </row>
    <row r="1210" spans="1:11" ht="14.4" customHeight="1" x14ac:dyDescent="0.3">
      <c r="A1210" s="625" t="s">
        <v>545</v>
      </c>
      <c r="B1210" s="626" t="s">
        <v>547</v>
      </c>
      <c r="C1210" s="627" t="s">
        <v>4016</v>
      </c>
      <c r="D1210" s="628" t="s">
        <v>4017</v>
      </c>
      <c r="E1210" s="627" t="s">
        <v>4000</v>
      </c>
      <c r="F1210" s="628" t="s">
        <v>4001</v>
      </c>
      <c r="G1210" s="627" t="s">
        <v>6060</v>
      </c>
      <c r="H1210" s="627" t="s">
        <v>6061</v>
      </c>
      <c r="I1210" s="629">
        <v>8703.9</v>
      </c>
      <c r="J1210" s="629">
        <v>1</v>
      </c>
      <c r="K1210" s="630">
        <v>8703.9</v>
      </c>
    </row>
    <row r="1211" spans="1:11" ht="14.4" customHeight="1" x14ac:dyDescent="0.3">
      <c r="A1211" s="625" t="s">
        <v>545</v>
      </c>
      <c r="B1211" s="626" t="s">
        <v>547</v>
      </c>
      <c r="C1211" s="627" t="s">
        <v>4016</v>
      </c>
      <c r="D1211" s="628" t="s">
        <v>4017</v>
      </c>
      <c r="E1211" s="627" t="s">
        <v>4000</v>
      </c>
      <c r="F1211" s="628" t="s">
        <v>4001</v>
      </c>
      <c r="G1211" s="627" t="s">
        <v>6062</v>
      </c>
      <c r="H1211" s="627" t="s">
        <v>6063</v>
      </c>
      <c r="I1211" s="629">
        <v>614.46</v>
      </c>
      <c r="J1211" s="629">
        <v>2</v>
      </c>
      <c r="K1211" s="630">
        <v>1228.9100000000001</v>
      </c>
    </row>
    <row r="1212" spans="1:11" ht="14.4" customHeight="1" x14ac:dyDescent="0.3">
      <c r="A1212" s="625" t="s">
        <v>545</v>
      </c>
      <c r="B1212" s="626" t="s">
        <v>547</v>
      </c>
      <c r="C1212" s="627" t="s">
        <v>4016</v>
      </c>
      <c r="D1212" s="628" t="s">
        <v>4017</v>
      </c>
      <c r="E1212" s="627" t="s">
        <v>4000</v>
      </c>
      <c r="F1212" s="628" t="s">
        <v>4001</v>
      </c>
      <c r="G1212" s="627" t="s">
        <v>6064</v>
      </c>
      <c r="H1212" s="627" t="s">
        <v>6065</v>
      </c>
      <c r="I1212" s="629">
        <v>12451.08</v>
      </c>
      <c r="J1212" s="629">
        <v>2</v>
      </c>
      <c r="K1212" s="630">
        <v>24902.16</v>
      </c>
    </row>
    <row r="1213" spans="1:11" ht="14.4" customHeight="1" x14ac:dyDescent="0.3">
      <c r="A1213" s="625" t="s">
        <v>545</v>
      </c>
      <c r="B1213" s="626" t="s">
        <v>547</v>
      </c>
      <c r="C1213" s="627" t="s">
        <v>4016</v>
      </c>
      <c r="D1213" s="628" t="s">
        <v>4017</v>
      </c>
      <c r="E1213" s="627" t="s">
        <v>4000</v>
      </c>
      <c r="F1213" s="628" t="s">
        <v>4001</v>
      </c>
      <c r="G1213" s="627" t="s">
        <v>6066</v>
      </c>
      <c r="H1213" s="627" t="s">
        <v>6067</v>
      </c>
      <c r="I1213" s="629">
        <v>471.96</v>
      </c>
      <c r="J1213" s="629">
        <v>4</v>
      </c>
      <c r="K1213" s="630">
        <v>1887.8400000000001</v>
      </c>
    </row>
    <row r="1214" spans="1:11" ht="14.4" customHeight="1" x14ac:dyDescent="0.3">
      <c r="A1214" s="625" t="s">
        <v>545</v>
      </c>
      <c r="B1214" s="626" t="s">
        <v>547</v>
      </c>
      <c r="C1214" s="627" t="s">
        <v>4016</v>
      </c>
      <c r="D1214" s="628" t="s">
        <v>4017</v>
      </c>
      <c r="E1214" s="627" t="s">
        <v>4000</v>
      </c>
      <c r="F1214" s="628" t="s">
        <v>4001</v>
      </c>
      <c r="G1214" s="627" t="s">
        <v>6068</v>
      </c>
      <c r="H1214" s="627" t="s">
        <v>6069</v>
      </c>
      <c r="I1214" s="629">
        <v>4311.4399999999996</v>
      </c>
      <c r="J1214" s="629">
        <v>1</v>
      </c>
      <c r="K1214" s="630">
        <v>4311.4399999999996</v>
      </c>
    </row>
    <row r="1215" spans="1:11" ht="14.4" customHeight="1" x14ac:dyDescent="0.3">
      <c r="A1215" s="625" t="s">
        <v>545</v>
      </c>
      <c r="B1215" s="626" t="s">
        <v>547</v>
      </c>
      <c r="C1215" s="627" t="s">
        <v>4016</v>
      </c>
      <c r="D1215" s="628" t="s">
        <v>4017</v>
      </c>
      <c r="E1215" s="627" t="s">
        <v>4000</v>
      </c>
      <c r="F1215" s="628" t="s">
        <v>4001</v>
      </c>
      <c r="G1215" s="627" t="s">
        <v>6070</v>
      </c>
      <c r="H1215" s="627" t="s">
        <v>6071</v>
      </c>
      <c r="I1215" s="629">
        <v>747.5</v>
      </c>
      <c r="J1215" s="629">
        <v>3</v>
      </c>
      <c r="K1215" s="630">
        <v>2242.5</v>
      </c>
    </row>
    <row r="1216" spans="1:11" ht="14.4" customHeight="1" x14ac:dyDescent="0.3">
      <c r="A1216" s="625" t="s">
        <v>545</v>
      </c>
      <c r="B1216" s="626" t="s">
        <v>547</v>
      </c>
      <c r="C1216" s="627" t="s">
        <v>4016</v>
      </c>
      <c r="D1216" s="628" t="s">
        <v>4017</v>
      </c>
      <c r="E1216" s="627" t="s">
        <v>4000</v>
      </c>
      <c r="F1216" s="628" t="s">
        <v>4001</v>
      </c>
      <c r="G1216" s="627" t="s">
        <v>6072</v>
      </c>
      <c r="H1216" s="627" t="s">
        <v>6073</v>
      </c>
      <c r="I1216" s="629">
        <v>9154</v>
      </c>
      <c r="J1216" s="629">
        <v>4</v>
      </c>
      <c r="K1216" s="630">
        <v>36616</v>
      </c>
    </row>
    <row r="1217" spans="1:11" ht="14.4" customHeight="1" x14ac:dyDescent="0.3">
      <c r="A1217" s="625" t="s">
        <v>545</v>
      </c>
      <c r="B1217" s="626" t="s">
        <v>547</v>
      </c>
      <c r="C1217" s="627" t="s">
        <v>4016</v>
      </c>
      <c r="D1217" s="628" t="s">
        <v>4017</v>
      </c>
      <c r="E1217" s="627" t="s">
        <v>4000</v>
      </c>
      <c r="F1217" s="628" t="s">
        <v>4001</v>
      </c>
      <c r="G1217" s="627" t="s">
        <v>6074</v>
      </c>
      <c r="H1217" s="627" t="s">
        <v>6075</v>
      </c>
      <c r="I1217" s="629">
        <v>851.58</v>
      </c>
      <c r="J1217" s="629">
        <v>1</v>
      </c>
      <c r="K1217" s="630">
        <v>851.58</v>
      </c>
    </row>
    <row r="1218" spans="1:11" ht="14.4" customHeight="1" x14ac:dyDescent="0.3">
      <c r="A1218" s="625" t="s">
        <v>545</v>
      </c>
      <c r="B1218" s="626" t="s">
        <v>547</v>
      </c>
      <c r="C1218" s="627" t="s">
        <v>4016</v>
      </c>
      <c r="D1218" s="628" t="s">
        <v>4017</v>
      </c>
      <c r="E1218" s="627" t="s">
        <v>4000</v>
      </c>
      <c r="F1218" s="628" t="s">
        <v>4001</v>
      </c>
      <c r="G1218" s="627" t="s">
        <v>6076</v>
      </c>
      <c r="H1218" s="627" t="s">
        <v>6077</v>
      </c>
      <c r="I1218" s="629">
        <v>1036.28</v>
      </c>
      <c r="J1218" s="629">
        <v>1</v>
      </c>
      <c r="K1218" s="630">
        <v>1036.28</v>
      </c>
    </row>
    <row r="1219" spans="1:11" ht="14.4" customHeight="1" x14ac:dyDescent="0.3">
      <c r="A1219" s="625" t="s">
        <v>545</v>
      </c>
      <c r="B1219" s="626" t="s">
        <v>547</v>
      </c>
      <c r="C1219" s="627" t="s">
        <v>4016</v>
      </c>
      <c r="D1219" s="628" t="s">
        <v>4017</v>
      </c>
      <c r="E1219" s="627" t="s">
        <v>4000</v>
      </c>
      <c r="F1219" s="628" t="s">
        <v>4001</v>
      </c>
      <c r="G1219" s="627" t="s">
        <v>6078</v>
      </c>
      <c r="H1219" s="627" t="s">
        <v>6079</v>
      </c>
      <c r="I1219" s="629">
        <v>527.85</v>
      </c>
      <c r="J1219" s="629">
        <v>4</v>
      </c>
      <c r="K1219" s="630">
        <v>2111.4</v>
      </c>
    </row>
    <row r="1220" spans="1:11" ht="14.4" customHeight="1" x14ac:dyDescent="0.3">
      <c r="A1220" s="625" t="s">
        <v>545</v>
      </c>
      <c r="B1220" s="626" t="s">
        <v>547</v>
      </c>
      <c r="C1220" s="627" t="s">
        <v>4016</v>
      </c>
      <c r="D1220" s="628" t="s">
        <v>4017</v>
      </c>
      <c r="E1220" s="627" t="s">
        <v>4000</v>
      </c>
      <c r="F1220" s="628" t="s">
        <v>4001</v>
      </c>
      <c r="G1220" s="627" t="s">
        <v>6080</v>
      </c>
      <c r="H1220" s="627" t="s">
        <v>6081</v>
      </c>
      <c r="I1220" s="629">
        <v>527.85</v>
      </c>
      <c r="J1220" s="629">
        <v>1</v>
      </c>
      <c r="K1220" s="630">
        <v>527.85</v>
      </c>
    </row>
    <row r="1221" spans="1:11" ht="14.4" customHeight="1" x14ac:dyDescent="0.3">
      <c r="A1221" s="625" t="s">
        <v>545</v>
      </c>
      <c r="B1221" s="626" t="s">
        <v>547</v>
      </c>
      <c r="C1221" s="627" t="s">
        <v>4016</v>
      </c>
      <c r="D1221" s="628" t="s">
        <v>4017</v>
      </c>
      <c r="E1221" s="627" t="s">
        <v>4000</v>
      </c>
      <c r="F1221" s="628" t="s">
        <v>4001</v>
      </c>
      <c r="G1221" s="627" t="s">
        <v>6082</v>
      </c>
      <c r="H1221" s="627" t="s">
        <v>6083</v>
      </c>
      <c r="I1221" s="629">
        <v>5175</v>
      </c>
      <c r="J1221" s="629">
        <v>1</v>
      </c>
      <c r="K1221" s="630">
        <v>5175</v>
      </c>
    </row>
    <row r="1222" spans="1:11" ht="14.4" customHeight="1" x14ac:dyDescent="0.3">
      <c r="A1222" s="625" t="s">
        <v>545</v>
      </c>
      <c r="B1222" s="626" t="s">
        <v>547</v>
      </c>
      <c r="C1222" s="627" t="s">
        <v>4016</v>
      </c>
      <c r="D1222" s="628" t="s">
        <v>4017</v>
      </c>
      <c r="E1222" s="627" t="s">
        <v>4000</v>
      </c>
      <c r="F1222" s="628" t="s">
        <v>4001</v>
      </c>
      <c r="G1222" s="627" t="s">
        <v>6084</v>
      </c>
      <c r="H1222" s="627" t="s">
        <v>6085</v>
      </c>
      <c r="I1222" s="629">
        <v>1839.09</v>
      </c>
      <c r="J1222" s="629">
        <v>2</v>
      </c>
      <c r="K1222" s="630">
        <v>3678.18</v>
      </c>
    </row>
    <row r="1223" spans="1:11" ht="14.4" customHeight="1" x14ac:dyDescent="0.3">
      <c r="A1223" s="625" t="s">
        <v>545</v>
      </c>
      <c r="B1223" s="626" t="s">
        <v>547</v>
      </c>
      <c r="C1223" s="627" t="s">
        <v>4016</v>
      </c>
      <c r="D1223" s="628" t="s">
        <v>4017</v>
      </c>
      <c r="E1223" s="627" t="s">
        <v>4000</v>
      </c>
      <c r="F1223" s="628" t="s">
        <v>4001</v>
      </c>
      <c r="G1223" s="627" t="s">
        <v>6086</v>
      </c>
      <c r="H1223" s="627" t="s">
        <v>6087</v>
      </c>
      <c r="I1223" s="629">
        <v>1839.1</v>
      </c>
      <c r="J1223" s="629">
        <v>2</v>
      </c>
      <c r="K1223" s="630">
        <v>3678.2</v>
      </c>
    </row>
    <row r="1224" spans="1:11" ht="14.4" customHeight="1" x14ac:dyDescent="0.3">
      <c r="A1224" s="625" t="s">
        <v>545</v>
      </c>
      <c r="B1224" s="626" t="s">
        <v>547</v>
      </c>
      <c r="C1224" s="627" t="s">
        <v>4016</v>
      </c>
      <c r="D1224" s="628" t="s">
        <v>4017</v>
      </c>
      <c r="E1224" s="627" t="s">
        <v>4000</v>
      </c>
      <c r="F1224" s="628" t="s">
        <v>4001</v>
      </c>
      <c r="G1224" s="627" t="s">
        <v>6088</v>
      </c>
      <c r="H1224" s="627" t="s">
        <v>6089</v>
      </c>
      <c r="I1224" s="629">
        <v>598.12</v>
      </c>
      <c r="J1224" s="629">
        <v>1</v>
      </c>
      <c r="K1224" s="630">
        <v>598.12</v>
      </c>
    </row>
    <row r="1225" spans="1:11" ht="14.4" customHeight="1" x14ac:dyDescent="0.3">
      <c r="A1225" s="625" t="s">
        <v>545</v>
      </c>
      <c r="B1225" s="626" t="s">
        <v>547</v>
      </c>
      <c r="C1225" s="627" t="s">
        <v>4016</v>
      </c>
      <c r="D1225" s="628" t="s">
        <v>4017</v>
      </c>
      <c r="E1225" s="627" t="s">
        <v>4000</v>
      </c>
      <c r="F1225" s="628" t="s">
        <v>4001</v>
      </c>
      <c r="G1225" s="627" t="s">
        <v>6090</v>
      </c>
      <c r="H1225" s="627" t="s">
        <v>6091</v>
      </c>
      <c r="I1225" s="629">
        <v>471.96</v>
      </c>
      <c r="J1225" s="629">
        <v>2</v>
      </c>
      <c r="K1225" s="630">
        <v>943.92</v>
      </c>
    </row>
    <row r="1226" spans="1:11" ht="14.4" customHeight="1" x14ac:dyDescent="0.3">
      <c r="A1226" s="625" t="s">
        <v>545</v>
      </c>
      <c r="B1226" s="626" t="s">
        <v>547</v>
      </c>
      <c r="C1226" s="627" t="s">
        <v>4016</v>
      </c>
      <c r="D1226" s="628" t="s">
        <v>4017</v>
      </c>
      <c r="E1226" s="627" t="s">
        <v>4000</v>
      </c>
      <c r="F1226" s="628" t="s">
        <v>4001</v>
      </c>
      <c r="G1226" s="627" t="s">
        <v>6092</v>
      </c>
      <c r="H1226" s="627" t="s">
        <v>6093</v>
      </c>
      <c r="I1226" s="629">
        <v>128.93</v>
      </c>
      <c r="J1226" s="629">
        <v>20</v>
      </c>
      <c r="K1226" s="630">
        <v>2578.69</v>
      </c>
    </row>
    <row r="1227" spans="1:11" ht="14.4" customHeight="1" x14ac:dyDescent="0.3">
      <c r="A1227" s="625" t="s">
        <v>545</v>
      </c>
      <c r="B1227" s="626" t="s">
        <v>547</v>
      </c>
      <c r="C1227" s="627" t="s">
        <v>4016</v>
      </c>
      <c r="D1227" s="628" t="s">
        <v>4017</v>
      </c>
      <c r="E1227" s="627" t="s">
        <v>4000</v>
      </c>
      <c r="F1227" s="628" t="s">
        <v>4001</v>
      </c>
      <c r="G1227" s="627" t="s">
        <v>6094</v>
      </c>
      <c r="H1227" s="627" t="s">
        <v>6095</v>
      </c>
      <c r="I1227" s="629">
        <v>5774.1</v>
      </c>
      <c r="J1227" s="629">
        <v>1</v>
      </c>
      <c r="K1227" s="630">
        <v>5774.1</v>
      </c>
    </row>
    <row r="1228" spans="1:11" ht="14.4" customHeight="1" x14ac:dyDescent="0.3">
      <c r="A1228" s="625" t="s">
        <v>545</v>
      </c>
      <c r="B1228" s="626" t="s">
        <v>547</v>
      </c>
      <c r="C1228" s="627" t="s">
        <v>4016</v>
      </c>
      <c r="D1228" s="628" t="s">
        <v>4017</v>
      </c>
      <c r="E1228" s="627" t="s">
        <v>4000</v>
      </c>
      <c r="F1228" s="628" t="s">
        <v>4001</v>
      </c>
      <c r="G1228" s="627" t="s">
        <v>6096</v>
      </c>
      <c r="H1228" s="627" t="s">
        <v>6097</v>
      </c>
      <c r="I1228" s="629">
        <v>466.26</v>
      </c>
      <c r="J1228" s="629">
        <v>1</v>
      </c>
      <c r="K1228" s="630">
        <v>466.26</v>
      </c>
    </row>
    <row r="1229" spans="1:11" ht="14.4" customHeight="1" x14ac:dyDescent="0.3">
      <c r="A1229" s="625" t="s">
        <v>545</v>
      </c>
      <c r="B1229" s="626" t="s">
        <v>547</v>
      </c>
      <c r="C1229" s="627" t="s">
        <v>4016</v>
      </c>
      <c r="D1229" s="628" t="s">
        <v>4017</v>
      </c>
      <c r="E1229" s="627" t="s">
        <v>4000</v>
      </c>
      <c r="F1229" s="628" t="s">
        <v>4001</v>
      </c>
      <c r="G1229" s="627" t="s">
        <v>6098</v>
      </c>
      <c r="H1229" s="627" t="s">
        <v>6099</v>
      </c>
      <c r="I1229" s="629">
        <v>955.32</v>
      </c>
      <c r="J1229" s="629">
        <v>3</v>
      </c>
      <c r="K1229" s="630">
        <v>2865.95</v>
      </c>
    </row>
    <row r="1230" spans="1:11" ht="14.4" customHeight="1" x14ac:dyDescent="0.3">
      <c r="A1230" s="625" t="s">
        <v>545</v>
      </c>
      <c r="B1230" s="626" t="s">
        <v>547</v>
      </c>
      <c r="C1230" s="627" t="s">
        <v>4016</v>
      </c>
      <c r="D1230" s="628" t="s">
        <v>4017</v>
      </c>
      <c r="E1230" s="627" t="s">
        <v>4000</v>
      </c>
      <c r="F1230" s="628" t="s">
        <v>4001</v>
      </c>
      <c r="G1230" s="627" t="s">
        <v>6100</v>
      </c>
      <c r="H1230" s="627" t="s">
        <v>6101</v>
      </c>
      <c r="I1230" s="629">
        <v>5774.12</v>
      </c>
      <c r="J1230" s="629">
        <v>1</v>
      </c>
      <c r="K1230" s="630">
        <v>5774.12</v>
      </c>
    </row>
    <row r="1231" spans="1:11" ht="14.4" customHeight="1" x14ac:dyDescent="0.3">
      <c r="A1231" s="625" t="s">
        <v>545</v>
      </c>
      <c r="B1231" s="626" t="s">
        <v>547</v>
      </c>
      <c r="C1231" s="627" t="s">
        <v>4016</v>
      </c>
      <c r="D1231" s="628" t="s">
        <v>4017</v>
      </c>
      <c r="E1231" s="627" t="s">
        <v>4000</v>
      </c>
      <c r="F1231" s="628" t="s">
        <v>4001</v>
      </c>
      <c r="G1231" s="627" t="s">
        <v>6102</v>
      </c>
      <c r="H1231" s="627" t="s">
        <v>6103</v>
      </c>
      <c r="I1231" s="629">
        <v>1232.3399999999999</v>
      </c>
      <c r="J1231" s="629">
        <v>1</v>
      </c>
      <c r="K1231" s="630">
        <v>1232.3399999999999</v>
      </c>
    </row>
    <row r="1232" spans="1:11" ht="14.4" customHeight="1" x14ac:dyDescent="0.3">
      <c r="A1232" s="625" t="s">
        <v>545</v>
      </c>
      <c r="B1232" s="626" t="s">
        <v>547</v>
      </c>
      <c r="C1232" s="627" t="s">
        <v>4016</v>
      </c>
      <c r="D1232" s="628" t="s">
        <v>4017</v>
      </c>
      <c r="E1232" s="627" t="s">
        <v>4000</v>
      </c>
      <c r="F1232" s="628" t="s">
        <v>4001</v>
      </c>
      <c r="G1232" s="627" t="s">
        <v>6104</v>
      </c>
      <c r="H1232" s="627" t="s">
        <v>6105</v>
      </c>
      <c r="I1232" s="629">
        <v>1386.24</v>
      </c>
      <c r="J1232" s="629">
        <v>3</v>
      </c>
      <c r="K1232" s="630">
        <v>4158.72</v>
      </c>
    </row>
    <row r="1233" spans="1:11" ht="14.4" customHeight="1" x14ac:dyDescent="0.3">
      <c r="A1233" s="625" t="s">
        <v>545</v>
      </c>
      <c r="B1233" s="626" t="s">
        <v>547</v>
      </c>
      <c r="C1233" s="627" t="s">
        <v>4016</v>
      </c>
      <c r="D1233" s="628" t="s">
        <v>4017</v>
      </c>
      <c r="E1233" s="627" t="s">
        <v>4000</v>
      </c>
      <c r="F1233" s="628" t="s">
        <v>4001</v>
      </c>
      <c r="G1233" s="627" t="s">
        <v>6106</v>
      </c>
      <c r="H1233" s="627" t="s">
        <v>6107</v>
      </c>
      <c r="I1233" s="629">
        <v>1029.4250000000002</v>
      </c>
      <c r="J1233" s="629">
        <v>2</v>
      </c>
      <c r="K1233" s="630">
        <v>2058.8500000000004</v>
      </c>
    </row>
    <row r="1234" spans="1:11" ht="14.4" customHeight="1" x14ac:dyDescent="0.3">
      <c r="A1234" s="625" t="s">
        <v>545</v>
      </c>
      <c r="B1234" s="626" t="s">
        <v>547</v>
      </c>
      <c r="C1234" s="627" t="s">
        <v>4016</v>
      </c>
      <c r="D1234" s="628" t="s">
        <v>4017</v>
      </c>
      <c r="E1234" s="627" t="s">
        <v>4000</v>
      </c>
      <c r="F1234" s="628" t="s">
        <v>4001</v>
      </c>
      <c r="G1234" s="627" t="s">
        <v>6108</v>
      </c>
      <c r="H1234" s="627" t="s">
        <v>6109</v>
      </c>
      <c r="I1234" s="629">
        <v>1029.43</v>
      </c>
      <c r="J1234" s="629">
        <v>1</v>
      </c>
      <c r="K1234" s="630">
        <v>1029.43</v>
      </c>
    </row>
    <row r="1235" spans="1:11" ht="14.4" customHeight="1" x14ac:dyDescent="0.3">
      <c r="A1235" s="625" t="s">
        <v>545</v>
      </c>
      <c r="B1235" s="626" t="s">
        <v>547</v>
      </c>
      <c r="C1235" s="627" t="s">
        <v>4016</v>
      </c>
      <c r="D1235" s="628" t="s">
        <v>4017</v>
      </c>
      <c r="E1235" s="627" t="s">
        <v>4000</v>
      </c>
      <c r="F1235" s="628" t="s">
        <v>4001</v>
      </c>
      <c r="G1235" s="627" t="s">
        <v>6110</v>
      </c>
      <c r="H1235" s="627" t="s">
        <v>6111</v>
      </c>
      <c r="I1235" s="629">
        <v>9139.3799999999992</v>
      </c>
      <c r="J1235" s="629">
        <v>4</v>
      </c>
      <c r="K1235" s="630">
        <v>36557.519999999997</v>
      </c>
    </row>
    <row r="1236" spans="1:11" ht="14.4" customHeight="1" x14ac:dyDescent="0.3">
      <c r="A1236" s="625" t="s">
        <v>545</v>
      </c>
      <c r="B1236" s="626" t="s">
        <v>547</v>
      </c>
      <c r="C1236" s="627" t="s">
        <v>4016</v>
      </c>
      <c r="D1236" s="628" t="s">
        <v>4017</v>
      </c>
      <c r="E1236" s="627" t="s">
        <v>4000</v>
      </c>
      <c r="F1236" s="628" t="s">
        <v>4001</v>
      </c>
      <c r="G1236" s="627" t="s">
        <v>6112</v>
      </c>
      <c r="H1236" s="627" t="s">
        <v>6113</v>
      </c>
      <c r="I1236" s="629">
        <v>851.58</v>
      </c>
      <c r="J1236" s="629">
        <v>1</v>
      </c>
      <c r="K1236" s="630">
        <v>851.58</v>
      </c>
    </row>
    <row r="1237" spans="1:11" ht="14.4" customHeight="1" x14ac:dyDescent="0.3">
      <c r="A1237" s="625" t="s">
        <v>545</v>
      </c>
      <c r="B1237" s="626" t="s">
        <v>547</v>
      </c>
      <c r="C1237" s="627" t="s">
        <v>4016</v>
      </c>
      <c r="D1237" s="628" t="s">
        <v>4017</v>
      </c>
      <c r="E1237" s="627" t="s">
        <v>4000</v>
      </c>
      <c r="F1237" s="628" t="s">
        <v>4001</v>
      </c>
      <c r="G1237" s="627" t="s">
        <v>6114</v>
      </c>
      <c r="H1237" s="627" t="s">
        <v>6115</v>
      </c>
      <c r="I1237" s="629">
        <v>10628.22</v>
      </c>
      <c r="J1237" s="629">
        <v>1</v>
      </c>
      <c r="K1237" s="630">
        <v>10628.22</v>
      </c>
    </row>
    <row r="1238" spans="1:11" ht="14.4" customHeight="1" x14ac:dyDescent="0.3">
      <c r="A1238" s="625" t="s">
        <v>545</v>
      </c>
      <c r="B1238" s="626" t="s">
        <v>547</v>
      </c>
      <c r="C1238" s="627" t="s">
        <v>4016</v>
      </c>
      <c r="D1238" s="628" t="s">
        <v>4017</v>
      </c>
      <c r="E1238" s="627" t="s">
        <v>4000</v>
      </c>
      <c r="F1238" s="628" t="s">
        <v>4001</v>
      </c>
      <c r="G1238" s="627" t="s">
        <v>6116</v>
      </c>
      <c r="H1238" s="627" t="s">
        <v>6117</v>
      </c>
      <c r="I1238" s="629">
        <v>10188.19</v>
      </c>
      <c r="J1238" s="629">
        <v>2</v>
      </c>
      <c r="K1238" s="630">
        <v>20376.38</v>
      </c>
    </row>
    <row r="1239" spans="1:11" ht="14.4" customHeight="1" x14ac:dyDescent="0.3">
      <c r="A1239" s="625" t="s">
        <v>545</v>
      </c>
      <c r="B1239" s="626" t="s">
        <v>547</v>
      </c>
      <c r="C1239" s="627" t="s">
        <v>4016</v>
      </c>
      <c r="D1239" s="628" t="s">
        <v>4017</v>
      </c>
      <c r="E1239" s="627" t="s">
        <v>4000</v>
      </c>
      <c r="F1239" s="628" t="s">
        <v>4001</v>
      </c>
      <c r="G1239" s="627" t="s">
        <v>6118</v>
      </c>
      <c r="H1239" s="627" t="s">
        <v>6119</v>
      </c>
      <c r="I1239" s="629">
        <v>3859.2033333333334</v>
      </c>
      <c r="J1239" s="629">
        <v>3</v>
      </c>
      <c r="K1239" s="630">
        <v>11577.61</v>
      </c>
    </row>
    <row r="1240" spans="1:11" ht="14.4" customHeight="1" x14ac:dyDescent="0.3">
      <c r="A1240" s="625" t="s">
        <v>545</v>
      </c>
      <c r="B1240" s="626" t="s">
        <v>547</v>
      </c>
      <c r="C1240" s="627" t="s">
        <v>4016</v>
      </c>
      <c r="D1240" s="628" t="s">
        <v>4017</v>
      </c>
      <c r="E1240" s="627" t="s">
        <v>4000</v>
      </c>
      <c r="F1240" s="628" t="s">
        <v>4001</v>
      </c>
      <c r="G1240" s="627" t="s">
        <v>6120</v>
      </c>
      <c r="H1240" s="627" t="s">
        <v>6121</v>
      </c>
      <c r="I1240" s="629">
        <v>3859.2</v>
      </c>
      <c r="J1240" s="629">
        <v>2</v>
      </c>
      <c r="K1240" s="630">
        <v>7718.4</v>
      </c>
    </row>
    <row r="1241" spans="1:11" ht="14.4" customHeight="1" x14ac:dyDescent="0.3">
      <c r="A1241" s="625" t="s">
        <v>545</v>
      </c>
      <c r="B1241" s="626" t="s">
        <v>547</v>
      </c>
      <c r="C1241" s="627" t="s">
        <v>4016</v>
      </c>
      <c r="D1241" s="628" t="s">
        <v>4017</v>
      </c>
      <c r="E1241" s="627" t="s">
        <v>4000</v>
      </c>
      <c r="F1241" s="628" t="s">
        <v>4001</v>
      </c>
      <c r="G1241" s="627" t="s">
        <v>6122</v>
      </c>
      <c r="H1241" s="627" t="s">
        <v>6123</v>
      </c>
      <c r="I1241" s="629">
        <v>3859.2</v>
      </c>
      <c r="J1241" s="629">
        <v>1</v>
      </c>
      <c r="K1241" s="630">
        <v>3859.2</v>
      </c>
    </row>
    <row r="1242" spans="1:11" ht="14.4" customHeight="1" x14ac:dyDescent="0.3">
      <c r="A1242" s="625" t="s">
        <v>545</v>
      </c>
      <c r="B1242" s="626" t="s">
        <v>547</v>
      </c>
      <c r="C1242" s="627" t="s">
        <v>4016</v>
      </c>
      <c r="D1242" s="628" t="s">
        <v>4017</v>
      </c>
      <c r="E1242" s="627" t="s">
        <v>4000</v>
      </c>
      <c r="F1242" s="628" t="s">
        <v>4001</v>
      </c>
      <c r="G1242" s="627" t="s">
        <v>6124</v>
      </c>
      <c r="H1242" s="627" t="s">
        <v>6125</v>
      </c>
      <c r="I1242" s="629">
        <v>3859.2033333333334</v>
      </c>
      <c r="J1242" s="629">
        <v>3</v>
      </c>
      <c r="K1242" s="630">
        <v>11577.61</v>
      </c>
    </row>
    <row r="1243" spans="1:11" ht="14.4" customHeight="1" x14ac:dyDescent="0.3">
      <c r="A1243" s="625" t="s">
        <v>545</v>
      </c>
      <c r="B1243" s="626" t="s">
        <v>547</v>
      </c>
      <c r="C1243" s="627" t="s">
        <v>4016</v>
      </c>
      <c r="D1243" s="628" t="s">
        <v>4017</v>
      </c>
      <c r="E1243" s="627" t="s">
        <v>4000</v>
      </c>
      <c r="F1243" s="628" t="s">
        <v>4001</v>
      </c>
      <c r="G1243" s="627" t="s">
        <v>6126</v>
      </c>
      <c r="H1243" s="627" t="s">
        <v>6127</v>
      </c>
      <c r="I1243" s="629">
        <v>9701.4</v>
      </c>
      <c r="J1243" s="629">
        <v>1</v>
      </c>
      <c r="K1243" s="630">
        <v>9701.4</v>
      </c>
    </row>
    <row r="1244" spans="1:11" ht="14.4" customHeight="1" x14ac:dyDescent="0.3">
      <c r="A1244" s="625" t="s">
        <v>545</v>
      </c>
      <c r="B1244" s="626" t="s">
        <v>547</v>
      </c>
      <c r="C1244" s="627" t="s">
        <v>4016</v>
      </c>
      <c r="D1244" s="628" t="s">
        <v>4017</v>
      </c>
      <c r="E1244" s="627" t="s">
        <v>4000</v>
      </c>
      <c r="F1244" s="628" t="s">
        <v>4001</v>
      </c>
      <c r="G1244" s="627" t="s">
        <v>6128</v>
      </c>
      <c r="H1244" s="627" t="s">
        <v>6129</v>
      </c>
      <c r="I1244" s="629">
        <v>1036.28</v>
      </c>
      <c r="J1244" s="629">
        <v>1</v>
      </c>
      <c r="K1244" s="630">
        <v>1036.28</v>
      </c>
    </row>
    <row r="1245" spans="1:11" ht="14.4" customHeight="1" x14ac:dyDescent="0.3">
      <c r="A1245" s="625" t="s">
        <v>545</v>
      </c>
      <c r="B1245" s="626" t="s">
        <v>547</v>
      </c>
      <c r="C1245" s="627" t="s">
        <v>4016</v>
      </c>
      <c r="D1245" s="628" t="s">
        <v>4017</v>
      </c>
      <c r="E1245" s="627" t="s">
        <v>4000</v>
      </c>
      <c r="F1245" s="628" t="s">
        <v>4001</v>
      </c>
      <c r="G1245" s="627" t="s">
        <v>6130</v>
      </c>
      <c r="H1245" s="627" t="s">
        <v>6131</v>
      </c>
      <c r="I1245" s="629">
        <v>8703.91</v>
      </c>
      <c r="J1245" s="629">
        <v>1</v>
      </c>
      <c r="K1245" s="630">
        <v>8703.91</v>
      </c>
    </row>
    <row r="1246" spans="1:11" ht="14.4" customHeight="1" x14ac:dyDescent="0.3">
      <c r="A1246" s="625" t="s">
        <v>545</v>
      </c>
      <c r="B1246" s="626" t="s">
        <v>547</v>
      </c>
      <c r="C1246" s="627" t="s">
        <v>4016</v>
      </c>
      <c r="D1246" s="628" t="s">
        <v>4017</v>
      </c>
      <c r="E1246" s="627" t="s">
        <v>4000</v>
      </c>
      <c r="F1246" s="628" t="s">
        <v>4001</v>
      </c>
      <c r="G1246" s="627" t="s">
        <v>6132</v>
      </c>
      <c r="H1246" s="627" t="s">
        <v>6133</v>
      </c>
      <c r="I1246" s="629">
        <v>851.58</v>
      </c>
      <c r="J1246" s="629">
        <v>1</v>
      </c>
      <c r="K1246" s="630">
        <v>851.58</v>
      </c>
    </row>
    <row r="1247" spans="1:11" ht="14.4" customHeight="1" x14ac:dyDescent="0.3">
      <c r="A1247" s="625" t="s">
        <v>545</v>
      </c>
      <c r="B1247" s="626" t="s">
        <v>547</v>
      </c>
      <c r="C1247" s="627" t="s">
        <v>4016</v>
      </c>
      <c r="D1247" s="628" t="s">
        <v>4017</v>
      </c>
      <c r="E1247" s="627" t="s">
        <v>4000</v>
      </c>
      <c r="F1247" s="628" t="s">
        <v>4001</v>
      </c>
      <c r="G1247" s="627" t="s">
        <v>6134</v>
      </c>
      <c r="H1247" s="627" t="s">
        <v>6135</v>
      </c>
      <c r="I1247" s="629">
        <v>1375.98</v>
      </c>
      <c r="J1247" s="629">
        <v>2</v>
      </c>
      <c r="K1247" s="630">
        <v>2751.96</v>
      </c>
    </row>
    <row r="1248" spans="1:11" ht="14.4" customHeight="1" x14ac:dyDescent="0.3">
      <c r="A1248" s="625" t="s">
        <v>545</v>
      </c>
      <c r="B1248" s="626" t="s">
        <v>547</v>
      </c>
      <c r="C1248" s="627" t="s">
        <v>4016</v>
      </c>
      <c r="D1248" s="628" t="s">
        <v>4017</v>
      </c>
      <c r="E1248" s="627" t="s">
        <v>4000</v>
      </c>
      <c r="F1248" s="628" t="s">
        <v>4001</v>
      </c>
      <c r="G1248" s="627" t="s">
        <v>6136</v>
      </c>
      <c r="H1248" s="627" t="s">
        <v>6137</v>
      </c>
      <c r="I1248" s="629">
        <v>3510.26</v>
      </c>
      <c r="J1248" s="629">
        <v>1</v>
      </c>
      <c r="K1248" s="630">
        <v>3510.26</v>
      </c>
    </row>
    <row r="1249" spans="1:11" ht="14.4" customHeight="1" x14ac:dyDescent="0.3">
      <c r="A1249" s="625" t="s">
        <v>545</v>
      </c>
      <c r="B1249" s="626" t="s">
        <v>547</v>
      </c>
      <c r="C1249" s="627" t="s">
        <v>4016</v>
      </c>
      <c r="D1249" s="628" t="s">
        <v>4017</v>
      </c>
      <c r="E1249" s="627" t="s">
        <v>4000</v>
      </c>
      <c r="F1249" s="628" t="s">
        <v>4001</v>
      </c>
      <c r="G1249" s="627" t="s">
        <v>6136</v>
      </c>
      <c r="H1249" s="627" t="s">
        <v>6138</v>
      </c>
      <c r="I1249" s="629">
        <v>3510.26</v>
      </c>
      <c r="J1249" s="629">
        <v>1</v>
      </c>
      <c r="K1249" s="630">
        <v>3510.26</v>
      </c>
    </row>
    <row r="1250" spans="1:11" ht="14.4" customHeight="1" x14ac:dyDescent="0.3">
      <c r="A1250" s="625" t="s">
        <v>545</v>
      </c>
      <c r="B1250" s="626" t="s">
        <v>547</v>
      </c>
      <c r="C1250" s="627" t="s">
        <v>4016</v>
      </c>
      <c r="D1250" s="628" t="s">
        <v>4017</v>
      </c>
      <c r="E1250" s="627" t="s">
        <v>4000</v>
      </c>
      <c r="F1250" s="628" t="s">
        <v>4001</v>
      </c>
      <c r="G1250" s="627" t="s">
        <v>6139</v>
      </c>
      <c r="H1250" s="627" t="s">
        <v>6140</v>
      </c>
      <c r="I1250" s="629">
        <v>830.3</v>
      </c>
      <c r="J1250" s="629">
        <v>5</v>
      </c>
      <c r="K1250" s="630">
        <v>4151.5</v>
      </c>
    </row>
    <row r="1251" spans="1:11" ht="14.4" customHeight="1" x14ac:dyDescent="0.3">
      <c r="A1251" s="625" t="s">
        <v>545</v>
      </c>
      <c r="B1251" s="626" t="s">
        <v>547</v>
      </c>
      <c r="C1251" s="627" t="s">
        <v>4016</v>
      </c>
      <c r="D1251" s="628" t="s">
        <v>4017</v>
      </c>
      <c r="E1251" s="627" t="s">
        <v>4000</v>
      </c>
      <c r="F1251" s="628" t="s">
        <v>4001</v>
      </c>
      <c r="G1251" s="627" t="s">
        <v>6141</v>
      </c>
      <c r="H1251" s="627" t="s">
        <v>6142</v>
      </c>
      <c r="I1251" s="629">
        <v>12681.34</v>
      </c>
      <c r="J1251" s="629">
        <v>1</v>
      </c>
      <c r="K1251" s="630">
        <v>12681.34</v>
      </c>
    </row>
    <row r="1252" spans="1:11" ht="14.4" customHeight="1" x14ac:dyDescent="0.3">
      <c r="A1252" s="625" t="s">
        <v>545</v>
      </c>
      <c r="B1252" s="626" t="s">
        <v>547</v>
      </c>
      <c r="C1252" s="627" t="s">
        <v>4016</v>
      </c>
      <c r="D1252" s="628" t="s">
        <v>4017</v>
      </c>
      <c r="E1252" s="627" t="s">
        <v>4000</v>
      </c>
      <c r="F1252" s="628" t="s">
        <v>4001</v>
      </c>
      <c r="G1252" s="627" t="s">
        <v>6143</v>
      </c>
      <c r="H1252" s="627" t="s">
        <v>6144</v>
      </c>
      <c r="I1252" s="629">
        <v>103.63</v>
      </c>
      <c r="J1252" s="629">
        <v>20</v>
      </c>
      <c r="K1252" s="630">
        <v>2072.56</v>
      </c>
    </row>
    <row r="1253" spans="1:11" ht="14.4" customHeight="1" x14ac:dyDescent="0.3">
      <c r="A1253" s="625" t="s">
        <v>545</v>
      </c>
      <c r="B1253" s="626" t="s">
        <v>547</v>
      </c>
      <c r="C1253" s="627" t="s">
        <v>4016</v>
      </c>
      <c r="D1253" s="628" t="s">
        <v>4017</v>
      </c>
      <c r="E1253" s="627" t="s">
        <v>4000</v>
      </c>
      <c r="F1253" s="628" t="s">
        <v>4001</v>
      </c>
      <c r="G1253" s="627" t="s">
        <v>6145</v>
      </c>
      <c r="H1253" s="627" t="s">
        <v>6146</v>
      </c>
      <c r="I1253" s="629">
        <v>727.38</v>
      </c>
      <c r="J1253" s="629">
        <v>2</v>
      </c>
      <c r="K1253" s="630">
        <v>1454.75</v>
      </c>
    </row>
    <row r="1254" spans="1:11" ht="14.4" customHeight="1" x14ac:dyDescent="0.3">
      <c r="A1254" s="625" t="s">
        <v>545</v>
      </c>
      <c r="B1254" s="626" t="s">
        <v>547</v>
      </c>
      <c r="C1254" s="627" t="s">
        <v>4016</v>
      </c>
      <c r="D1254" s="628" t="s">
        <v>4017</v>
      </c>
      <c r="E1254" s="627" t="s">
        <v>4000</v>
      </c>
      <c r="F1254" s="628" t="s">
        <v>4001</v>
      </c>
      <c r="G1254" s="627" t="s">
        <v>6147</v>
      </c>
      <c r="H1254" s="627" t="s">
        <v>6148</v>
      </c>
      <c r="I1254" s="629">
        <v>527.85</v>
      </c>
      <c r="J1254" s="629">
        <v>1</v>
      </c>
      <c r="K1254" s="630">
        <v>527.85</v>
      </c>
    </row>
    <row r="1255" spans="1:11" ht="14.4" customHeight="1" x14ac:dyDescent="0.3">
      <c r="A1255" s="625" t="s">
        <v>545</v>
      </c>
      <c r="B1255" s="626" t="s">
        <v>547</v>
      </c>
      <c r="C1255" s="627" t="s">
        <v>4016</v>
      </c>
      <c r="D1255" s="628" t="s">
        <v>4017</v>
      </c>
      <c r="E1255" s="627" t="s">
        <v>4000</v>
      </c>
      <c r="F1255" s="628" t="s">
        <v>4001</v>
      </c>
      <c r="G1255" s="627" t="s">
        <v>6149</v>
      </c>
      <c r="H1255" s="627" t="s">
        <v>6150</v>
      </c>
      <c r="I1255" s="629">
        <v>12872.88</v>
      </c>
      <c r="J1255" s="629">
        <v>1</v>
      </c>
      <c r="K1255" s="630">
        <v>12872.88</v>
      </c>
    </row>
    <row r="1256" spans="1:11" ht="14.4" customHeight="1" x14ac:dyDescent="0.3">
      <c r="A1256" s="625" t="s">
        <v>545</v>
      </c>
      <c r="B1256" s="626" t="s">
        <v>547</v>
      </c>
      <c r="C1256" s="627" t="s">
        <v>4016</v>
      </c>
      <c r="D1256" s="628" t="s">
        <v>4017</v>
      </c>
      <c r="E1256" s="627" t="s">
        <v>4000</v>
      </c>
      <c r="F1256" s="628" t="s">
        <v>4001</v>
      </c>
      <c r="G1256" s="627" t="s">
        <v>6151</v>
      </c>
      <c r="H1256" s="627" t="s">
        <v>6152</v>
      </c>
      <c r="I1256" s="629">
        <v>747.5</v>
      </c>
      <c r="J1256" s="629">
        <v>1</v>
      </c>
      <c r="K1256" s="630">
        <v>747.5</v>
      </c>
    </row>
    <row r="1257" spans="1:11" ht="14.4" customHeight="1" x14ac:dyDescent="0.3">
      <c r="A1257" s="625" t="s">
        <v>545</v>
      </c>
      <c r="B1257" s="626" t="s">
        <v>547</v>
      </c>
      <c r="C1257" s="627" t="s">
        <v>4016</v>
      </c>
      <c r="D1257" s="628" t="s">
        <v>4017</v>
      </c>
      <c r="E1257" s="627" t="s">
        <v>4000</v>
      </c>
      <c r="F1257" s="628" t="s">
        <v>4001</v>
      </c>
      <c r="G1257" s="627" t="s">
        <v>6153</v>
      </c>
      <c r="H1257" s="627" t="s">
        <v>6154</v>
      </c>
      <c r="I1257" s="629">
        <v>2111.3000000000002</v>
      </c>
      <c r="J1257" s="629">
        <v>1</v>
      </c>
      <c r="K1257" s="630">
        <v>2111.3000000000002</v>
      </c>
    </row>
    <row r="1258" spans="1:11" ht="14.4" customHeight="1" x14ac:dyDescent="0.3">
      <c r="A1258" s="625" t="s">
        <v>545</v>
      </c>
      <c r="B1258" s="626" t="s">
        <v>547</v>
      </c>
      <c r="C1258" s="627" t="s">
        <v>4016</v>
      </c>
      <c r="D1258" s="628" t="s">
        <v>4017</v>
      </c>
      <c r="E1258" s="627" t="s">
        <v>4000</v>
      </c>
      <c r="F1258" s="628" t="s">
        <v>4001</v>
      </c>
      <c r="G1258" s="627" t="s">
        <v>6155</v>
      </c>
      <c r="H1258" s="627" t="s">
        <v>6156</v>
      </c>
      <c r="I1258" s="629">
        <v>851.58</v>
      </c>
      <c r="J1258" s="629">
        <v>1</v>
      </c>
      <c r="K1258" s="630">
        <v>851.58</v>
      </c>
    </row>
    <row r="1259" spans="1:11" ht="14.4" customHeight="1" x14ac:dyDescent="0.3">
      <c r="A1259" s="625" t="s">
        <v>545</v>
      </c>
      <c r="B1259" s="626" t="s">
        <v>547</v>
      </c>
      <c r="C1259" s="627" t="s">
        <v>4016</v>
      </c>
      <c r="D1259" s="628" t="s">
        <v>4017</v>
      </c>
      <c r="E1259" s="627" t="s">
        <v>4000</v>
      </c>
      <c r="F1259" s="628" t="s">
        <v>4001</v>
      </c>
      <c r="G1259" s="627" t="s">
        <v>6157</v>
      </c>
      <c r="H1259" s="627" t="s">
        <v>6158</v>
      </c>
      <c r="I1259" s="629">
        <v>2875</v>
      </c>
      <c r="J1259" s="629">
        <v>1</v>
      </c>
      <c r="K1259" s="630">
        <v>2875</v>
      </c>
    </row>
    <row r="1260" spans="1:11" ht="14.4" customHeight="1" x14ac:dyDescent="0.3">
      <c r="A1260" s="625" t="s">
        <v>545</v>
      </c>
      <c r="B1260" s="626" t="s">
        <v>547</v>
      </c>
      <c r="C1260" s="627" t="s">
        <v>4016</v>
      </c>
      <c r="D1260" s="628" t="s">
        <v>4017</v>
      </c>
      <c r="E1260" s="627" t="s">
        <v>4000</v>
      </c>
      <c r="F1260" s="628" t="s">
        <v>4001</v>
      </c>
      <c r="G1260" s="627" t="s">
        <v>6159</v>
      </c>
      <c r="H1260" s="627" t="s">
        <v>6160</v>
      </c>
      <c r="I1260" s="629">
        <v>727.38666666666666</v>
      </c>
      <c r="J1260" s="629">
        <v>9</v>
      </c>
      <c r="K1260" s="630">
        <v>6546.4400000000005</v>
      </c>
    </row>
    <row r="1261" spans="1:11" ht="14.4" customHeight="1" x14ac:dyDescent="0.3">
      <c r="A1261" s="625" t="s">
        <v>545</v>
      </c>
      <c r="B1261" s="626" t="s">
        <v>547</v>
      </c>
      <c r="C1261" s="627" t="s">
        <v>4016</v>
      </c>
      <c r="D1261" s="628" t="s">
        <v>4017</v>
      </c>
      <c r="E1261" s="627" t="s">
        <v>4000</v>
      </c>
      <c r="F1261" s="628" t="s">
        <v>4001</v>
      </c>
      <c r="G1261" s="627" t="s">
        <v>6161</v>
      </c>
      <c r="H1261" s="627" t="s">
        <v>6162</v>
      </c>
      <c r="I1261" s="629">
        <v>2916.16</v>
      </c>
      <c r="J1261" s="629">
        <v>1</v>
      </c>
      <c r="K1261" s="630">
        <v>2916.16</v>
      </c>
    </row>
    <row r="1262" spans="1:11" ht="14.4" customHeight="1" x14ac:dyDescent="0.3">
      <c r="A1262" s="625" t="s">
        <v>545</v>
      </c>
      <c r="B1262" s="626" t="s">
        <v>547</v>
      </c>
      <c r="C1262" s="627" t="s">
        <v>4016</v>
      </c>
      <c r="D1262" s="628" t="s">
        <v>4017</v>
      </c>
      <c r="E1262" s="627" t="s">
        <v>4000</v>
      </c>
      <c r="F1262" s="628" t="s">
        <v>4001</v>
      </c>
      <c r="G1262" s="627" t="s">
        <v>6163</v>
      </c>
      <c r="H1262" s="627" t="s">
        <v>6164</v>
      </c>
      <c r="I1262" s="629">
        <v>329.46</v>
      </c>
      <c r="J1262" s="629">
        <v>5</v>
      </c>
      <c r="K1262" s="630">
        <v>1647.3</v>
      </c>
    </row>
    <row r="1263" spans="1:11" ht="14.4" customHeight="1" x14ac:dyDescent="0.3">
      <c r="A1263" s="625" t="s">
        <v>545</v>
      </c>
      <c r="B1263" s="626" t="s">
        <v>547</v>
      </c>
      <c r="C1263" s="627" t="s">
        <v>4016</v>
      </c>
      <c r="D1263" s="628" t="s">
        <v>4017</v>
      </c>
      <c r="E1263" s="627" t="s">
        <v>4000</v>
      </c>
      <c r="F1263" s="628" t="s">
        <v>4001</v>
      </c>
      <c r="G1263" s="627" t="s">
        <v>6165</v>
      </c>
      <c r="H1263" s="627" t="s">
        <v>6166</v>
      </c>
      <c r="I1263" s="629">
        <v>3109.6</v>
      </c>
      <c r="J1263" s="629">
        <v>9</v>
      </c>
      <c r="K1263" s="630">
        <v>27986.400000000001</v>
      </c>
    </row>
    <row r="1264" spans="1:11" ht="14.4" customHeight="1" x14ac:dyDescent="0.3">
      <c r="A1264" s="625" t="s">
        <v>545</v>
      </c>
      <c r="B1264" s="626" t="s">
        <v>547</v>
      </c>
      <c r="C1264" s="627" t="s">
        <v>4016</v>
      </c>
      <c r="D1264" s="628" t="s">
        <v>4017</v>
      </c>
      <c r="E1264" s="627" t="s">
        <v>4000</v>
      </c>
      <c r="F1264" s="628" t="s">
        <v>4001</v>
      </c>
      <c r="G1264" s="627" t="s">
        <v>6167</v>
      </c>
      <c r="H1264" s="627" t="s">
        <v>6168</v>
      </c>
      <c r="I1264" s="629">
        <v>1386.24</v>
      </c>
      <c r="J1264" s="629">
        <v>1</v>
      </c>
      <c r="K1264" s="630">
        <v>1386.24</v>
      </c>
    </row>
    <row r="1265" spans="1:11" ht="14.4" customHeight="1" x14ac:dyDescent="0.3">
      <c r="A1265" s="625" t="s">
        <v>545</v>
      </c>
      <c r="B1265" s="626" t="s">
        <v>547</v>
      </c>
      <c r="C1265" s="627" t="s">
        <v>4016</v>
      </c>
      <c r="D1265" s="628" t="s">
        <v>4017</v>
      </c>
      <c r="E1265" s="627" t="s">
        <v>4000</v>
      </c>
      <c r="F1265" s="628" t="s">
        <v>4001</v>
      </c>
      <c r="G1265" s="627" t="s">
        <v>6169</v>
      </c>
      <c r="H1265" s="627" t="s">
        <v>6170</v>
      </c>
      <c r="I1265" s="629">
        <v>9139.3799999999992</v>
      </c>
      <c r="J1265" s="629">
        <v>1</v>
      </c>
      <c r="K1265" s="630">
        <v>9139.3799999999992</v>
      </c>
    </row>
    <row r="1266" spans="1:11" ht="14.4" customHeight="1" x14ac:dyDescent="0.3">
      <c r="A1266" s="625" t="s">
        <v>545</v>
      </c>
      <c r="B1266" s="626" t="s">
        <v>547</v>
      </c>
      <c r="C1266" s="627" t="s">
        <v>4016</v>
      </c>
      <c r="D1266" s="628" t="s">
        <v>4017</v>
      </c>
      <c r="E1266" s="627" t="s">
        <v>4000</v>
      </c>
      <c r="F1266" s="628" t="s">
        <v>4001</v>
      </c>
      <c r="G1266" s="627" t="s">
        <v>6171</v>
      </c>
      <c r="H1266" s="627" t="s">
        <v>6172</v>
      </c>
      <c r="I1266" s="629">
        <v>901.74</v>
      </c>
      <c r="J1266" s="629">
        <v>1</v>
      </c>
      <c r="K1266" s="630">
        <v>901.74</v>
      </c>
    </row>
    <row r="1267" spans="1:11" ht="14.4" customHeight="1" x14ac:dyDescent="0.3">
      <c r="A1267" s="625" t="s">
        <v>545</v>
      </c>
      <c r="B1267" s="626" t="s">
        <v>547</v>
      </c>
      <c r="C1267" s="627" t="s">
        <v>4016</v>
      </c>
      <c r="D1267" s="628" t="s">
        <v>4017</v>
      </c>
      <c r="E1267" s="627" t="s">
        <v>4000</v>
      </c>
      <c r="F1267" s="628" t="s">
        <v>4001</v>
      </c>
      <c r="G1267" s="627" t="s">
        <v>6173</v>
      </c>
      <c r="H1267" s="627" t="s">
        <v>6174</v>
      </c>
      <c r="I1267" s="629">
        <v>2916.16</v>
      </c>
      <c r="J1267" s="629">
        <v>1</v>
      </c>
      <c r="K1267" s="630">
        <v>2916.16</v>
      </c>
    </row>
    <row r="1268" spans="1:11" ht="14.4" customHeight="1" x14ac:dyDescent="0.3">
      <c r="A1268" s="625" t="s">
        <v>545</v>
      </c>
      <c r="B1268" s="626" t="s">
        <v>547</v>
      </c>
      <c r="C1268" s="627" t="s">
        <v>4016</v>
      </c>
      <c r="D1268" s="628" t="s">
        <v>4017</v>
      </c>
      <c r="E1268" s="627" t="s">
        <v>4000</v>
      </c>
      <c r="F1268" s="628" t="s">
        <v>4001</v>
      </c>
      <c r="G1268" s="627" t="s">
        <v>6175</v>
      </c>
      <c r="H1268" s="627" t="s">
        <v>6176</v>
      </c>
      <c r="I1268" s="629">
        <v>8683.3700000000008</v>
      </c>
      <c r="J1268" s="629">
        <v>2</v>
      </c>
      <c r="K1268" s="630">
        <v>17366.740000000002</v>
      </c>
    </row>
    <row r="1269" spans="1:11" ht="14.4" customHeight="1" x14ac:dyDescent="0.3">
      <c r="A1269" s="625" t="s">
        <v>545</v>
      </c>
      <c r="B1269" s="626" t="s">
        <v>547</v>
      </c>
      <c r="C1269" s="627" t="s">
        <v>4016</v>
      </c>
      <c r="D1269" s="628" t="s">
        <v>4017</v>
      </c>
      <c r="E1269" s="627" t="s">
        <v>4000</v>
      </c>
      <c r="F1269" s="628" t="s">
        <v>4001</v>
      </c>
      <c r="G1269" s="627" t="s">
        <v>6177</v>
      </c>
      <c r="H1269" s="627" t="s">
        <v>6178</v>
      </c>
      <c r="I1269" s="629">
        <v>7791.91</v>
      </c>
      <c r="J1269" s="629">
        <v>3</v>
      </c>
      <c r="K1269" s="630">
        <v>23375.73</v>
      </c>
    </row>
    <row r="1270" spans="1:11" ht="14.4" customHeight="1" x14ac:dyDescent="0.3">
      <c r="A1270" s="625" t="s">
        <v>545</v>
      </c>
      <c r="B1270" s="626" t="s">
        <v>547</v>
      </c>
      <c r="C1270" s="627" t="s">
        <v>4016</v>
      </c>
      <c r="D1270" s="628" t="s">
        <v>4017</v>
      </c>
      <c r="E1270" s="627" t="s">
        <v>4000</v>
      </c>
      <c r="F1270" s="628" t="s">
        <v>4001</v>
      </c>
      <c r="G1270" s="627" t="s">
        <v>6179</v>
      </c>
      <c r="H1270" s="627" t="s">
        <v>6180</v>
      </c>
      <c r="I1270" s="629">
        <v>560.88</v>
      </c>
      <c r="J1270" s="629">
        <v>1</v>
      </c>
      <c r="K1270" s="630">
        <v>560.88</v>
      </c>
    </row>
    <row r="1271" spans="1:11" ht="14.4" customHeight="1" x14ac:dyDescent="0.3">
      <c r="A1271" s="625" t="s">
        <v>545</v>
      </c>
      <c r="B1271" s="626" t="s">
        <v>547</v>
      </c>
      <c r="C1271" s="627" t="s">
        <v>4016</v>
      </c>
      <c r="D1271" s="628" t="s">
        <v>4017</v>
      </c>
      <c r="E1271" s="627" t="s">
        <v>4000</v>
      </c>
      <c r="F1271" s="628" t="s">
        <v>4001</v>
      </c>
      <c r="G1271" s="627" t="s">
        <v>6181</v>
      </c>
      <c r="H1271" s="627" t="s">
        <v>6182</v>
      </c>
      <c r="I1271" s="629">
        <v>8757.48</v>
      </c>
      <c r="J1271" s="629">
        <v>1</v>
      </c>
      <c r="K1271" s="630">
        <v>8757.48</v>
      </c>
    </row>
    <row r="1272" spans="1:11" ht="14.4" customHeight="1" x14ac:dyDescent="0.3">
      <c r="A1272" s="625" t="s">
        <v>545</v>
      </c>
      <c r="B1272" s="626" t="s">
        <v>547</v>
      </c>
      <c r="C1272" s="627" t="s">
        <v>4016</v>
      </c>
      <c r="D1272" s="628" t="s">
        <v>4017</v>
      </c>
      <c r="E1272" s="627" t="s">
        <v>4000</v>
      </c>
      <c r="F1272" s="628" t="s">
        <v>4001</v>
      </c>
      <c r="G1272" s="627" t="s">
        <v>6183</v>
      </c>
      <c r="H1272" s="627" t="s">
        <v>6184</v>
      </c>
      <c r="I1272" s="629">
        <v>747.5</v>
      </c>
      <c r="J1272" s="629">
        <v>1</v>
      </c>
      <c r="K1272" s="630">
        <v>747.5</v>
      </c>
    </row>
    <row r="1273" spans="1:11" ht="14.4" customHeight="1" x14ac:dyDescent="0.3">
      <c r="A1273" s="625" t="s">
        <v>545</v>
      </c>
      <c r="B1273" s="626" t="s">
        <v>547</v>
      </c>
      <c r="C1273" s="627" t="s">
        <v>4016</v>
      </c>
      <c r="D1273" s="628" t="s">
        <v>4017</v>
      </c>
      <c r="E1273" s="627" t="s">
        <v>4000</v>
      </c>
      <c r="F1273" s="628" t="s">
        <v>4001</v>
      </c>
      <c r="G1273" s="627" t="s">
        <v>6185</v>
      </c>
      <c r="H1273" s="627" t="s">
        <v>6186</v>
      </c>
      <c r="I1273" s="629">
        <v>8683.3950000000004</v>
      </c>
      <c r="J1273" s="629">
        <v>2</v>
      </c>
      <c r="K1273" s="630">
        <v>17366.79</v>
      </c>
    </row>
    <row r="1274" spans="1:11" ht="14.4" customHeight="1" x14ac:dyDescent="0.3">
      <c r="A1274" s="625" t="s">
        <v>545</v>
      </c>
      <c r="B1274" s="626" t="s">
        <v>547</v>
      </c>
      <c r="C1274" s="627" t="s">
        <v>4016</v>
      </c>
      <c r="D1274" s="628" t="s">
        <v>4017</v>
      </c>
      <c r="E1274" s="627" t="s">
        <v>4000</v>
      </c>
      <c r="F1274" s="628" t="s">
        <v>4001</v>
      </c>
      <c r="G1274" s="627" t="s">
        <v>6187</v>
      </c>
      <c r="H1274" s="627" t="s">
        <v>6188</v>
      </c>
      <c r="I1274" s="629">
        <v>1421.59</v>
      </c>
      <c r="J1274" s="629">
        <v>2</v>
      </c>
      <c r="K1274" s="630">
        <v>2843.18</v>
      </c>
    </row>
    <row r="1275" spans="1:11" ht="14.4" customHeight="1" x14ac:dyDescent="0.3">
      <c r="A1275" s="625" t="s">
        <v>545</v>
      </c>
      <c r="B1275" s="626" t="s">
        <v>547</v>
      </c>
      <c r="C1275" s="627" t="s">
        <v>4016</v>
      </c>
      <c r="D1275" s="628" t="s">
        <v>4017</v>
      </c>
      <c r="E1275" s="627" t="s">
        <v>4000</v>
      </c>
      <c r="F1275" s="628" t="s">
        <v>4001</v>
      </c>
      <c r="G1275" s="627" t="s">
        <v>6189</v>
      </c>
      <c r="H1275" s="627" t="s">
        <v>6190</v>
      </c>
      <c r="I1275" s="629">
        <v>229.14</v>
      </c>
      <c r="J1275" s="629">
        <v>1</v>
      </c>
      <c r="K1275" s="630">
        <v>229.14</v>
      </c>
    </row>
    <row r="1276" spans="1:11" ht="14.4" customHeight="1" x14ac:dyDescent="0.3">
      <c r="A1276" s="625" t="s">
        <v>545</v>
      </c>
      <c r="B1276" s="626" t="s">
        <v>547</v>
      </c>
      <c r="C1276" s="627" t="s">
        <v>4016</v>
      </c>
      <c r="D1276" s="628" t="s">
        <v>4017</v>
      </c>
      <c r="E1276" s="627" t="s">
        <v>4000</v>
      </c>
      <c r="F1276" s="628" t="s">
        <v>4001</v>
      </c>
      <c r="G1276" s="627" t="s">
        <v>6191</v>
      </c>
      <c r="H1276" s="627" t="s">
        <v>6192</v>
      </c>
      <c r="I1276" s="629">
        <v>747.5</v>
      </c>
      <c r="J1276" s="629">
        <v>1</v>
      </c>
      <c r="K1276" s="630">
        <v>747.5</v>
      </c>
    </row>
    <row r="1277" spans="1:11" ht="14.4" customHeight="1" x14ac:dyDescent="0.3">
      <c r="A1277" s="625" t="s">
        <v>545</v>
      </c>
      <c r="B1277" s="626" t="s">
        <v>547</v>
      </c>
      <c r="C1277" s="627" t="s">
        <v>4016</v>
      </c>
      <c r="D1277" s="628" t="s">
        <v>4017</v>
      </c>
      <c r="E1277" s="627" t="s">
        <v>4000</v>
      </c>
      <c r="F1277" s="628" t="s">
        <v>4001</v>
      </c>
      <c r="G1277" s="627" t="s">
        <v>6193</v>
      </c>
      <c r="H1277" s="627" t="s">
        <v>6194</v>
      </c>
      <c r="I1277" s="629">
        <v>11235.9</v>
      </c>
      <c r="J1277" s="629">
        <v>1</v>
      </c>
      <c r="K1277" s="630">
        <v>11235.9</v>
      </c>
    </row>
    <row r="1278" spans="1:11" ht="14.4" customHeight="1" x14ac:dyDescent="0.3">
      <c r="A1278" s="625" t="s">
        <v>545</v>
      </c>
      <c r="B1278" s="626" t="s">
        <v>547</v>
      </c>
      <c r="C1278" s="627" t="s">
        <v>4016</v>
      </c>
      <c r="D1278" s="628" t="s">
        <v>4017</v>
      </c>
      <c r="E1278" s="627" t="s">
        <v>4000</v>
      </c>
      <c r="F1278" s="628" t="s">
        <v>4001</v>
      </c>
      <c r="G1278" s="627" t="s">
        <v>6195</v>
      </c>
      <c r="H1278" s="627" t="s">
        <v>6196</v>
      </c>
      <c r="I1278" s="629">
        <v>10628.22</v>
      </c>
      <c r="J1278" s="629">
        <v>1</v>
      </c>
      <c r="K1278" s="630">
        <v>10628.22</v>
      </c>
    </row>
    <row r="1279" spans="1:11" ht="14.4" customHeight="1" x14ac:dyDescent="0.3">
      <c r="A1279" s="625" t="s">
        <v>545</v>
      </c>
      <c r="B1279" s="626" t="s">
        <v>547</v>
      </c>
      <c r="C1279" s="627" t="s">
        <v>4016</v>
      </c>
      <c r="D1279" s="628" t="s">
        <v>4017</v>
      </c>
      <c r="E1279" s="627" t="s">
        <v>4000</v>
      </c>
      <c r="F1279" s="628" t="s">
        <v>4001</v>
      </c>
      <c r="G1279" s="627" t="s">
        <v>6197</v>
      </c>
      <c r="H1279" s="627" t="s">
        <v>6198</v>
      </c>
      <c r="I1279" s="629">
        <v>1552.5</v>
      </c>
      <c r="J1279" s="629">
        <v>4</v>
      </c>
      <c r="K1279" s="630">
        <v>6210</v>
      </c>
    </row>
    <row r="1280" spans="1:11" ht="14.4" customHeight="1" x14ac:dyDescent="0.3">
      <c r="A1280" s="625" t="s">
        <v>545</v>
      </c>
      <c r="B1280" s="626" t="s">
        <v>547</v>
      </c>
      <c r="C1280" s="627" t="s">
        <v>4016</v>
      </c>
      <c r="D1280" s="628" t="s">
        <v>4017</v>
      </c>
      <c r="E1280" s="627" t="s">
        <v>4000</v>
      </c>
      <c r="F1280" s="628" t="s">
        <v>4001</v>
      </c>
      <c r="G1280" s="627" t="s">
        <v>6199</v>
      </c>
      <c r="H1280" s="627" t="s">
        <v>6200</v>
      </c>
      <c r="I1280" s="629">
        <v>750.13</v>
      </c>
      <c r="J1280" s="629">
        <v>1</v>
      </c>
      <c r="K1280" s="630">
        <v>750.13</v>
      </c>
    </row>
    <row r="1281" spans="1:11" ht="14.4" customHeight="1" x14ac:dyDescent="0.3">
      <c r="A1281" s="625" t="s">
        <v>545</v>
      </c>
      <c r="B1281" s="626" t="s">
        <v>547</v>
      </c>
      <c r="C1281" s="627" t="s">
        <v>4016</v>
      </c>
      <c r="D1281" s="628" t="s">
        <v>4017</v>
      </c>
      <c r="E1281" s="627" t="s">
        <v>4000</v>
      </c>
      <c r="F1281" s="628" t="s">
        <v>4001</v>
      </c>
      <c r="G1281" s="627" t="s">
        <v>6201</v>
      </c>
      <c r="H1281" s="627" t="s">
        <v>6202</v>
      </c>
      <c r="I1281" s="629">
        <v>1199.28</v>
      </c>
      <c r="J1281" s="629">
        <v>1</v>
      </c>
      <c r="K1281" s="630">
        <v>1199.28</v>
      </c>
    </row>
    <row r="1282" spans="1:11" ht="14.4" customHeight="1" x14ac:dyDescent="0.3">
      <c r="A1282" s="625" t="s">
        <v>545</v>
      </c>
      <c r="B1282" s="626" t="s">
        <v>547</v>
      </c>
      <c r="C1282" s="627" t="s">
        <v>4016</v>
      </c>
      <c r="D1282" s="628" t="s">
        <v>4017</v>
      </c>
      <c r="E1282" s="627" t="s">
        <v>4000</v>
      </c>
      <c r="F1282" s="628" t="s">
        <v>4001</v>
      </c>
      <c r="G1282" s="627" t="s">
        <v>6203</v>
      </c>
      <c r="H1282" s="627" t="s">
        <v>6204</v>
      </c>
      <c r="I1282" s="629">
        <v>990</v>
      </c>
      <c r="J1282" s="629">
        <v>1</v>
      </c>
      <c r="K1282" s="630">
        <v>990</v>
      </c>
    </row>
    <row r="1283" spans="1:11" ht="14.4" customHeight="1" x14ac:dyDescent="0.3">
      <c r="A1283" s="625" t="s">
        <v>545</v>
      </c>
      <c r="B1283" s="626" t="s">
        <v>547</v>
      </c>
      <c r="C1283" s="627" t="s">
        <v>4016</v>
      </c>
      <c r="D1283" s="628" t="s">
        <v>4017</v>
      </c>
      <c r="E1283" s="627" t="s">
        <v>4000</v>
      </c>
      <c r="F1283" s="628" t="s">
        <v>4001</v>
      </c>
      <c r="G1283" s="627" t="s">
        <v>6205</v>
      </c>
      <c r="H1283" s="627" t="s">
        <v>6206</v>
      </c>
      <c r="I1283" s="629">
        <v>11132.12</v>
      </c>
      <c r="J1283" s="629">
        <v>1</v>
      </c>
      <c r="K1283" s="630">
        <v>11132.12</v>
      </c>
    </row>
    <row r="1284" spans="1:11" ht="14.4" customHeight="1" x14ac:dyDescent="0.3">
      <c r="A1284" s="625" t="s">
        <v>545</v>
      </c>
      <c r="B1284" s="626" t="s">
        <v>547</v>
      </c>
      <c r="C1284" s="627" t="s">
        <v>4016</v>
      </c>
      <c r="D1284" s="628" t="s">
        <v>4017</v>
      </c>
      <c r="E1284" s="627" t="s">
        <v>4000</v>
      </c>
      <c r="F1284" s="628" t="s">
        <v>4001</v>
      </c>
      <c r="G1284" s="627" t="s">
        <v>6207</v>
      </c>
      <c r="H1284" s="627" t="s">
        <v>6208</v>
      </c>
      <c r="I1284" s="629">
        <v>901.74</v>
      </c>
      <c r="J1284" s="629">
        <v>1</v>
      </c>
      <c r="K1284" s="630">
        <v>901.74</v>
      </c>
    </row>
    <row r="1285" spans="1:11" ht="14.4" customHeight="1" x14ac:dyDescent="0.3">
      <c r="A1285" s="625" t="s">
        <v>545</v>
      </c>
      <c r="B1285" s="626" t="s">
        <v>547</v>
      </c>
      <c r="C1285" s="627" t="s">
        <v>4016</v>
      </c>
      <c r="D1285" s="628" t="s">
        <v>4017</v>
      </c>
      <c r="E1285" s="627" t="s">
        <v>4000</v>
      </c>
      <c r="F1285" s="628" t="s">
        <v>4001</v>
      </c>
      <c r="G1285" s="627" t="s">
        <v>6209</v>
      </c>
      <c r="H1285" s="627" t="s">
        <v>6210</v>
      </c>
      <c r="I1285" s="629">
        <v>466.26</v>
      </c>
      <c r="J1285" s="629">
        <v>1</v>
      </c>
      <c r="K1285" s="630">
        <v>466.26</v>
      </c>
    </row>
    <row r="1286" spans="1:11" ht="14.4" customHeight="1" x14ac:dyDescent="0.3">
      <c r="A1286" s="625" t="s">
        <v>545</v>
      </c>
      <c r="B1286" s="626" t="s">
        <v>547</v>
      </c>
      <c r="C1286" s="627" t="s">
        <v>4016</v>
      </c>
      <c r="D1286" s="628" t="s">
        <v>4017</v>
      </c>
      <c r="E1286" s="627" t="s">
        <v>4000</v>
      </c>
      <c r="F1286" s="628" t="s">
        <v>4001</v>
      </c>
      <c r="G1286" s="627" t="s">
        <v>6211</v>
      </c>
      <c r="H1286" s="627" t="s">
        <v>6212</v>
      </c>
      <c r="I1286" s="629">
        <v>11870</v>
      </c>
      <c r="J1286" s="629">
        <v>1</v>
      </c>
      <c r="K1286" s="630">
        <v>11870</v>
      </c>
    </row>
    <row r="1287" spans="1:11" ht="14.4" customHeight="1" x14ac:dyDescent="0.3">
      <c r="A1287" s="625" t="s">
        <v>545</v>
      </c>
      <c r="B1287" s="626" t="s">
        <v>547</v>
      </c>
      <c r="C1287" s="627" t="s">
        <v>4016</v>
      </c>
      <c r="D1287" s="628" t="s">
        <v>4017</v>
      </c>
      <c r="E1287" s="627" t="s">
        <v>4000</v>
      </c>
      <c r="F1287" s="628" t="s">
        <v>4001</v>
      </c>
      <c r="G1287" s="627" t="s">
        <v>6213</v>
      </c>
      <c r="H1287" s="627" t="s">
        <v>6214</v>
      </c>
      <c r="I1287" s="629">
        <v>790</v>
      </c>
      <c r="J1287" s="629">
        <v>1</v>
      </c>
      <c r="K1287" s="630">
        <v>790</v>
      </c>
    </row>
    <row r="1288" spans="1:11" ht="14.4" customHeight="1" x14ac:dyDescent="0.3">
      <c r="A1288" s="625" t="s">
        <v>545</v>
      </c>
      <c r="B1288" s="626" t="s">
        <v>547</v>
      </c>
      <c r="C1288" s="627" t="s">
        <v>4016</v>
      </c>
      <c r="D1288" s="628" t="s">
        <v>4017</v>
      </c>
      <c r="E1288" s="627" t="s">
        <v>4000</v>
      </c>
      <c r="F1288" s="628" t="s">
        <v>4001</v>
      </c>
      <c r="G1288" s="627" t="s">
        <v>6215</v>
      </c>
      <c r="H1288" s="627" t="s">
        <v>6216</v>
      </c>
      <c r="I1288" s="629">
        <v>8683.4</v>
      </c>
      <c r="J1288" s="629">
        <v>1</v>
      </c>
      <c r="K1288" s="630">
        <v>8683.4</v>
      </c>
    </row>
    <row r="1289" spans="1:11" ht="14.4" customHeight="1" x14ac:dyDescent="0.3">
      <c r="A1289" s="625" t="s">
        <v>545</v>
      </c>
      <c r="B1289" s="626" t="s">
        <v>547</v>
      </c>
      <c r="C1289" s="627" t="s">
        <v>4016</v>
      </c>
      <c r="D1289" s="628" t="s">
        <v>4017</v>
      </c>
      <c r="E1289" s="627" t="s">
        <v>4000</v>
      </c>
      <c r="F1289" s="628" t="s">
        <v>4001</v>
      </c>
      <c r="G1289" s="627" t="s">
        <v>6217</v>
      </c>
      <c r="H1289" s="627" t="s">
        <v>6218</v>
      </c>
      <c r="I1289" s="629">
        <v>13281</v>
      </c>
      <c r="J1289" s="629">
        <v>1</v>
      </c>
      <c r="K1289" s="630">
        <v>13281</v>
      </c>
    </row>
    <row r="1290" spans="1:11" ht="14.4" customHeight="1" x14ac:dyDescent="0.3">
      <c r="A1290" s="625" t="s">
        <v>545</v>
      </c>
      <c r="B1290" s="626" t="s">
        <v>547</v>
      </c>
      <c r="C1290" s="627" t="s">
        <v>4016</v>
      </c>
      <c r="D1290" s="628" t="s">
        <v>4017</v>
      </c>
      <c r="E1290" s="627" t="s">
        <v>4000</v>
      </c>
      <c r="F1290" s="628" t="s">
        <v>4001</v>
      </c>
      <c r="G1290" s="627" t="s">
        <v>6219</v>
      </c>
      <c r="H1290" s="627" t="s">
        <v>6220</v>
      </c>
      <c r="I1290" s="629">
        <v>6707.95</v>
      </c>
      <c r="J1290" s="629">
        <v>1</v>
      </c>
      <c r="K1290" s="630">
        <v>6707.95</v>
      </c>
    </row>
    <row r="1291" spans="1:11" ht="14.4" customHeight="1" x14ac:dyDescent="0.3">
      <c r="A1291" s="625" t="s">
        <v>545</v>
      </c>
      <c r="B1291" s="626" t="s">
        <v>547</v>
      </c>
      <c r="C1291" s="627" t="s">
        <v>4016</v>
      </c>
      <c r="D1291" s="628" t="s">
        <v>4017</v>
      </c>
      <c r="E1291" s="627" t="s">
        <v>4000</v>
      </c>
      <c r="F1291" s="628" t="s">
        <v>4001</v>
      </c>
      <c r="G1291" s="627" t="s">
        <v>6221</v>
      </c>
      <c r="H1291" s="627" t="s">
        <v>6222</v>
      </c>
      <c r="I1291" s="629">
        <v>8572.7999999999993</v>
      </c>
      <c r="J1291" s="629">
        <v>1</v>
      </c>
      <c r="K1291" s="630">
        <v>8572.7999999999993</v>
      </c>
    </row>
    <row r="1292" spans="1:11" ht="14.4" customHeight="1" x14ac:dyDescent="0.3">
      <c r="A1292" s="625" t="s">
        <v>545</v>
      </c>
      <c r="B1292" s="626" t="s">
        <v>547</v>
      </c>
      <c r="C1292" s="627" t="s">
        <v>4016</v>
      </c>
      <c r="D1292" s="628" t="s">
        <v>4017</v>
      </c>
      <c r="E1292" s="627" t="s">
        <v>4000</v>
      </c>
      <c r="F1292" s="628" t="s">
        <v>4001</v>
      </c>
      <c r="G1292" s="627" t="s">
        <v>6223</v>
      </c>
      <c r="H1292" s="627" t="s">
        <v>6224</v>
      </c>
      <c r="I1292" s="629">
        <v>790</v>
      </c>
      <c r="J1292" s="629">
        <v>1</v>
      </c>
      <c r="K1292" s="630">
        <v>790</v>
      </c>
    </row>
    <row r="1293" spans="1:11" ht="14.4" customHeight="1" x14ac:dyDescent="0.3">
      <c r="A1293" s="625" t="s">
        <v>545</v>
      </c>
      <c r="B1293" s="626" t="s">
        <v>547</v>
      </c>
      <c r="C1293" s="627" t="s">
        <v>4016</v>
      </c>
      <c r="D1293" s="628" t="s">
        <v>4017</v>
      </c>
      <c r="E1293" s="627" t="s">
        <v>4000</v>
      </c>
      <c r="F1293" s="628" t="s">
        <v>4001</v>
      </c>
      <c r="G1293" s="627" t="s">
        <v>6225</v>
      </c>
      <c r="H1293" s="627" t="s">
        <v>6226</v>
      </c>
      <c r="I1293" s="629">
        <v>606.48</v>
      </c>
      <c r="J1293" s="629">
        <v>1</v>
      </c>
      <c r="K1293" s="630">
        <v>606.48</v>
      </c>
    </row>
    <row r="1294" spans="1:11" ht="14.4" customHeight="1" x14ac:dyDescent="0.3">
      <c r="A1294" s="625" t="s">
        <v>545</v>
      </c>
      <c r="B1294" s="626" t="s">
        <v>547</v>
      </c>
      <c r="C1294" s="627" t="s">
        <v>4016</v>
      </c>
      <c r="D1294" s="628" t="s">
        <v>4017</v>
      </c>
      <c r="E1294" s="627" t="s">
        <v>4000</v>
      </c>
      <c r="F1294" s="628" t="s">
        <v>4001</v>
      </c>
      <c r="G1294" s="627" t="s">
        <v>6227</v>
      </c>
      <c r="H1294" s="627" t="s">
        <v>6228</v>
      </c>
      <c r="I1294" s="629">
        <v>1029.415</v>
      </c>
      <c r="J1294" s="629">
        <v>2</v>
      </c>
      <c r="K1294" s="630">
        <v>2058.83</v>
      </c>
    </row>
    <row r="1295" spans="1:11" ht="14.4" customHeight="1" x14ac:dyDescent="0.3">
      <c r="A1295" s="625" t="s">
        <v>545</v>
      </c>
      <c r="B1295" s="626" t="s">
        <v>547</v>
      </c>
      <c r="C1295" s="627" t="s">
        <v>4016</v>
      </c>
      <c r="D1295" s="628" t="s">
        <v>4017</v>
      </c>
      <c r="E1295" s="627" t="s">
        <v>4000</v>
      </c>
      <c r="F1295" s="628" t="s">
        <v>4001</v>
      </c>
      <c r="G1295" s="627" t="s">
        <v>6229</v>
      </c>
      <c r="H1295" s="627" t="s">
        <v>6230</v>
      </c>
      <c r="I1295" s="629">
        <v>2916.1099999999997</v>
      </c>
      <c r="J1295" s="629">
        <v>2</v>
      </c>
      <c r="K1295" s="630">
        <v>5832.2199999999993</v>
      </c>
    </row>
    <row r="1296" spans="1:11" ht="14.4" customHeight="1" x14ac:dyDescent="0.3">
      <c r="A1296" s="625" t="s">
        <v>545</v>
      </c>
      <c r="B1296" s="626" t="s">
        <v>547</v>
      </c>
      <c r="C1296" s="627" t="s">
        <v>4016</v>
      </c>
      <c r="D1296" s="628" t="s">
        <v>4017</v>
      </c>
      <c r="E1296" s="627" t="s">
        <v>4000</v>
      </c>
      <c r="F1296" s="628" t="s">
        <v>4001</v>
      </c>
      <c r="G1296" s="627" t="s">
        <v>6231</v>
      </c>
      <c r="H1296" s="627" t="s">
        <v>6232</v>
      </c>
      <c r="I1296" s="629">
        <v>1029.43</v>
      </c>
      <c r="J1296" s="629">
        <v>1</v>
      </c>
      <c r="K1296" s="630">
        <v>1029.43</v>
      </c>
    </row>
    <row r="1297" spans="1:11" ht="14.4" customHeight="1" x14ac:dyDescent="0.3">
      <c r="A1297" s="625" t="s">
        <v>545</v>
      </c>
      <c r="B1297" s="626" t="s">
        <v>547</v>
      </c>
      <c r="C1297" s="627" t="s">
        <v>4016</v>
      </c>
      <c r="D1297" s="628" t="s">
        <v>4017</v>
      </c>
      <c r="E1297" s="627" t="s">
        <v>4000</v>
      </c>
      <c r="F1297" s="628" t="s">
        <v>4001</v>
      </c>
      <c r="G1297" s="627" t="s">
        <v>6233</v>
      </c>
      <c r="H1297" s="627" t="s">
        <v>6234</v>
      </c>
      <c r="I1297" s="629">
        <v>9139.3799999999992</v>
      </c>
      <c r="J1297" s="629">
        <v>1</v>
      </c>
      <c r="K1297" s="630">
        <v>9139.3799999999992</v>
      </c>
    </row>
    <row r="1298" spans="1:11" ht="14.4" customHeight="1" x14ac:dyDescent="0.3">
      <c r="A1298" s="625" t="s">
        <v>545</v>
      </c>
      <c r="B1298" s="626" t="s">
        <v>547</v>
      </c>
      <c r="C1298" s="627" t="s">
        <v>4016</v>
      </c>
      <c r="D1298" s="628" t="s">
        <v>4017</v>
      </c>
      <c r="E1298" s="627" t="s">
        <v>4000</v>
      </c>
      <c r="F1298" s="628" t="s">
        <v>4001</v>
      </c>
      <c r="G1298" s="627" t="s">
        <v>6235</v>
      </c>
      <c r="H1298" s="627" t="s">
        <v>6236</v>
      </c>
      <c r="I1298" s="629">
        <v>7908</v>
      </c>
      <c r="J1298" s="629">
        <v>1</v>
      </c>
      <c r="K1298" s="630">
        <v>7908</v>
      </c>
    </row>
    <row r="1299" spans="1:11" ht="14.4" customHeight="1" x14ac:dyDescent="0.3">
      <c r="A1299" s="625" t="s">
        <v>545</v>
      </c>
      <c r="B1299" s="626" t="s">
        <v>547</v>
      </c>
      <c r="C1299" s="627" t="s">
        <v>4016</v>
      </c>
      <c r="D1299" s="628" t="s">
        <v>4017</v>
      </c>
      <c r="E1299" s="627" t="s">
        <v>4000</v>
      </c>
      <c r="F1299" s="628" t="s">
        <v>4001</v>
      </c>
      <c r="G1299" s="627" t="s">
        <v>6237</v>
      </c>
      <c r="H1299" s="627" t="s">
        <v>6238</v>
      </c>
      <c r="I1299" s="629">
        <v>4208.2</v>
      </c>
      <c r="J1299" s="629">
        <v>2</v>
      </c>
      <c r="K1299" s="630">
        <v>8416.4</v>
      </c>
    </row>
    <row r="1300" spans="1:11" ht="14.4" customHeight="1" x14ac:dyDescent="0.3">
      <c r="A1300" s="625" t="s">
        <v>545</v>
      </c>
      <c r="B1300" s="626" t="s">
        <v>547</v>
      </c>
      <c r="C1300" s="627" t="s">
        <v>4016</v>
      </c>
      <c r="D1300" s="628" t="s">
        <v>4017</v>
      </c>
      <c r="E1300" s="627" t="s">
        <v>4000</v>
      </c>
      <c r="F1300" s="628" t="s">
        <v>4001</v>
      </c>
      <c r="G1300" s="627" t="s">
        <v>6239</v>
      </c>
      <c r="H1300" s="627" t="s">
        <v>6240</v>
      </c>
      <c r="I1300" s="629">
        <v>990</v>
      </c>
      <c r="J1300" s="629">
        <v>1</v>
      </c>
      <c r="K1300" s="630">
        <v>990</v>
      </c>
    </row>
    <row r="1301" spans="1:11" ht="14.4" customHeight="1" x14ac:dyDescent="0.3">
      <c r="A1301" s="625" t="s">
        <v>545</v>
      </c>
      <c r="B1301" s="626" t="s">
        <v>547</v>
      </c>
      <c r="C1301" s="627" t="s">
        <v>4016</v>
      </c>
      <c r="D1301" s="628" t="s">
        <v>4017</v>
      </c>
      <c r="E1301" s="627" t="s">
        <v>4000</v>
      </c>
      <c r="F1301" s="628" t="s">
        <v>4001</v>
      </c>
      <c r="G1301" s="627" t="s">
        <v>6241</v>
      </c>
      <c r="H1301" s="627" t="s">
        <v>6242</v>
      </c>
      <c r="I1301" s="629">
        <v>8488.9</v>
      </c>
      <c r="J1301" s="629">
        <v>1</v>
      </c>
      <c r="K1301" s="630">
        <v>8488.9</v>
      </c>
    </row>
    <row r="1302" spans="1:11" ht="14.4" customHeight="1" x14ac:dyDescent="0.3">
      <c r="A1302" s="625" t="s">
        <v>545</v>
      </c>
      <c r="B1302" s="626" t="s">
        <v>547</v>
      </c>
      <c r="C1302" s="627" t="s">
        <v>4016</v>
      </c>
      <c r="D1302" s="628" t="s">
        <v>4017</v>
      </c>
      <c r="E1302" s="627" t="s">
        <v>4000</v>
      </c>
      <c r="F1302" s="628" t="s">
        <v>4001</v>
      </c>
      <c r="G1302" s="627" t="s">
        <v>6243</v>
      </c>
      <c r="H1302" s="627" t="s">
        <v>6244</v>
      </c>
      <c r="I1302" s="629">
        <v>3510.3</v>
      </c>
      <c r="J1302" s="629">
        <v>1</v>
      </c>
      <c r="K1302" s="630">
        <v>3510.3</v>
      </c>
    </row>
    <row r="1303" spans="1:11" ht="14.4" customHeight="1" x14ac:dyDescent="0.3">
      <c r="A1303" s="625" t="s">
        <v>545</v>
      </c>
      <c r="B1303" s="626" t="s">
        <v>547</v>
      </c>
      <c r="C1303" s="627" t="s">
        <v>4016</v>
      </c>
      <c r="D1303" s="628" t="s">
        <v>4017</v>
      </c>
      <c r="E1303" s="627" t="s">
        <v>4000</v>
      </c>
      <c r="F1303" s="628" t="s">
        <v>4001</v>
      </c>
      <c r="G1303" s="627" t="s">
        <v>6245</v>
      </c>
      <c r="H1303" s="627" t="s">
        <v>6246</v>
      </c>
      <c r="I1303" s="629">
        <v>990</v>
      </c>
      <c r="J1303" s="629">
        <v>1</v>
      </c>
      <c r="K1303" s="630">
        <v>990</v>
      </c>
    </row>
    <row r="1304" spans="1:11" ht="14.4" customHeight="1" x14ac:dyDescent="0.3">
      <c r="A1304" s="625" t="s">
        <v>545</v>
      </c>
      <c r="B1304" s="626" t="s">
        <v>547</v>
      </c>
      <c r="C1304" s="627" t="s">
        <v>4016</v>
      </c>
      <c r="D1304" s="628" t="s">
        <v>4017</v>
      </c>
      <c r="E1304" s="627" t="s">
        <v>4000</v>
      </c>
      <c r="F1304" s="628" t="s">
        <v>4001</v>
      </c>
      <c r="G1304" s="627" t="s">
        <v>6247</v>
      </c>
      <c r="H1304" s="627" t="s">
        <v>6248</v>
      </c>
      <c r="I1304" s="629">
        <v>990</v>
      </c>
      <c r="J1304" s="629">
        <v>1</v>
      </c>
      <c r="K1304" s="630">
        <v>990</v>
      </c>
    </row>
    <row r="1305" spans="1:11" ht="14.4" customHeight="1" x14ac:dyDescent="0.3">
      <c r="A1305" s="625" t="s">
        <v>545</v>
      </c>
      <c r="B1305" s="626" t="s">
        <v>547</v>
      </c>
      <c r="C1305" s="627" t="s">
        <v>4016</v>
      </c>
      <c r="D1305" s="628" t="s">
        <v>4017</v>
      </c>
      <c r="E1305" s="627" t="s">
        <v>4000</v>
      </c>
      <c r="F1305" s="628" t="s">
        <v>4001</v>
      </c>
      <c r="G1305" s="627" t="s">
        <v>6249</v>
      </c>
      <c r="H1305" s="627" t="s">
        <v>6250</v>
      </c>
      <c r="I1305" s="629">
        <v>633.30999999999995</v>
      </c>
      <c r="J1305" s="629">
        <v>1</v>
      </c>
      <c r="K1305" s="630">
        <v>639.92999999999995</v>
      </c>
    </row>
    <row r="1306" spans="1:11" ht="14.4" customHeight="1" x14ac:dyDescent="0.3">
      <c r="A1306" s="625" t="s">
        <v>545</v>
      </c>
      <c r="B1306" s="626" t="s">
        <v>547</v>
      </c>
      <c r="C1306" s="627" t="s">
        <v>4016</v>
      </c>
      <c r="D1306" s="628" t="s">
        <v>4017</v>
      </c>
      <c r="E1306" s="627" t="s">
        <v>4000</v>
      </c>
      <c r="F1306" s="628" t="s">
        <v>4001</v>
      </c>
      <c r="G1306" s="627" t="s">
        <v>6251</v>
      </c>
      <c r="H1306" s="627" t="s">
        <v>6222</v>
      </c>
      <c r="I1306" s="629">
        <v>8572.7999999999993</v>
      </c>
      <c r="J1306" s="629">
        <v>2</v>
      </c>
      <c r="K1306" s="630">
        <v>17145.599999999999</v>
      </c>
    </row>
    <row r="1307" spans="1:11" ht="14.4" customHeight="1" x14ac:dyDescent="0.3">
      <c r="A1307" s="625" t="s">
        <v>545</v>
      </c>
      <c r="B1307" s="626" t="s">
        <v>547</v>
      </c>
      <c r="C1307" s="627" t="s">
        <v>4016</v>
      </c>
      <c r="D1307" s="628" t="s">
        <v>4017</v>
      </c>
      <c r="E1307" s="627" t="s">
        <v>4000</v>
      </c>
      <c r="F1307" s="628" t="s">
        <v>4001</v>
      </c>
      <c r="G1307" s="627" t="s">
        <v>6252</v>
      </c>
      <c r="H1307" s="627" t="s">
        <v>6253</v>
      </c>
      <c r="I1307" s="629">
        <v>3859.2</v>
      </c>
      <c r="J1307" s="629">
        <v>1</v>
      </c>
      <c r="K1307" s="630">
        <v>3859.2</v>
      </c>
    </row>
    <row r="1308" spans="1:11" ht="14.4" customHeight="1" x14ac:dyDescent="0.3">
      <c r="A1308" s="625" t="s">
        <v>545</v>
      </c>
      <c r="B1308" s="626" t="s">
        <v>547</v>
      </c>
      <c r="C1308" s="627" t="s">
        <v>4016</v>
      </c>
      <c r="D1308" s="628" t="s">
        <v>4017</v>
      </c>
      <c r="E1308" s="627" t="s">
        <v>4000</v>
      </c>
      <c r="F1308" s="628" t="s">
        <v>4001</v>
      </c>
      <c r="G1308" s="627" t="s">
        <v>6254</v>
      </c>
      <c r="H1308" s="627" t="s">
        <v>6255</v>
      </c>
      <c r="I1308" s="629">
        <v>790</v>
      </c>
      <c r="J1308" s="629">
        <v>1</v>
      </c>
      <c r="K1308" s="630">
        <v>790</v>
      </c>
    </row>
    <row r="1309" spans="1:11" ht="14.4" customHeight="1" x14ac:dyDescent="0.3">
      <c r="A1309" s="625" t="s">
        <v>545</v>
      </c>
      <c r="B1309" s="626" t="s">
        <v>547</v>
      </c>
      <c r="C1309" s="627" t="s">
        <v>4016</v>
      </c>
      <c r="D1309" s="628" t="s">
        <v>4017</v>
      </c>
      <c r="E1309" s="627" t="s">
        <v>4000</v>
      </c>
      <c r="F1309" s="628" t="s">
        <v>4001</v>
      </c>
      <c r="G1309" s="627" t="s">
        <v>6256</v>
      </c>
      <c r="H1309" s="627" t="s">
        <v>6257</v>
      </c>
      <c r="I1309" s="629">
        <v>10994</v>
      </c>
      <c r="J1309" s="629">
        <v>1</v>
      </c>
      <c r="K1309" s="630">
        <v>10994</v>
      </c>
    </row>
    <row r="1310" spans="1:11" ht="14.4" customHeight="1" x14ac:dyDescent="0.3">
      <c r="A1310" s="625" t="s">
        <v>545</v>
      </c>
      <c r="B1310" s="626" t="s">
        <v>547</v>
      </c>
      <c r="C1310" s="627" t="s">
        <v>4016</v>
      </c>
      <c r="D1310" s="628" t="s">
        <v>4017</v>
      </c>
      <c r="E1310" s="627" t="s">
        <v>4000</v>
      </c>
      <c r="F1310" s="628" t="s">
        <v>4001</v>
      </c>
      <c r="G1310" s="627" t="s">
        <v>6258</v>
      </c>
      <c r="H1310" s="627" t="s">
        <v>6259</v>
      </c>
      <c r="I1310" s="629">
        <v>8920.0349999999999</v>
      </c>
      <c r="J1310" s="629">
        <v>2</v>
      </c>
      <c r="K1310" s="630">
        <v>17840.07</v>
      </c>
    </row>
    <row r="1311" spans="1:11" ht="14.4" customHeight="1" x14ac:dyDescent="0.3">
      <c r="A1311" s="625" t="s">
        <v>545</v>
      </c>
      <c r="B1311" s="626" t="s">
        <v>547</v>
      </c>
      <c r="C1311" s="627" t="s">
        <v>4016</v>
      </c>
      <c r="D1311" s="628" t="s">
        <v>4017</v>
      </c>
      <c r="E1311" s="627" t="s">
        <v>4000</v>
      </c>
      <c r="F1311" s="628" t="s">
        <v>4001</v>
      </c>
      <c r="G1311" s="627" t="s">
        <v>6260</v>
      </c>
      <c r="H1311" s="627" t="s">
        <v>6261</v>
      </c>
      <c r="I1311" s="629">
        <v>4333.2</v>
      </c>
      <c r="J1311" s="629">
        <v>1</v>
      </c>
      <c r="K1311" s="630">
        <v>4333.2</v>
      </c>
    </row>
    <row r="1312" spans="1:11" ht="14.4" customHeight="1" x14ac:dyDescent="0.3">
      <c r="A1312" s="625" t="s">
        <v>545</v>
      </c>
      <c r="B1312" s="626" t="s">
        <v>547</v>
      </c>
      <c r="C1312" s="627" t="s">
        <v>4016</v>
      </c>
      <c r="D1312" s="628" t="s">
        <v>4017</v>
      </c>
      <c r="E1312" s="627" t="s">
        <v>4000</v>
      </c>
      <c r="F1312" s="628" t="s">
        <v>4001</v>
      </c>
      <c r="G1312" s="627" t="s">
        <v>6262</v>
      </c>
      <c r="H1312" s="627" t="s">
        <v>6263</v>
      </c>
      <c r="I1312" s="629">
        <v>684.6</v>
      </c>
      <c r="J1312" s="629">
        <v>1</v>
      </c>
      <c r="K1312" s="630">
        <v>691.76</v>
      </c>
    </row>
    <row r="1313" spans="1:11" ht="14.4" customHeight="1" x14ac:dyDescent="0.3">
      <c r="A1313" s="625" t="s">
        <v>545</v>
      </c>
      <c r="B1313" s="626" t="s">
        <v>547</v>
      </c>
      <c r="C1313" s="627" t="s">
        <v>4016</v>
      </c>
      <c r="D1313" s="628" t="s">
        <v>4017</v>
      </c>
      <c r="E1313" s="627" t="s">
        <v>4000</v>
      </c>
      <c r="F1313" s="628" t="s">
        <v>4001</v>
      </c>
      <c r="G1313" s="627" t="s">
        <v>6264</v>
      </c>
      <c r="H1313" s="627" t="s">
        <v>6265</v>
      </c>
      <c r="I1313" s="629">
        <v>4333.2</v>
      </c>
      <c r="J1313" s="629">
        <v>1</v>
      </c>
      <c r="K1313" s="630">
        <v>4333.2</v>
      </c>
    </row>
    <row r="1314" spans="1:11" ht="14.4" customHeight="1" x14ac:dyDescent="0.3">
      <c r="A1314" s="625" t="s">
        <v>545</v>
      </c>
      <c r="B1314" s="626" t="s">
        <v>547</v>
      </c>
      <c r="C1314" s="627" t="s">
        <v>4016</v>
      </c>
      <c r="D1314" s="628" t="s">
        <v>4017</v>
      </c>
      <c r="E1314" s="627" t="s">
        <v>4000</v>
      </c>
      <c r="F1314" s="628" t="s">
        <v>4001</v>
      </c>
      <c r="G1314" s="627" t="s">
        <v>6266</v>
      </c>
      <c r="H1314" s="627" t="s">
        <v>6267</v>
      </c>
      <c r="I1314" s="629">
        <v>2073.6799999999998</v>
      </c>
      <c r="J1314" s="629">
        <v>2</v>
      </c>
      <c r="K1314" s="630">
        <v>4147.3599999999997</v>
      </c>
    </row>
    <row r="1315" spans="1:11" ht="14.4" customHeight="1" x14ac:dyDescent="0.3">
      <c r="A1315" s="625" t="s">
        <v>545</v>
      </c>
      <c r="B1315" s="626" t="s">
        <v>547</v>
      </c>
      <c r="C1315" s="627" t="s">
        <v>4016</v>
      </c>
      <c r="D1315" s="628" t="s">
        <v>4017</v>
      </c>
      <c r="E1315" s="627" t="s">
        <v>4000</v>
      </c>
      <c r="F1315" s="628" t="s">
        <v>4001</v>
      </c>
      <c r="G1315" s="627" t="s">
        <v>6268</v>
      </c>
      <c r="H1315" s="627" t="s">
        <v>6269</v>
      </c>
      <c r="I1315" s="629">
        <v>11606.34</v>
      </c>
      <c r="J1315" s="629">
        <v>1</v>
      </c>
      <c r="K1315" s="630">
        <v>11606.34</v>
      </c>
    </row>
    <row r="1316" spans="1:11" ht="14.4" customHeight="1" x14ac:dyDescent="0.3">
      <c r="A1316" s="625" t="s">
        <v>545</v>
      </c>
      <c r="B1316" s="626" t="s">
        <v>547</v>
      </c>
      <c r="C1316" s="627" t="s">
        <v>4016</v>
      </c>
      <c r="D1316" s="628" t="s">
        <v>4017</v>
      </c>
      <c r="E1316" s="627" t="s">
        <v>4000</v>
      </c>
      <c r="F1316" s="628" t="s">
        <v>4001</v>
      </c>
      <c r="G1316" s="627" t="s">
        <v>6270</v>
      </c>
      <c r="H1316" s="627" t="s">
        <v>6271</v>
      </c>
      <c r="I1316" s="629">
        <v>943</v>
      </c>
      <c r="J1316" s="629">
        <v>1</v>
      </c>
      <c r="K1316" s="630">
        <v>943</v>
      </c>
    </row>
    <row r="1317" spans="1:11" ht="14.4" customHeight="1" x14ac:dyDescent="0.3">
      <c r="A1317" s="625" t="s">
        <v>545</v>
      </c>
      <c r="B1317" s="626" t="s">
        <v>547</v>
      </c>
      <c r="C1317" s="627" t="s">
        <v>4016</v>
      </c>
      <c r="D1317" s="628" t="s">
        <v>4017</v>
      </c>
      <c r="E1317" s="627" t="s">
        <v>4000</v>
      </c>
      <c r="F1317" s="628" t="s">
        <v>4001</v>
      </c>
      <c r="G1317" s="627" t="s">
        <v>6272</v>
      </c>
      <c r="H1317" s="627" t="s">
        <v>6273</v>
      </c>
      <c r="I1317" s="629">
        <v>466.26</v>
      </c>
      <c r="J1317" s="629">
        <v>1</v>
      </c>
      <c r="K1317" s="630">
        <v>466.26</v>
      </c>
    </row>
    <row r="1318" spans="1:11" ht="14.4" customHeight="1" x14ac:dyDescent="0.3">
      <c r="A1318" s="625" t="s">
        <v>545</v>
      </c>
      <c r="B1318" s="626" t="s">
        <v>547</v>
      </c>
      <c r="C1318" s="627" t="s">
        <v>4016</v>
      </c>
      <c r="D1318" s="628" t="s">
        <v>4017</v>
      </c>
      <c r="E1318" s="627" t="s">
        <v>4000</v>
      </c>
      <c r="F1318" s="628" t="s">
        <v>4001</v>
      </c>
      <c r="G1318" s="627" t="s">
        <v>6274</v>
      </c>
      <c r="H1318" s="627" t="s">
        <v>6275</v>
      </c>
      <c r="I1318" s="629">
        <v>4333.2</v>
      </c>
      <c r="J1318" s="629">
        <v>2</v>
      </c>
      <c r="K1318" s="630">
        <v>8666.4</v>
      </c>
    </row>
    <row r="1319" spans="1:11" ht="14.4" customHeight="1" x14ac:dyDescent="0.3">
      <c r="A1319" s="625" t="s">
        <v>545</v>
      </c>
      <c r="B1319" s="626" t="s">
        <v>547</v>
      </c>
      <c r="C1319" s="627" t="s">
        <v>4016</v>
      </c>
      <c r="D1319" s="628" t="s">
        <v>4017</v>
      </c>
      <c r="E1319" s="627" t="s">
        <v>4000</v>
      </c>
      <c r="F1319" s="628" t="s">
        <v>4001</v>
      </c>
      <c r="G1319" s="627" t="s">
        <v>6276</v>
      </c>
      <c r="H1319" s="627" t="s">
        <v>6277</v>
      </c>
      <c r="I1319" s="629">
        <v>2796.42</v>
      </c>
      <c r="J1319" s="629">
        <v>1</v>
      </c>
      <c r="K1319" s="630">
        <v>2796.42</v>
      </c>
    </row>
    <row r="1320" spans="1:11" ht="14.4" customHeight="1" x14ac:dyDescent="0.3">
      <c r="A1320" s="625" t="s">
        <v>545</v>
      </c>
      <c r="B1320" s="626" t="s">
        <v>547</v>
      </c>
      <c r="C1320" s="627" t="s">
        <v>4016</v>
      </c>
      <c r="D1320" s="628" t="s">
        <v>4017</v>
      </c>
      <c r="E1320" s="627" t="s">
        <v>4000</v>
      </c>
      <c r="F1320" s="628" t="s">
        <v>4001</v>
      </c>
      <c r="G1320" s="627" t="s">
        <v>6278</v>
      </c>
      <c r="H1320" s="627" t="s">
        <v>6279</v>
      </c>
      <c r="I1320" s="629">
        <v>5146.25</v>
      </c>
      <c r="J1320" s="629">
        <v>1</v>
      </c>
      <c r="K1320" s="630">
        <v>5146.25</v>
      </c>
    </row>
    <row r="1321" spans="1:11" ht="14.4" customHeight="1" x14ac:dyDescent="0.3">
      <c r="A1321" s="625" t="s">
        <v>545</v>
      </c>
      <c r="B1321" s="626" t="s">
        <v>547</v>
      </c>
      <c r="C1321" s="627" t="s">
        <v>4016</v>
      </c>
      <c r="D1321" s="628" t="s">
        <v>4017</v>
      </c>
      <c r="E1321" s="627" t="s">
        <v>4000</v>
      </c>
      <c r="F1321" s="628" t="s">
        <v>4001</v>
      </c>
      <c r="G1321" s="627" t="s">
        <v>6280</v>
      </c>
      <c r="H1321" s="627" t="s">
        <v>6281</v>
      </c>
      <c r="I1321" s="629">
        <v>1033.98</v>
      </c>
      <c r="J1321" s="629">
        <v>1</v>
      </c>
      <c r="K1321" s="630">
        <v>1033.98</v>
      </c>
    </row>
    <row r="1322" spans="1:11" ht="14.4" customHeight="1" x14ac:dyDescent="0.3">
      <c r="A1322" s="625" t="s">
        <v>545</v>
      </c>
      <c r="B1322" s="626" t="s">
        <v>547</v>
      </c>
      <c r="C1322" s="627" t="s">
        <v>4016</v>
      </c>
      <c r="D1322" s="628" t="s">
        <v>4017</v>
      </c>
      <c r="E1322" s="627" t="s">
        <v>4000</v>
      </c>
      <c r="F1322" s="628" t="s">
        <v>4001</v>
      </c>
      <c r="G1322" s="627" t="s">
        <v>6282</v>
      </c>
      <c r="H1322" s="627" t="s">
        <v>6283</v>
      </c>
      <c r="I1322" s="629">
        <v>4333.2</v>
      </c>
      <c r="J1322" s="629">
        <v>1</v>
      </c>
      <c r="K1322" s="630">
        <v>4333.2</v>
      </c>
    </row>
    <row r="1323" spans="1:11" ht="14.4" customHeight="1" x14ac:dyDescent="0.3">
      <c r="A1323" s="625" t="s">
        <v>545</v>
      </c>
      <c r="B1323" s="626" t="s">
        <v>547</v>
      </c>
      <c r="C1323" s="627" t="s">
        <v>4016</v>
      </c>
      <c r="D1323" s="628" t="s">
        <v>4017</v>
      </c>
      <c r="E1323" s="627" t="s">
        <v>4000</v>
      </c>
      <c r="F1323" s="628" t="s">
        <v>4001</v>
      </c>
      <c r="G1323" s="627" t="s">
        <v>6284</v>
      </c>
      <c r="H1323" s="627" t="s">
        <v>6285</v>
      </c>
      <c r="I1323" s="629">
        <v>5258.96</v>
      </c>
      <c r="J1323" s="629">
        <v>1</v>
      </c>
      <c r="K1323" s="630">
        <v>5258.96</v>
      </c>
    </row>
    <row r="1324" spans="1:11" ht="14.4" customHeight="1" x14ac:dyDescent="0.3">
      <c r="A1324" s="625" t="s">
        <v>545</v>
      </c>
      <c r="B1324" s="626" t="s">
        <v>547</v>
      </c>
      <c r="C1324" s="627" t="s">
        <v>4016</v>
      </c>
      <c r="D1324" s="628" t="s">
        <v>4017</v>
      </c>
      <c r="E1324" s="627" t="s">
        <v>4000</v>
      </c>
      <c r="F1324" s="628" t="s">
        <v>4001</v>
      </c>
      <c r="G1324" s="627" t="s">
        <v>6286</v>
      </c>
      <c r="H1324" s="627" t="s">
        <v>6287</v>
      </c>
      <c r="I1324" s="629">
        <v>1094.4000000000001</v>
      </c>
      <c r="J1324" s="629">
        <v>1</v>
      </c>
      <c r="K1324" s="630">
        <v>1094.4000000000001</v>
      </c>
    </row>
    <row r="1325" spans="1:11" ht="14.4" customHeight="1" x14ac:dyDescent="0.3">
      <c r="A1325" s="625" t="s">
        <v>545</v>
      </c>
      <c r="B1325" s="626" t="s">
        <v>547</v>
      </c>
      <c r="C1325" s="627" t="s">
        <v>4016</v>
      </c>
      <c r="D1325" s="628" t="s">
        <v>4017</v>
      </c>
      <c r="E1325" s="627" t="s">
        <v>4000</v>
      </c>
      <c r="F1325" s="628" t="s">
        <v>4001</v>
      </c>
      <c r="G1325" s="627" t="s">
        <v>6288</v>
      </c>
      <c r="H1325" s="627" t="s">
        <v>6289</v>
      </c>
      <c r="I1325" s="629">
        <v>9139.3799999999992</v>
      </c>
      <c r="J1325" s="629">
        <v>1</v>
      </c>
      <c r="K1325" s="630">
        <v>9139.3799999999992</v>
      </c>
    </row>
    <row r="1326" spans="1:11" ht="14.4" customHeight="1" x14ac:dyDescent="0.3">
      <c r="A1326" s="625" t="s">
        <v>545</v>
      </c>
      <c r="B1326" s="626" t="s">
        <v>547</v>
      </c>
      <c r="C1326" s="627" t="s">
        <v>4016</v>
      </c>
      <c r="D1326" s="628" t="s">
        <v>4017</v>
      </c>
      <c r="E1326" s="627" t="s">
        <v>4000</v>
      </c>
      <c r="F1326" s="628" t="s">
        <v>4001</v>
      </c>
      <c r="G1326" s="627" t="s">
        <v>6290</v>
      </c>
      <c r="H1326" s="627" t="s">
        <v>6291</v>
      </c>
      <c r="I1326" s="629">
        <v>5175</v>
      </c>
      <c r="J1326" s="629">
        <v>1</v>
      </c>
      <c r="K1326" s="630">
        <v>5175</v>
      </c>
    </row>
    <row r="1327" spans="1:11" ht="14.4" customHeight="1" x14ac:dyDescent="0.3">
      <c r="A1327" s="625" t="s">
        <v>545</v>
      </c>
      <c r="B1327" s="626" t="s">
        <v>547</v>
      </c>
      <c r="C1327" s="627" t="s">
        <v>4016</v>
      </c>
      <c r="D1327" s="628" t="s">
        <v>4017</v>
      </c>
      <c r="E1327" s="627" t="s">
        <v>4000</v>
      </c>
      <c r="F1327" s="628" t="s">
        <v>4001</v>
      </c>
      <c r="G1327" s="627" t="s">
        <v>6292</v>
      </c>
      <c r="H1327" s="627" t="s">
        <v>6293</v>
      </c>
      <c r="I1327" s="629">
        <v>8342.56</v>
      </c>
      <c r="J1327" s="629">
        <v>2</v>
      </c>
      <c r="K1327" s="630">
        <v>16685.12</v>
      </c>
    </row>
    <row r="1328" spans="1:11" ht="14.4" customHeight="1" x14ac:dyDescent="0.3">
      <c r="A1328" s="625" t="s">
        <v>545</v>
      </c>
      <c r="B1328" s="626" t="s">
        <v>547</v>
      </c>
      <c r="C1328" s="627" t="s">
        <v>4016</v>
      </c>
      <c r="D1328" s="628" t="s">
        <v>4017</v>
      </c>
      <c r="E1328" s="627" t="s">
        <v>4000</v>
      </c>
      <c r="F1328" s="628" t="s">
        <v>4001</v>
      </c>
      <c r="G1328" s="627" t="s">
        <v>6294</v>
      </c>
      <c r="H1328" s="627" t="s">
        <v>6295</v>
      </c>
      <c r="I1328" s="629">
        <v>12681.36</v>
      </c>
      <c r="J1328" s="629">
        <v>1</v>
      </c>
      <c r="K1328" s="630">
        <v>12681.36</v>
      </c>
    </row>
    <row r="1329" spans="1:11" ht="14.4" customHeight="1" x14ac:dyDescent="0.3">
      <c r="A1329" s="625" t="s">
        <v>545</v>
      </c>
      <c r="B1329" s="626" t="s">
        <v>547</v>
      </c>
      <c r="C1329" s="627" t="s">
        <v>4016</v>
      </c>
      <c r="D1329" s="628" t="s">
        <v>4017</v>
      </c>
      <c r="E1329" s="627" t="s">
        <v>4000</v>
      </c>
      <c r="F1329" s="628" t="s">
        <v>4001</v>
      </c>
      <c r="G1329" s="627" t="s">
        <v>6296</v>
      </c>
      <c r="H1329" s="627" t="s">
        <v>6297</v>
      </c>
      <c r="I1329" s="629">
        <v>9290</v>
      </c>
      <c r="J1329" s="629">
        <v>1</v>
      </c>
      <c r="K1329" s="630">
        <v>9290</v>
      </c>
    </row>
    <row r="1330" spans="1:11" ht="14.4" customHeight="1" x14ac:dyDescent="0.3">
      <c r="A1330" s="625" t="s">
        <v>545</v>
      </c>
      <c r="B1330" s="626" t="s">
        <v>547</v>
      </c>
      <c r="C1330" s="627" t="s">
        <v>4016</v>
      </c>
      <c r="D1330" s="628" t="s">
        <v>4017</v>
      </c>
      <c r="E1330" s="627" t="s">
        <v>4000</v>
      </c>
      <c r="F1330" s="628" t="s">
        <v>4001</v>
      </c>
      <c r="G1330" s="627" t="s">
        <v>6298</v>
      </c>
      <c r="H1330" s="627" t="s">
        <v>6299</v>
      </c>
      <c r="I1330" s="629">
        <v>761</v>
      </c>
      <c r="J1330" s="629">
        <v>3</v>
      </c>
      <c r="K1330" s="630">
        <v>2283</v>
      </c>
    </row>
    <row r="1331" spans="1:11" ht="14.4" customHeight="1" x14ac:dyDescent="0.3">
      <c r="A1331" s="625" t="s">
        <v>545</v>
      </c>
      <c r="B1331" s="626" t="s">
        <v>547</v>
      </c>
      <c r="C1331" s="627" t="s">
        <v>4016</v>
      </c>
      <c r="D1331" s="628" t="s">
        <v>4017</v>
      </c>
      <c r="E1331" s="627" t="s">
        <v>4000</v>
      </c>
      <c r="F1331" s="628" t="s">
        <v>4001</v>
      </c>
      <c r="G1331" s="627" t="s">
        <v>6300</v>
      </c>
      <c r="H1331" s="627" t="s">
        <v>6301</v>
      </c>
      <c r="I1331" s="629">
        <v>344.28</v>
      </c>
      <c r="J1331" s="629">
        <v>1</v>
      </c>
      <c r="K1331" s="630">
        <v>344.28</v>
      </c>
    </row>
    <row r="1332" spans="1:11" ht="14.4" customHeight="1" x14ac:dyDescent="0.3">
      <c r="A1332" s="625" t="s">
        <v>545</v>
      </c>
      <c r="B1332" s="626" t="s">
        <v>547</v>
      </c>
      <c r="C1332" s="627" t="s">
        <v>4016</v>
      </c>
      <c r="D1332" s="628" t="s">
        <v>4017</v>
      </c>
      <c r="E1332" s="627" t="s">
        <v>4000</v>
      </c>
      <c r="F1332" s="628" t="s">
        <v>4001</v>
      </c>
      <c r="G1332" s="627" t="s">
        <v>6302</v>
      </c>
      <c r="H1332" s="627" t="s">
        <v>6303</v>
      </c>
      <c r="I1332" s="629">
        <v>851.58</v>
      </c>
      <c r="J1332" s="629">
        <v>1</v>
      </c>
      <c r="K1332" s="630">
        <v>851.58</v>
      </c>
    </row>
    <row r="1333" spans="1:11" ht="14.4" customHeight="1" x14ac:dyDescent="0.3">
      <c r="A1333" s="625" t="s">
        <v>545</v>
      </c>
      <c r="B1333" s="626" t="s">
        <v>547</v>
      </c>
      <c r="C1333" s="627" t="s">
        <v>4016</v>
      </c>
      <c r="D1333" s="628" t="s">
        <v>4017</v>
      </c>
      <c r="E1333" s="627" t="s">
        <v>4000</v>
      </c>
      <c r="F1333" s="628" t="s">
        <v>4001</v>
      </c>
      <c r="G1333" s="627" t="s">
        <v>6304</v>
      </c>
      <c r="H1333" s="627" t="s">
        <v>6305</v>
      </c>
      <c r="I1333" s="629">
        <v>1839.08</v>
      </c>
      <c r="J1333" s="629">
        <v>1</v>
      </c>
      <c r="K1333" s="630">
        <v>1839.08</v>
      </c>
    </row>
    <row r="1334" spans="1:11" ht="14.4" customHeight="1" x14ac:dyDescent="0.3">
      <c r="A1334" s="625" t="s">
        <v>545</v>
      </c>
      <c r="B1334" s="626" t="s">
        <v>547</v>
      </c>
      <c r="C1334" s="627" t="s">
        <v>4016</v>
      </c>
      <c r="D1334" s="628" t="s">
        <v>4017</v>
      </c>
      <c r="E1334" s="627" t="s">
        <v>4000</v>
      </c>
      <c r="F1334" s="628" t="s">
        <v>4001</v>
      </c>
      <c r="G1334" s="627" t="s">
        <v>6306</v>
      </c>
      <c r="H1334" s="627" t="s">
        <v>6307</v>
      </c>
      <c r="I1334" s="629">
        <v>4734.42</v>
      </c>
      <c r="J1334" s="629">
        <v>1</v>
      </c>
      <c r="K1334" s="630">
        <v>4734.42</v>
      </c>
    </row>
    <row r="1335" spans="1:11" ht="14.4" customHeight="1" x14ac:dyDescent="0.3">
      <c r="A1335" s="625" t="s">
        <v>545</v>
      </c>
      <c r="B1335" s="626" t="s">
        <v>547</v>
      </c>
      <c r="C1335" s="627" t="s">
        <v>4016</v>
      </c>
      <c r="D1335" s="628" t="s">
        <v>4017</v>
      </c>
      <c r="E1335" s="627" t="s">
        <v>4000</v>
      </c>
      <c r="F1335" s="628" t="s">
        <v>4001</v>
      </c>
      <c r="G1335" s="627" t="s">
        <v>6308</v>
      </c>
      <c r="H1335" s="627" t="s">
        <v>6309</v>
      </c>
      <c r="I1335" s="629">
        <v>722.76</v>
      </c>
      <c r="J1335" s="629">
        <v>2</v>
      </c>
      <c r="K1335" s="630">
        <v>1445.53</v>
      </c>
    </row>
    <row r="1336" spans="1:11" ht="14.4" customHeight="1" x14ac:dyDescent="0.3">
      <c r="A1336" s="625" t="s">
        <v>545</v>
      </c>
      <c r="B1336" s="626" t="s">
        <v>547</v>
      </c>
      <c r="C1336" s="627" t="s">
        <v>4016</v>
      </c>
      <c r="D1336" s="628" t="s">
        <v>4017</v>
      </c>
      <c r="E1336" s="627" t="s">
        <v>4000</v>
      </c>
      <c r="F1336" s="628" t="s">
        <v>4001</v>
      </c>
      <c r="G1336" s="627" t="s">
        <v>6310</v>
      </c>
      <c r="H1336" s="627" t="s">
        <v>6311</v>
      </c>
      <c r="I1336" s="629">
        <v>9635.85</v>
      </c>
      <c r="J1336" s="629">
        <v>1</v>
      </c>
      <c r="K1336" s="630">
        <v>9635.85</v>
      </c>
    </row>
    <row r="1337" spans="1:11" ht="14.4" customHeight="1" x14ac:dyDescent="0.3">
      <c r="A1337" s="625" t="s">
        <v>545</v>
      </c>
      <c r="B1337" s="626" t="s">
        <v>547</v>
      </c>
      <c r="C1337" s="627" t="s">
        <v>4016</v>
      </c>
      <c r="D1337" s="628" t="s">
        <v>4017</v>
      </c>
      <c r="E1337" s="627" t="s">
        <v>4000</v>
      </c>
      <c r="F1337" s="628" t="s">
        <v>4001</v>
      </c>
      <c r="G1337" s="627" t="s">
        <v>6312</v>
      </c>
      <c r="H1337" s="627" t="s">
        <v>6313</v>
      </c>
      <c r="I1337" s="629">
        <v>761</v>
      </c>
      <c r="J1337" s="629">
        <v>1</v>
      </c>
      <c r="K1337" s="630">
        <v>761</v>
      </c>
    </row>
    <row r="1338" spans="1:11" ht="14.4" customHeight="1" x14ac:dyDescent="0.3">
      <c r="A1338" s="625" t="s">
        <v>545</v>
      </c>
      <c r="B1338" s="626" t="s">
        <v>547</v>
      </c>
      <c r="C1338" s="627" t="s">
        <v>4016</v>
      </c>
      <c r="D1338" s="628" t="s">
        <v>4017</v>
      </c>
      <c r="E1338" s="627" t="s">
        <v>4000</v>
      </c>
      <c r="F1338" s="628" t="s">
        <v>4001</v>
      </c>
      <c r="G1338" s="627" t="s">
        <v>6314</v>
      </c>
      <c r="H1338" s="627" t="s">
        <v>6315</v>
      </c>
      <c r="I1338" s="629">
        <v>9504.18</v>
      </c>
      <c r="J1338" s="629">
        <v>1</v>
      </c>
      <c r="K1338" s="630">
        <v>9504.18</v>
      </c>
    </row>
    <row r="1339" spans="1:11" ht="14.4" customHeight="1" x14ac:dyDescent="0.3">
      <c r="A1339" s="625" t="s">
        <v>545</v>
      </c>
      <c r="B1339" s="626" t="s">
        <v>547</v>
      </c>
      <c r="C1339" s="627" t="s">
        <v>4016</v>
      </c>
      <c r="D1339" s="628" t="s">
        <v>4017</v>
      </c>
      <c r="E1339" s="627" t="s">
        <v>4000</v>
      </c>
      <c r="F1339" s="628" t="s">
        <v>4001</v>
      </c>
      <c r="G1339" s="627" t="s">
        <v>6316</v>
      </c>
      <c r="H1339" s="627" t="s">
        <v>6317</v>
      </c>
      <c r="I1339" s="629">
        <v>344.28</v>
      </c>
      <c r="J1339" s="629">
        <v>1</v>
      </c>
      <c r="K1339" s="630">
        <v>344.28</v>
      </c>
    </row>
    <row r="1340" spans="1:11" ht="14.4" customHeight="1" x14ac:dyDescent="0.3">
      <c r="A1340" s="625" t="s">
        <v>545</v>
      </c>
      <c r="B1340" s="626" t="s">
        <v>547</v>
      </c>
      <c r="C1340" s="627" t="s">
        <v>4016</v>
      </c>
      <c r="D1340" s="628" t="s">
        <v>4017</v>
      </c>
      <c r="E1340" s="627" t="s">
        <v>4000</v>
      </c>
      <c r="F1340" s="628" t="s">
        <v>4001</v>
      </c>
      <c r="G1340" s="627" t="s">
        <v>6318</v>
      </c>
      <c r="H1340" s="627" t="s">
        <v>6319</v>
      </c>
      <c r="I1340" s="629">
        <v>1094.4000000000001</v>
      </c>
      <c r="J1340" s="629">
        <v>1</v>
      </c>
      <c r="K1340" s="630">
        <v>1094.4000000000001</v>
      </c>
    </row>
    <row r="1341" spans="1:11" ht="14.4" customHeight="1" x14ac:dyDescent="0.3">
      <c r="A1341" s="625" t="s">
        <v>545</v>
      </c>
      <c r="B1341" s="626" t="s">
        <v>547</v>
      </c>
      <c r="C1341" s="627" t="s">
        <v>4016</v>
      </c>
      <c r="D1341" s="628" t="s">
        <v>4017</v>
      </c>
      <c r="E1341" s="627" t="s">
        <v>4000</v>
      </c>
      <c r="F1341" s="628" t="s">
        <v>4001</v>
      </c>
      <c r="G1341" s="627" t="s">
        <v>6320</v>
      </c>
      <c r="H1341" s="627" t="s">
        <v>6321</v>
      </c>
      <c r="I1341" s="629">
        <v>433.22</v>
      </c>
      <c r="J1341" s="629">
        <v>1</v>
      </c>
      <c r="K1341" s="630">
        <v>433.22</v>
      </c>
    </row>
    <row r="1342" spans="1:11" ht="14.4" customHeight="1" x14ac:dyDescent="0.3">
      <c r="A1342" s="625" t="s">
        <v>545</v>
      </c>
      <c r="B1342" s="626" t="s">
        <v>547</v>
      </c>
      <c r="C1342" s="627" t="s">
        <v>4016</v>
      </c>
      <c r="D1342" s="628" t="s">
        <v>4017</v>
      </c>
      <c r="E1342" s="627" t="s">
        <v>4000</v>
      </c>
      <c r="F1342" s="628" t="s">
        <v>4001</v>
      </c>
      <c r="G1342" s="627" t="s">
        <v>6322</v>
      </c>
      <c r="H1342" s="627" t="s">
        <v>6323</v>
      </c>
      <c r="I1342" s="629">
        <v>9139.4</v>
      </c>
      <c r="J1342" s="629">
        <v>1</v>
      </c>
      <c r="K1342" s="630">
        <v>9139.4</v>
      </c>
    </row>
    <row r="1343" spans="1:11" ht="14.4" customHeight="1" x14ac:dyDescent="0.3">
      <c r="A1343" s="625" t="s">
        <v>545</v>
      </c>
      <c r="B1343" s="626" t="s">
        <v>547</v>
      </c>
      <c r="C1343" s="627" t="s">
        <v>4016</v>
      </c>
      <c r="D1343" s="628" t="s">
        <v>4017</v>
      </c>
      <c r="E1343" s="627" t="s">
        <v>4000</v>
      </c>
      <c r="F1343" s="628" t="s">
        <v>4001</v>
      </c>
      <c r="G1343" s="627" t="s">
        <v>6324</v>
      </c>
      <c r="H1343" s="627" t="s">
        <v>6325</v>
      </c>
      <c r="I1343" s="629">
        <v>658</v>
      </c>
      <c r="J1343" s="629">
        <v>1</v>
      </c>
      <c r="K1343" s="630">
        <v>658</v>
      </c>
    </row>
    <row r="1344" spans="1:11" ht="14.4" customHeight="1" x14ac:dyDescent="0.3">
      <c r="A1344" s="625" t="s">
        <v>545</v>
      </c>
      <c r="B1344" s="626" t="s">
        <v>547</v>
      </c>
      <c r="C1344" s="627" t="s">
        <v>4016</v>
      </c>
      <c r="D1344" s="628" t="s">
        <v>4017</v>
      </c>
      <c r="E1344" s="627" t="s">
        <v>4000</v>
      </c>
      <c r="F1344" s="628" t="s">
        <v>4001</v>
      </c>
      <c r="G1344" s="627" t="s">
        <v>6326</v>
      </c>
      <c r="H1344" s="627" t="s">
        <v>6327</v>
      </c>
      <c r="I1344" s="629">
        <v>4208.2</v>
      </c>
      <c r="J1344" s="629">
        <v>1</v>
      </c>
      <c r="K1344" s="630">
        <v>4208.2</v>
      </c>
    </row>
    <row r="1345" spans="1:11" ht="14.4" customHeight="1" x14ac:dyDescent="0.3">
      <c r="A1345" s="625" t="s">
        <v>545</v>
      </c>
      <c r="B1345" s="626" t="s">
        <v>547</v>
      </c>
      <c r="C1345" s="627" t="s">
        <v>4016</v>
      </c>
      <c r="D1345" s="628" t="s">
        <v>4017</v>
      </c>
      <c r="E1345" s="627" t="s">
        <v>4000</v>
      </c>
      <c r="F1345" s="628" t="s">
        <v>4001</v>
      </c>
      <c r="G1345" s="627" t="s">
        <v>6328</v>
      </c>
      <c r="H1345" s="627" t="s">
        <v>6329</v>
      </c>
      <c r="I1345" s="629">
        <v>10188.19</v>
      </c>
      <c r="J1345" s="629">
        <v>1</v>
      </c>
      <c r="K1345" s="630">
        <v>10188.19</v>
      </c>
    </row>
    <row r="1346" spans="1:11" ht="14.4" customHeight="1" x14ac:dyDescent="0.3">
      <c r="A1346" s="625" t="s">
        <v>545</v>
      </c>
      <c r="B1346" s="626" t="s">
        <v>547</v>
      </c>
      <c r="C1346" s="627" t="s">
        <v>4016</v>
      </c>
      <c r="D1346" s="628" t="s">
        <v>4017</v>
      </c>
      <c r="E1346" s="627" t="s">
        <v>4000</v>
      </c>
      <c r="F1346" s="628" t="s">
        <v>4001</v>
      </c>
      <c r="G1346" s="627" t="s">
        <v>6330</v>
      </c>
      <c r="H1346" s="627" t="s">
        <v>6331</v>
      </c>
      <c r="I1346" s="629">
        <v>2129.5300000000002</v>
      </c>
      <c r="J1346" s="629">
        <v>1</v>
      </c>
      <c r="K1346" s="630">
        <v>2129.5300000000002</v>
      </c>
    </row>
    <row r="1347" spans="1:11" ht="14.4" customHeight="1" x14ac:dyDescent="0.3">
      <c r="A1347" s="625" t="s">
        <v>545</v>
      </c>
      <c r="B1347" s="626" t="s">
        <v>547</v>
      </c>
      <c r="C1347" s="627" t="s">
        <v>4016</v>
      </c>
      <c r="D1347" s="628" t="s">
        <v>4017</v>
      </c>
      <c r="E1347" s="627" t="s">
        <v>4000</v>
      </c>
      <c r="F1347" s="628" t="s">
        <v>4001</v>
      </c>
      <c r="G1347" s="627" t="s">
        <v>6332</v>
      </c>
      <c r="H1347" s="627" t="s">
        <v>6333</v>
      </c>
      <c r="I1347" s="629">
        <v>11384.05</v>
      </c>
      <c r="J1347" s="629">
        <v>1</v>
      </c>
      <c r="K1347" s="630">
        <v>11384.05</v>
      </c>
    </row>
    <row r="1348" spans="1:11" ht="14.4" customHeight="1" x14ac:dyDescent="0.3">
      <c r="A1348" s="625" t="s">
        <v>545</v>
      </c>
      <c r="B1348" s="626" t="s">
        <v>547</v>
      </c>
      <c r="C1348" s="627" t="s">
        <v>4016</v>
      </c>
      <c r="D1348" s="628" t="s">
        <v>4017</v>
      </c>
      <c r="E1348" s="627" t="s">
        <v>4000</v>
      </c>
      <c r="F1348" s="628" t="s">
        <v>4001</v>
      </c>
      <c r="G1348" s="627" t="s">
        <v>6334</v>
      </c>
      <c r="H1348" s="627" t="s">
        <v>6335</v>
      </c>
      <c r="I1348" s="629">
        <v>1856.1</v>
      </c>
      <c r="J1348" s="629">
        <v>1</v>
      </c>
      <c r="K1348" s="630">
        <v>1856.1</v>
      </c>
    </row>
    <row r="1349" spans="1:11" ht="14.4" customHeight="1" x14ac:dyDescent="0.3">
      <c r="A1349" s="625" t="s">
        <v>545</v>
      </c>
      <c r="B1349" s="626" t="s">
        <v>547</v>
      </c>
      <c r="C1349" s="627" t="s">
        <v>4016</v>
      </c>
      <c r="D1349" s="628" t="s">
        <v>4017</v>
      </c>
      <c r="E1349" s="627" t="s">
        <v>4000</v>
      </c>
      <c r="F1349" s="628" t="s">
        <v>4001</v>
      </c>
      <c r="G1349" s="627" t="s">
        <v>6336</v>
      </c>
      <c r="H1349" s="627" t="s">
        <v>6337</v>
      </c>
      <c r="I1349" s="629">
        <v>28702.85</v>
      </c>
      <c r="J1349" s="629">
        <v>1</v>
      </c>
      <c r="K1349" s="630">
        <v>28702.85</v>
      </c>
    </row>
    <row r="1350" spans="1:11" ht="14.4" customHeight="1" x14ac:dyDescent="0.3">
      <c r="A1350" s="625" t="s">
        <v>545</v>
      </c>
      <c r="B1350" s="626" t="s">
        <v>547</v>
      </c>
      <c r="C1350" s="627" t="s">
        <v>4016</v>
      </c>
      <c r="D1350" s="628" t="s">
        <v>4017</v>
      </c>
      <c r="E1350" s="627" t="s">
        <v>4000</v>
      </c>
      <c r="F1350" s="628" t="s">
        <v>4001</v>
      </c>
      <c r="G1350" s="627" t="s">
        <v>6338</v>
      </c>
      <c r="H1350" s="627" t="s">
        <v>6339</v>
      </c>
      <c r="I1350" s="629">
        <v>499.3</v>
      </c>
      <c r="J1350" s="629">
        <v>1</v>
      </c>
      <c r="K1350" s="630">
        <v>499.3</v>
      </c>
    </row>
    <row r="1351" spans="1:11" ht="14.4" customHeight="1" x14ac:dyDescent="0.3">
      <c r="A1351" s="625" t="s">
        <v>545</v>
      </c>
      <c r="B1351" s="626" t="s">
        <v>547</v>
      </c>
      <c r="C1351" s="627" t="s">
        <v>4016</v>
      </c>
      <c r="D1351" s="628" t="s">
        <v>4017</v>
      </c>
      <c r="E1351" s="627" t="s">
        <v>4000</v>
      </c>
      <c r="F1351" s="628" t="s">
        <v>4001</v>
      </c>
      <c r="G1351" s="627" t="s">
        <v>6340</v>
      </c>
      <c r="H1351" s="627" t="s">
        <v>6341</v>
      </c>
      <c r="I1351" s="629">
        <v>560.88</v>
      </c>
      <c r="J1351" s="629">
        <v>1</v>
      </c>
      <c r="K1351" s="630">
        <v>560.88</v>
      </c>
    </row>
    <row r="1352" spans="1:11" ht="14.4" customHeight="1" x14ac:dyDescent="0.3">
      <c r="A1352" s="625" t="s">
        <v>545</v>
      </c>
      <c r="B1352" s="626" t="s">
        <v>547</v>
      </c>
      <c r="C1352" s="627" t="s">
        <v>4016</v>
      </c>
      <c r="D1352" s="628" t="s">
        <v>4017</v>
      </c>
      <c r="E1352" s="627" t="s">
        <v>4000</v>
      </c>
      <c r="F1352" s="628" t="s">
        <v>4001</v>
      </c>
      <c r="G1352" s="627" t="s">
        <v>6342</v>
      </c>
      <c r="H1352" s="627" t="s">
        <v>6343</v>
      </c>
      <c r="I1352" s="629">
        <v>1169.6500000000001</v>
      </c>
      <c r="J1352" s="629">
        <v>1</v>
      </c>
      <c r="K1352" s="630">
        <v>1169.6500000000001</v>
      </c>
    </row>
    <row r="1353" spans="1:11" ht="14.4" customHeight="1" x14ac:dyDescent="0.3">
      <c r="A1353" s="625" t="s">
        <v>545</v>
      </c>
      <c r="B1353" s="626" t="s">
        <v>547</v>
      </c>
      <c r="C1353" s="627" t="s">
        <v>4016</v>
      </c>
      <c r="D1353" s="628" t="s">
        <v>4017</v>
      </c>
      <c r="E1353" s="627" t="s">
        <v>4000</v>
      </c>
      <c r="F1353" s="628" t="s">
        <v>4001</v>
      </c>
      <c r="G1353" s="627" t="s">
        <v>6344</v>
      </c>
      <c r="H1353" s="627" t="s">
        <v>6345</v>
      </c>
      <c r="I1353" s="629">
        <v>10549.56</v>
      </c>
      <c r="J1353" s="629">
        <v>1</v>
      </c>
      <c r="K1353" s="630">
        <v>10549.56</v>
      </c>
    </row>
    <row r="1354" spans="1:11" ht="14.4" customHeight="1" x14ac:dyDescent="0.3">
      <c r="A1354" s="625" t="s">
        <v>545</v>
      </c>
      <c r="B1354" s="626" t="s">
        <v>547</v>
      </c>
      <c r="C1354" s="627" t="s">
        <v>4016</v>
      </c>
      <c r="D1354" s="628" t="s">
        <v>4017</v>
      </c>
      <c r="E1354" s="627" t="s">
        <v>4000</v>
      </c>
      <c r="F1354" s="628" t="s">
        <v>4001</v>
      </c>
      <c r="G1354" s="627" t="s">
        <v>6346</v>
      </c>
      <c r="H1354" s="627" t="s">
        <v>6347</v>
      </c>
      <c r="I1354" s="629">
        <v>1169.6500000000001</v>
      </c>
      <c r="J1354" s="629">
        <v>1</v>
      </c>
      <c r="K1354" s="630">
        <v>1169.6500000000001</v>
      </c>
    </row>
    <row r="1355" spans="1:11" ht="14.4" customHeight="1" x14ac:dyDescent="0.3">
      <c r="A1355" s="625" t="s">
        <v>545</v>
      </c>
      <c r="B1355" s="626" t="s">
        <v>547</v>
      </c>
      <c r="C1355" s="627" t="s">
        <v>4016</v>
      </c>
      <c r="D1355" s="628" t="s">
        <v>4017</v>
      </c>
      <c r="E1355" s="627" t="s">
        <v>4000</v>
      </c>
      <c r="F1355" s="628" t="s">
        <v>4001</v>
      </c>
      <c r="G1355" s="627" t="s">
        <v>6348</v>
      </c>
      <c r="H1355" s="627" t="s">
        <v>6349</v>
      </c>
      <c r="I1355" s="629">
        <v>8683.4</v>
      </c>
      <c r="J1355" s="629">
        <v>1</v>
      </c>
      <c r="K1355" s="630">
        <v>8683.4</v>
      </c>
    </row>
    <row r="1356" spans="1:11" ht="14.4" customHeight="1" x14ac:dyDescent="0.3">
      <c r="A1356" s="625" t="s">
        <v>545</v>
      </c>
      <c r="B1356" s="626" t="s">
        <v>547</v>
      </c>
      <c r="C1356" s="627" t="s">
        <v>4016</v>
      </c>
      <c r="D1356" s="628" t="s">
        <v>4017</v>
      </c>
      <c r="E1356" s="627" t="s">
        <v>4000</v>
      </c>
      <c r="F1356" s="628" t="s">
        <v>4001</v>
      </c>
      <c r="G1356" s="627" t="s">
        <v>6350</v>
      </c>
      <c r="H1356" s="627" t="s">
        <v>6333</v>
      </c>
      <c r="I1356" s="629">
        <v>11384</v>
      </c>
      <c r="J1356" s="629">
        <v>1</v>
      </c>
      <c r="K1356" s="630">
        <v>11384</v>
      </c>
    </row>
    <row r="1357" spans="1:11" ht="14.4" customHeight="1" x14ac:dyDescent="0.3">
      <c r="A1357" s="625" t="s">
        <v>545</v>
      </c>
      <c r="B1357" s="626" t="s">
        <v>547</v>
      </c>
      <c r="C1357" s="627" t="s">
        <v>4016</v>
      </c>
      <c r="D1357" s="628" t="s">
        <v>4017</v>
      </c>
      <c r="E1357" s="627" t="s">
        <v>4000</v>
      </c>
      <c r="F1357" s="628" t="s">
        <v>4001</v>
      </c>
      <c r="G1357" s="627" t="s">
        <v>6351</v>
      </c>
      <c r="H1357" s="627" t="s">
        <v>6352</v>
      </c>
      <c r="I1357" s="629">
        <v>5442.95</v>
      </c>
      <c r="J1357" s="629">
        <v>1</v>
      </c>
      <c r="K1357" s="630">
        <v>5442.95</v>
      </c>
    </row>
    <row r="1358" spans="1:11" ht="14.4" customHeight="1" x14ac:dyDescent="0.3">
      <c r="A1358" s="625" t="s">
        <v>545</v>
      </c>
      <c r="B1358" s="626" t="s">
        <v>547</v>
      </c>
      <c r="C1358" s="627" t="s">
        <v>4016</v>
      </c>
      <c r="D1358" s="628" t="s">
        <v>4017</v>
      </c>
      <c r="E1358" s="627" t="s">
        <v>4000</v>
      </c>
      <c r="F1358" s="628" t="s">
        <v>4001</v>
      </c>
      <c r="G1358" s="627" t="s">
        <v>6353</v>
      </c>
      <c r="H1358" s="627" t="s">
        <v>6354</v>
      </c>
      <c r="I1358" s="629">
        <v>12254.4</v>
      </c>
      <c r="J1358" s="629">
        <v>1</v>
      </c>
      <c r="K1358" s="630">
        <v>12254.4</v>
      </c>
    </row>
    <row r="1359" spans="1:11" ht="14.4" customHeight="1" x14ac:dyDescent="0.3">
      <c r="A1359" s="625" t="s">
        <v>545</v>
      </c>
      <c r="B1359" s="626" t="s">
        <v>547</v>
      </c>
      <c r="C1359" s="627" t="s">
        <v>4016</v>
      </c>
      <c r="D1359" s="628" t="s">
        <v>4017</v>
      </c>
      <c r="E1359" s="627" t="s">
        <v>4000</v>
      </c>
      <c r="F1359" s="628" t="s">
        <v>4001</v>
      </c>
      <c r="G1359" s="627" t="s">
        <v>6355</v>
      </c>
      <c r="H1359" s="627" t="s">
        <v>6356</v>
      </c>
      <c r="I1359" s="629">
        <v>16990.560000000001</v>
      </c>
      <c r="J1359" s="629">
        <v>1</v>
      </c>
      <c r="K1359" s="630">
        <v>16990.560000000001</v>
      </c>
    </row>
    <row r="1360" spans="1:11" ht="14.4" customHeight="1" x14ac:dyDescent="0.3">
      <c r="A1360" s="625" t="s">
        <v>545</v>
      </c>
      <c r="B1360" s="626" t="s">
        <v>547</v>
      </c>
      <c r="C1360" s="627" t="s">
        <v>4016</v>
      </c>
      <c r="D1360" s="628" t="s">
        <v>4017</v>
      </c>
      <c r="E1360" s="627" t="s">
        <v>4000</v>
      </c>
      <c r="F1360" s="628" t="s">
        <v>4001</v>
      </c>
      <c r="G1360" s="627" t="s">
        <v>6357</v>
      </c>
      <c r="H1360" s="627" t="s">
        <v>6358</v>
      </c>
      <c r="I1360" s="629">
        <v>8683.36</v>
      </c>
      <c r="J1360" s="629">
        <v>1</v>
      </c>
      <c r="K1360" s="630">
        <v>8683.36</v>
      </c>
    </row>
    <row r="1361" spans="1:11" ht="14.4" customHeight="1" x14ac:dyDescent="0.3">
      <c r="A1361" s="625" t="s">
        <v>545</v>
      </c>
      <c r="B1361" s="626" t="s">
        <v>547</v>
      </c>
      <c r="C1361" s="627" t="s">
        <v>4016</v>
      </c>
      <c r="D1361" s="628" t="s">
        <v>4017</v>
      </c>
      <c r="E1361" s="627" t="s">
        <v>4002</v>
      </c>
      <c r="F1361" s="628" t="s">
        <v>4003</v>
      </c>
      <c r="G1361" s="627" t="s">
        <v>6359</v>
      </c>
      <c r="H1361" s="627" t="s">
        <v>6360</v>
      </c>
      <c r="I1361" s="629">
        <v>1079.53</v>
      </c>
      <c r="J1361" s="629">
        <v>1</v>
      </c>
      <c r="K1361" s="630">
        <v>1079.53</v>
      </c>
    </row>
    <row r="1362" spans="1:11" ht="14.4" customHeight="1" x14ac:dyDescent="0.3">
      <c r="A1362" s="625" t="s">
        <v>545</v>
      </c>
      <c r="B1362" s="626" t="s">
        <v>547</v>
      </c>
      <c r="C1362" s="627" t="s">
        <v>4016</v>
      </c>
      <c r="D1362" s="628" t="s">
        <v>4017</v>
      </c>
      <c r="E1362" s="627" t="s">
        <v>4006</v>
      </c>
      <c r="F1362" s="628" t="s">
        <v>4007</v>
      </c>
      <c r="G1362" s="627" t="s">
        <v>6361</v>
      </c>
      <c r="H1362" s="627" t="s">
        <v>6362</v>
      </c>
      <c r="I1362" s="629">
        <v>16287.04</v>
      </c>
      <c r="J1362" s="629">
        <v>1</v>
      </c>
      <c r="K1362" s="630">
        <v>16287.050000000001</v>
      </c>
    </row>
    <row r="1363" spans="1:11" ht="14.4" customHeight="1" x14ac:dyDescent="0.3">
      <c r="A1363" s="625" t="s">
        <v>545</v>
      </c>
      <c r="B1363" s="626" t="s">
        <v>547</v>
      </c>
      <c r="C1363" s="627" t="s">
        <v>4016</v>
      </c>
      <c r="D1363" s="628" t="s">
        <v>4017</v>
      </c>
      <c r="E1363" s="627" t="s">
        <v>4006</v>
      </c>
      <c r="F1363" s="628" t="s">
        <v>4007</v>
      </c>
      <c r="G1363" s="627" t="s">
        <v>6363</v>
      </c>
      <c r="H1363" s="627" t="s">
        <v>6364</v>
      </c>
      <c r="I1363" s="629">
        <v>9075</v>
      </c>
      <c r="J1363" s="629">
        <v>1</v>
      </c>
      <c r="K1363" s="630">
        <v>9075</v>
      </c>
    </row>
    <row r="1364" spans="1:11" ht="14.4" customHeight="1" x14ac:dyDescent="0.3">
      <c r="A1364" s="625" t="s">
        <v>545</v>
      </c>
      <c r="B1364" s="626" t="s">
        <v>547</v>
      </c>
      <c r="C1364" s="627" t="s">
        <v>4016</v>
      </c>
      <c r="D1364" s="628" t="s">
        <v>4017</v>
      </c>
      <c r="E1364" s="627" t="s">
        <v>4006</v>
      </c>
      <c r="F1364" s="628" t="s">
        <v>4007</v>
      </c>
      <c r="G1364" s="627" t="s">
        <v>6365</v>
      </c>
      <c r="H1364" s="627" t="s">
        <v>6366</v>
      </c>
      <c r="I1364" s="629">
        <v>39930</v>
      </c>
      <c r="J1364" s="629">
        <v>3</v>
      </c>
      <c r="K1364" s="630">
        <v>119790</v>
      </c>
    </row>
    <row r="1365" spans="1:11" ht="14.4" customHeight="1" x14ac:dyDescent="0.3">
      <c r="A1365" s="625" t="s">
        <v>545</v>
      </c>
      <c r="B1365" s="626" t="s">
        <v>547</v>
      </c>
      <c r="C1365" s="627" t="s">
        <v>4016</v>
      </c>
      <c r="D1365" s="628" t="s">
        <v>4017</v>
      </c>
      <c r="E1365" s="627" t="s">
        <v>4006</v>
      </c>
      <c r="F1365" s="628" t="s">
        <v>4007</v>
      </c>
      <c r="G1365" s="627" t="s">
        <v>6367</v>
      </c>
      <c r="H1365" s="627" t="s">
        <v>6368</v>
      </c>
      <c r="I1365" s="629">
        <v>15730</v>
      </c>
      <c r="J1365" s="629">
        <v>2</v>
      </c>
      <c r="K1365" s="630">
        <v>31460</v>
      </c>
    </row>
    <row r="1366" spans="1:11" ht="14.4" customHeight="1" x14ac:dyDescent="0.3">
      <c r="A1366" s="625" t="s">
        <v>545</v>
      </c>
      <c r="B1366" s="626" t="s">
        <v>547</v>
      </c>
      <c r="C1366" s="627" t="s">
        <v>4016</v>
      </c>
      <c r="D1366" s="628" t="s">
        <v>4017</v>
      </c>
      <c r="E1366" s="627" t="s">
        <v>4006</v>
      </c>
      <c r="F1366" s="628" t="s">
        <v>4007</v>
      </c>
      <c r="G1366" s="627" t="s">
        <v>6369</v>
      </c>
      <c r="H1366" s="627" t="s">
        <v>6370</v>
      </c>
      <c r="I1366" s="629">
        <v>2541</v>
      </c>
      <c r="J1366" s="629">
        <v>2</v>
      </c>
      <c r="K1366" s="630">
        <v>5082</v>
      </c>
    </row>
    <row r="1367" spans="1:11" ht="14.4" customHeight="1" x14ac:dyDescent="0.3">
      <c r="A1367" s="625" t="s">
        <v>545</v>
      </c>
      <c r="B1367" s="626" t="s">
        <v>547</v>
      </c>
      <c r="C1367" s="627" t="s">
        <v>4016</v>
      </c>
      <c r="D1367" s="628" t="s">
        <v>4017</v>
      </c>
      <c r="E1367" s="627" t="s">
        <v>4006</v>
      </c>
      <c r="F1367" s="628" t="s">
        <v>4007</v>
      </c>
      <c r="G1367" s="627" t="s">
        <v>6371</v>
      </c>
      <c r="H1367" s="627" t="s">
        <v>6372</v>
      </c>
      <c r="I1367" s="629">
        <v>499.70333333333332</v>
      </c>
      <c r="J1367" s="629">
        <v>52</v>
      </c>
      <c r="K1367" s="630">
        <v>25984.54</v>
      </c>
    </row>
    <row r="1368" spans="1:11" ht="14.4" customHeight="1" x14ac:dyDescent="0.3">
      <c r="A1368" s="625" t="s">
        <v>545</v>
      </c>
      <c r="B1368" s="626" t="s">
        <v>547</v>
      </c>
      <c r="C1368" s="627" t="s">
        <v>4016</v>
      </c>
      <c r="D1368" s="628" t="s">
        <v>4017</v>
      </c>
      <c r="E1368" s="627" t="s">
        <v>4006</v>
      </c>
      <c r="F1368" s="628" t="s">
        <v>4007</v>
      </c>
      <c r="G1368" s="627" t="s">
        <v>6373</v>
      </c>
      <c r="H1368" s="627" t="s">
        <v>6374</v>
      </c>
      <c r="I1368" s="629">
        <v>499.7</v>
      </c>
      <c r="J1368" s="629">
        <v>24</v>
      </c>
      <c r="K1368" s="630">
        <v>11992.84</v>
      </c>
    </row>
    <row r="1369" spans="1:11" ht="14.4" customHeight="1" x14ac:dyDescent="0.3">
      <c r="A1369" s="625" t="s">
        <v>545</v>
      </c>
      <c r="B1369" s="626" t="s">
        <v>547</v>
      </c>
      <c r="C1369" s="627" t="s">
        <v>4016</v>
      </c>
      <c r="D1369" s="628" t="s">
        <v>4017</v>
      </c>
      <c r="E1369" s="627" t="s">
        <v>4008</v>
      </c>
      <c r="F1369" s="628" t="s">
        <v>4009</v>
      </c>
      <c r="G1369" s="627" t="s">
        <v>6375</v>
      </c>
      <c r="H1369" s="627" t="s">
        <v>6376</v>
      </c>
      <c r="I1369" s="629">
        <v>1266.47</v>
      </c>
      <c r="J1369" s="629">
        <v>15</v>
      </c>
      <c r="K1369" s="630">
        <v>18997</v>
      </c>
    </row>
    <row r="1370" spans="1:11" ht="14.4" customHeight="1" x14ac:dyDescent="0.3">
      <c r="A1370" s="625" t="s">
        <v>545</v>
      </c>
      <c r="B1370" s="626" t="s">
        <v>547</v>
      </c>
      <c r="C1370" s="627" t="s">
        <v>4016</v>
      </c>
      <c r="D1370" s="628" t="s">
        <v>4017</v>
      </c>
      <c r="E1370" s="627" t="s">
        <v>4008</v>
      </c>
      <c r="F1370" s="628" t="s">
        <v>4009</v>
      </c>
      <c r="G1370" s="627" t="s">
        <v>6377</v>
      </c>
      <c r="H1370" s="627" t="s">
        <v>6378</v>
      </c>
      <c r="I1370" s="629">
        <v>2286.9</v>
      </c>
      <c r="J1370" s="629">
        <v>1</v>
      </c>
      <c r="K1370" s="630">
        <v>2286.9</v>
      </c>
    </row>
    <row r="1371" spans="1:11" ht="14.4" customHeight="1" x14ac:dyDescent="0.3">
      <c r="A1371" s="625" t="s">
        <v>545</v>
      </c>
      <c r="B1371" s="626" t="s">
        <v>547</v>
      </c>
      <c r="C1371" s="627" t="s">
        <v>4016</v>
      </c>
      <c r="D1371" s="628" t="s">
        <v>4017</v>
      </c>
      <c r="E1371" s="627" t="s">
        <v>4010</v>
      </c>
      <c r="F1371" s="628" t="s">
        <v>4011</v>
      </c>
      <c r="G1371" s="627" t="s">
        <v>6379</v>
      </c>
      <c r="H1371" s="627" t="s">
        <v>6380</v>
      </c>
      <c r="I1371" s="629">
        <v>59.77</v>
      </c>
      <c r="J1371" s="629">
        <v>108</v>
      </c>
      <c r="K1371" s="630">
        <v>6455.64</v>
      </c>
    </row>
    <row r="1372" spans="1:11" ht="14.4" customHeight="1" x14ac:dyDescent="0.3">
      <c r="A1372" s="625" t="s">
        <v>545</v>
      </c>
      <c r="B1372" s="626" t="s">
        <v>547</v>
      </c>
      <c r="C1372" s="627" t="s">
        <v>4016</v>
      </c>
      <c r="D1372" s="628" t="s">
        <v>4017</v>
      </c>
      <c r="E1372" s="627" t="s">
        <v>4010</v>
      </c>
      <c r="F1372" s="628" t="s">
        <v>4011</v>
      </c>
      <c r="G1372" s="627" t="s">
        <v>6381</v>
      </c>
      <c r="H1372" s="627" t="s">
        <v>6382</v>
      </c>
      <c r="I1372" s="629">
        <v>35.619999999999997</v>
      </c>
      <c r="J1372" s="629">
        <v>72</v>
      </c>
      <c r="K1372" s="630">
        <v>2564.64</v>
      </c>
    </row>
    <row r="1373" spans="1:11" ht="14.4" customHeight="1" x14ac:dyDescent="0.3">
      <c r="A1373" s="625" t="s">
        <v>545</v>
      </c>
      <c r="B1373" s="626" t="s">
        <v>547</v>
      </c>
      <c r="C1373" s="627" t="s">
        <v>4016</v>
      </c>
      <c r="D1373" s="628" t="s">
        <v>4017</v>
      </c>
      <c r="E1373" s="627" t="s">
        <v>4010</v>
      </c>
      <c r="F1373" s="628" t="s">
        <v>4011</v>
      </c>
      <c r="G1373" s="627" t="s">
        <v>6383</v>
      </c>
      <c r="H1373" s="627" t="s">
        <v>6384</v>
      </c>
      <c r="I1373" s="629">
        <v>72.83</v>
      </c>
      <c r="J1373" s="629">
        <v>360</v>
      </c>
      <c r="K1373" s="630">
        <v>26220</v>
      </c>
    </row>
    <row r="1374" spans="1:11" ht="14.4" customHeight="1" x14ac:dyDescent="0.3">
      <c r="A1374" s="625" t="s">
        <v>545</v>
      </c>
      <c r="B1374" s="626" t="s">
        <v>547</v>
      </c>
      <c r="C1374" s="627" t="s">
        <v>4016</v>
      </c>
      <c r="D1374" s="628" t="s">
        <v>4017</v>
      </c>
      <c r="E1374" s="627" t="s">
        <v>4010</v>
      </c>
      <c r="F1374" s="628" t="s">
        <v>4011</v>
      </c>
      <c r="G1374" s="627" t="s">
        <v>6385</v>
      </c>
      <c r="H1374" s="627" t="s">
        <v>6386</v>
      </c>
      <c r="I1374" s="629">
        <v>73.796666666666681</v>
      </c>
      <c r="J1374" s="629">
        <v>180</v>
      </c>
      <c r="K1374" s="630">
        <v>13283</v>
      </c>
    </row>
    <row r="1375" spans="1:11" ht="14.4" customHeight="1" x14ac:dyDescent="0.3">
      <c r="A1375" s="625" t="s">
        <v>545</v>
      </c>
      <c r="B1375" s="626" t="s">
        <v>547</v>
      </c>
      <c r="C1375" s="627" t="s">
        <v>4016</v>
      </c>
      <c r="D1375" s="628" t="s">
        <v>4017</v>
      </c>
      <c r="E1375" s="627" t="s">
        <v>4010</v>
      </c>
      <c r="F1375" s="628" t="s">
        <v>4011</v>
      </c>
      <c r="G1375" s="627" t="s">
        <v>6387</v>
      </c>
      <c r="H1375" s="627" t="s">
        <v>6388</v>
      </c>
      <c r="I1375" s="629">
        <v>75.040000000000006</v>
      </c>
      <c r="J1375" s="629">
        <v>72</v>
      </c>
      <c r="K1375" s="630">
        <v>5402.88</v>
      </c>
    </row>
    <row r="1376" spans="1:11" ht="14.4" customHeight="1" x14ac:dyDescent="0.3">
      <c r="A1376" s="625" t="s">
        <v>545</v>
      </c>
      <c r="B1376" s="626" t="s">
        <v>547</v>
      </c>
      <c r="C1376" s="627" t="s">
        <v>4016</v>
      </c>
      <c r="D1376" s="628" t="s">
        <v>4017</v>
      </c>
      <c r="E1376" s="627" t="s">
        <v>4010</v>
      </c>
      <c r="F1376" s="628" t="s">
        <v>4011</v>
      </c>
      <c r="G1376" s="627" t="s">
        <v>6389</v>
      </c>
      <c r="H1376" s="627" t="s">
        <v>6390</v>
      </c>
      <c r="I1376" s="629">
        <v>457.60500000000002</v>
      </c>
      <c r="J1376" s="629">
        <v>24</v>
      </c>
      <c r="K1376" s="630">
        <v>10982.6</v>
      </c>
    </row>
    <row r="1377" spans="1:11" ht="14.4" customHeight="1" x14ac:dyDescent="0.3">
      <c r="A1377" s="625" t="s">
        <v>545</v>
      </c>
      <c r="B1377" s="626" t="s">
        <v>547</v>
      </c>
      <c r="C1377" s="627" t="s">
        <v>4016</v>
      </c>
      <c r="D1377" s="628" t="s">
        <v>4017</v>
      </c>
      <c r="E1377" s="627" t="s">
        <v>4010</v>
      </c>
      <c r="F1377" s="628" t="s">
        <v>4011</v>
      </c>
      <c r="G1377" s="627" t="s">
        <v>6391</v>
      </c>
      <c r="H1377" s="627" t="s">
        <v>6392</v>
      </c>
      <c r="I1377" s="629">
        <v>135.16</v>
      </c>
      <c r="J1377" s="629">
        <v>72</v>
      </c>
      <c r="K1377" s="630">
        <v>9731.51</v>
      </c>
    </row>
    <row r="1378" spans="1:11" ht="14.4" customHeight="1" x14ac:dyDescent="0.3">
      <c r="A1378" s="625" t="s">
        <v>545</v>
      </c>
      <c r="B1378" s="626" t="s">
        <v>547</v>
      </c>
      <c r="C1378" s="627" t="s">
        <v>4016</v>
      </c>
      <c r="D1378" s="628" t="s">
        <v>4017</v>
      </c>
      <c r="E1378" s="627" t="s">
        <v>4010</v>
      </c>
      <c r="F1378" s="628" t="s">
        <v>4011</v>
      </c>
      <c r="G1378" s="627" t="s">
        <v>6393</v>
      </c>
      <c r="H1378" s="627" t="s">
        <v>6394</v>
      </c>
      <c r="I1378" s="629">
        <v>150.96</v>
      </c>
      <c r="J1378" s="629">
        <v>24</v>
      </c>
      <c r="K1378" s="630">
        <v>3623</v>
      </c>
    </row>
    <row r="1379" spans="1:11" ht="14.4" customHeight="1" x14ac:dyDescent="0.3">
      <c r="A1379" s="625" t="s">
        <v>545</v>
      </c>
      <c r="B1379" s="626" t="s">
        <v>547</v>
      </c>
      <c r="C1379" s="627" t="s">
        <v>4016</v>
      </c>
      <c r="D1379" s="628" t="s">
        <v>4017</v>
      </c>
      <c r="E1379" s="627" t="s">
        <v>4010</v>
      </c>
      <c r="F1379" s="628" t="s">
        <v>4011</v>
      </c>
      <c r="G1379" s="627" t="s">
        <v>6395</v>
      </c>
      <c r="H1379" s="627" t="s">
        <v>6396</v>
      </c>
      <c r="I1379" s="629">
        <v>73.803333333333342</v>
      </c>
      <c r="J1379" s="629">
        <v>144</v>
      </c>
      <c r="K1379" s="630">
        <v>10627</v>
      </c>
    </row>
    <row r="1380" spans="1:11" ht="14.4" customHeight="1" x14ac:dyDescent="0.3">
      <c r="A1380" s="625" t="s">
        <v>545</v>
      </c>
      <c r="B1380" s="626" t="s">
        <v>547</v>
      </c>
      <c r="C1380" s="627" t="s">
        <v>4016</v>
      </c>
      <c r="D1380" s="628" t="s">
        <v>4017</v>
      </c>
      <c r="E1380" s="627" t="s">
        <v>4010</v>
      </c>
      <c r="F1380" s="628" t="s">
        <v>4011</v>
      </c>
      <c r="G1380" s="627" t="s">
        <v>6397</v>
      </c>
      <c r="H1380" s="627" t="s">
        <v>6398</v>
      </c>
      <c r="I1380" s="629">
        <v>119.44</v>
      </c>
      <c r="J1380" s="629">
        <v>72</v>
      </c>
      <c r="K1380" s="630">
        <v>8599.68</v>
      </c>
    </row>
    <row r="1381" spans="1:11" ht="14.4" customHeight="1" x14ac:dyDescent="0.3">
      <c r="A1381" s="625" t="s">
        <v>545</v>
      </c>
      <c r="B1381" s="626" t="s">
        <v>547</v>
      </c>
      <c r="C1381" s="627" t="s">
        <v>4016</v>
      </c>
      <c r="D1381" s="628" t="s">
        <v>4017</v>
      </c>
      <c r="E1381" s="627" t="s">
        <v>4010</v>
      </c>
      <c r="F1381" s="628" t="s">
        <v>4011</v>
      </c>
      <c r="G1381" s="627" t="s">
        <v>6399</v>
      </c>
      <c r="H1381" s="627" t="s">
        <v>6400</v>
      </c>
      <c r="I1381" s="629">
        <v>119.44</v>
      </c>
      <c r="J1381" s="629">
        <v>72</v>
      </c>
      <c r="K1381" s="630">
        <v>8599.68</v>
      </c>
    </row>
    <row r="1382" spans="1:11" ht="14.4" customHeight="1" thickBot="1" x14ac:dyDescent="0.35">
      <c r="A1382" s="631" t="s">
        <v>545</v>
      </c>
      <c r="B1382" s="632" t="s">
        <v>547</v>
      </c>
      <c r="C1382" s="633" t="s">
        <v>4016</v>
      </c>
      <c r="D1382" s="634" t="s">
        <v>4017</v>
      </c>
      <c r="E1382" s="633" t="s">
        <v>4012</v>
      </c>
      <c r="F1382" s="634" t="s">
        <v>4013</v>
      </c>
      <c r="G1382" s="633" t="s">
        <v>6401</v>
      </c>
      <c r="H1382" s="633" t="s">
        <v>6402</v>
      </c>
      <c r="I1382" s="635">
        <v>4485</v>
      </c>
      <c r="J1382" s="635">
        <v>1</v>
      </c>
      <c r="K1382" s="636">
        <v>4485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16</v>
      </c>
      <c r="F5" s="697"/>
      <c r="G5" s="713">
        <v>16</v>
      </c>
      <c r="H5" s="735"/>
      <c r="I5" s="713">
        <v>15.55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14.272727272727273</v>
      </c>
      <c r="F6" s="698"/>
      <c r="G6" s="699">
        <v>16</v>
      </c>
      <c r="H6" s="736"/>
      <c r="I6" s="699">
        <v>15.55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41311</v>
      </c>
      <c r="F9" s="701">
        <v>3738</v>
      </c>
      <c r="G9" s="694">
        <f>G11+G19+G27</f>
        <v>3180</v>
      </c>
      <c r="H9" s="703">
        <f>G9-F9</f>
        <v>-558</v>
      </c>
      <c r="I9" s="694">
        <f>I11+I19+I27</f>
        <v>38536</v>
      </c>
      <c r="J9" s="725">
        <f>I9-E9</f>
        <v>-2775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597</v>
      </c>
      <c r="H10" s="732"/>
      <c r="I10" s="695">
        <f>I29+I32</f>
        <v>6455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2536</v>
      </c>
      <c r="H11" s="733"/>
      <c r="I11" s="695">
        <f>I12+I13</f>
        <v>29512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168</v>
      </c>
      <c r="H12" s="733"/>
      <c r="I12" s="701">
        <v>2944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2368</v>
      </c>
      <c r="H13" s="733"/>
      <c r="I13" s="701">
        <v>26568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613</v>
      </c>
      <c r="H19" s="733"/>
      <c r="I19" s="695">
        <f>I20+I21+I24</f>
        <v>8876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25</v>
      </c>
      <c r="H20" s="733"/>
      <c r="I20" s="701">
        <v>136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476</v>
      </c>
      <c r="H21" s="733"/>
      <c r="I21" s="701">
        <v>5610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112</v>
      </c>
      <c r="H24" s="733"/>
      <c r="I24" s="701">
        <v>3130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31</v>
      </c>
      <c r="H27" s="733"/>
      <c r="I27" s="695">
        <v>148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546</v>
      </c>
      <c r="H31" s="733"/>
      <c r="I31" s="696">
        <v>6193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597</v>
      </c>
      <c r="H32" s="734"/>
      <c r="I32" s="696">
        <v>6455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5880</v>
      </c>
      <c r="F34" s="705">
        <v>522</v>
      </c>
      <c r="G34" s="705">
        <v>274</v>
      </c>
      <c r="H34" s="705">
        <f>G34-F34</f>
        <v>-248</v>
      </c>
      <c r="I34" s="705">
        <v>3126</v>
      </c>
      <c r="J34" s="727">
        <f>I34-E34</f>
        <v>-2754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2280</v>
      </c>
      <c r="F35" s="705">
        <v>192</v>
      </c>
      <c r="G35" s="701">
        <v>274</v>
      </c>
      <c r="H35" s="705">
        <f>G35-F35</f>
        <v>82</v>
      </c>
      <c r="I35" s="703">
        <v>3126</v>
      </c>
      <c r="J35" s="727">
        <f>I35-E35</f>
        <v>846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15604000</v>
      </c>
      <c r="F36" s="721">
        <f>E36/12</f>
        <v>1300333.3333333333</v>
      </c>
      <c r="G36" s="722">
        <v>1250715</v>
      </c>
      <c r="H36" s="723">
        <f>G36-F36</f>
        <v>-49618.333333333256</v>
      </c>
      <c r="I36" s="723">
        <v>13519564</v>
      </c>
      <c r="J36" s="728">
        <v>-784102.66666666605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6403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3</v>
      </c>
      <c r="C4" s="760">
        <v>3</v>
      </c>
      <c r="D4" s="760">
        <v>3</v>
      </c>
      <c r="E4" s="760">
        <v>3</v>
      </c>
      <c r="F4" s="760">
        <v>3</v>
      </c>
      <c r="G4" s="760">
        <v>3</v>
      </c>
      <c r="H4" s="760">
        <v>3</v>
      </c>
      <c r="I4" s="761">
        <v>16</v>
      </c>
      <c r="J4" s="761">
        <v>13</v>
      </c>
      <c r="K4" s="761">
        <v>13</v>
      </c>
      <c r="L4" s="761">
        <v>13</v>
      </c>
      <c r="M4" s="761">
        <v>13</v>
      </c>
      <c r="N4" s="761">
        <v>13</v>
      </c>
      <c r="O4" s="761">
        <v>13</v>
      </c>
      <c r="P4" s="761">
        <v>13</v>
      </c>
      <c r="Q4" s="760">
        <v>1</v>
      </c>
      <c r="R4" s="760">
        <v>2</v>
      </c>
      <c r="S4" s="760">
        <v>2</v>
      </c>
      <c r="T4" s="760">
        <v>2</v>
      </c>
      <c r="U4" s="760">
        <v>2</v>
      </c>
      <c r="V4" s="760">
        <v>2</v>
      </c>
      <c r="W4" s="760">
        <v>2</v>
      </c>
      <c r="X4" s="760">
        <v>2</v>
      </c>
      <c r="Y4" s="760">
        <v>2</v>
      </c>
      <c r="Z4" s="742"/>
      <c r="AA4" s="743">
        <f t="shared" ref="AA4:AA10" si="0">SUM(B4:Y4)</f>
        <v>145</v>
      </c>
      <c r="AB4" s="744">
        <f>SUM(AA4:AA8)</f>
        <v>725</v>
      </c>
      <c r="AC4" s="745">
        <f>SUM(AA4:AA10)</f>
        <v>862</v>
      </c>
      <c r="AD4" s="746"/>
      <c r="AE4" s="743">
        <f t="shared" ref="AE4:AE10" si="1">AI4/12</f>
        <v>628.33333333333337</v>
      </c>
      <c r="AF4" s="744">
        <f>SUM(AE4:AE8)</f>
        <v>3141.666666666667</v>
      </c>
      <c r="AG4" s="745">
        <f>SUM(AE4:AE10)</f>
        <v>3735.3333333333335</v>
      </c>
      <c r="AH4" s="747"/>
      <c r="AI4" s="743">
        <f t="shared" ref="AI4:AI10" si="2">AA4*52</f>
        <v>7540</v>
      </c>
      <c r="AJ4" s="744">
        <f>SUM(AI4:AI8)</f>
        <v>37700</v>
      </c>
      <c r="AK4" s="745">
        <f>SUM(AI4:AI10)</f>
        <v>44824</v>
      </c>
      <c r="AL4" s="118"/>
      <c r="AM4" s="118"/>
    </row>
    <row r="5" spans="1:39" ht="14.4" customHeight="1" x14ac:dyDescent="0.3">
      <c r="A5" s="200" t="s">
        <v>94</v>
      </c>
      <c r="B5" s="760">
        <v>2</v>
      </c>
      <c r="C5" s="760">
        <v>2</v>
      </c>
      <c r="D5" s="760">
        <v>2</v>
      </c>
      <c r="E5" s="760">
        <v>2</v>
      </c>
      <c r="F5" s="760">
        <v>2</v>
      </c>
      <c r="G5" s="760">
        <v>2</v>
      </c>
      <c r="H5" s="760">
        <v>2</v>
      </c>
      <c r="I5" s="761">
        <v>16</v>
      </c>
      <c r="J5" s="761">
        <v>14</v>
      </c>
      <c r="K5" s="761">
        <v>14</v>
      </c>
      <c r="L5" s="761">
        <v>14</v>
      </c>
      <c r="M5" s="761">
        <v>14</v>
      </c>
      <c r="N5" s="761">
        <v>14</v>
      </c>
      <c r="O5" s="761">
        <v>14</v>
      </c>
      <c r="P5" s="761">
        <v>14</v>
      </c>
      <c r="Q5" s="760">
        <v>1</v>
      </c>
      <c r="R5" s="760">
        <v>2</v>
      </c>
      <c r="S5" s="760">
        <v>2</v>
      </c>
      <c r="T5" s="760">
        <v>2</v>
      </c>
      <c r="U5" s="760">
        <v>2</v>
      </c>
      <c r="V5" s="760">
        <v>2</v>
      </c>
      <c r="W5" s="760">
        <v>2</v>
      </c>
      <c r="X5" s="760">
        <v>2</v>
      </c>
      <c r="Y5" s="760">
        <v>2</v>
      </c>
      <c r="Z5" s="742"/>
      <c r="AA5" s="743">
        <f t="shared" si="0"/>
        <v>145</v>
      </c>
      <c r="AB5" s="748"/>
      <c r="AC5" s="749"/>
      <c r="AD5" s="746"/>
      <c r="AE5" s="743">
        <f t="shared" si="1"/>
        <v>628.33333333333337</v>
      </c>
      <c r="AF5" s="748"/>
      <c r="AG5" s="749"/>
      <c r="AH5" s="747"/>
      <c r="AI5" s="743">
        <f t="shared" si="2"/>
        <v>7540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2</v>
      </c>
      <c r="C6" s="760">
        <v>2</v>
      </c>
      <c r="D6" s="760">
        <v>2</v>
      </c>
      <c r="E6" s="760">
        <v>2</v>
      </c>
      <c r="F6" s="760">
        <v>2</v>
      </c>
      <c r="G6" s="760">
        <v>2</v>
      </c>
      <c r="H6" s="760">
        <v>2</v>
      </c>
      <c r="I6" s="761">
        <v>16</v>
      </c>
      <c r="J6" s="761">
        <v>14</v>
      </c>
      <c r="K6" s="761">
        <v>14</v>
      </c>
      <c r="L6" s="761">
        <v>14</v>
      </c>
      <c r="M6" s="761">
        <v>14</v>
      </c>
      <c r="N6" s="761">
        <v>14</v>
      </c>
      <c r="O6" s="761">
        <v>14</v>
      </c>
      <c r="P6" s="761">
        <v>14</v>
      </c>
      <c r="Q6" s="760">
        <v>1</v>
      </c>
      <c r="R6" s="760">
        <v>2</v>
      </c>
      <c r="S6" s="760">
        <v>2</v>
      </c>
      <c r="T6" s="760">
        <v>2</v>
      </c>
      <c r="U6" s="760">
        <v>2</v>
      </c>
      <c r="V6" s="760">
        <v>2</v>
      </c>
      <c r="W6" s="760">
        <v>2</v>
      </c>
      <c r="X6" s="760">
        <v>2</v>
      </c>
      <c r="Y6" s="760">
        <v>2</v>
      </c>
      <c r="Z6" s="742"/>
      <c r="AA6" s="743">
        <f t="shared" si="0"/>
        <v>145</v>
      </c>
      <c r="AB6" s="748"/>
      <c r="AC6" s="749"/>
      <c r="AD6" s="746"/>
      <c r="AE6" s="743">
        <f t="shared" si="1"/>
        <v>628.33333333333337</v>
      </c>
      <c r="AF6" s="748"/>
      <c r="AG6" s="749"/>
      <c r="AH6" s="747"/>
      <c r="AI6" s="743">
        <f t="shared" si="2"/>
        <v>7540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2</v>
      </c>
      <c r="C7" s="760">
        <v>2</v>
      </c>
      <c r="D7" s="760">
        <v>2</v>
      </c>
      <c r="E7" s="760">
        <v>2</v>
      </c>
      <c r="F7" s="760">
        <v>2</v>
      </c>
      <c r="G7" s="760">
        <v>2</v>
      </c>
      <c r="H7" s="760">
        <v>2</v>
      </c>
      <c r="I7" s="761">
        <v>16</v>
      </c>
      <c r="J7" s="761">
        <v>14</v>
      </c>
      <c r="K7" s="761">
        <v>14</v>
      </c>
      <c r="L7" s="761">
        <v>14</v>
      </c>
      <c r="M7" s="761">
        <v>14</v>
      </c>
      <c r="N7" s="761">
        <v>14</v>
      </c>
      <c r="O7" s="761">
        <v>14</v>
      </c>
      <c r="P7" s="761">
        <v>14</v>
      </c>
      <c r="Q7" s="760">
        <v>1</v>
      </c>
      <c r="R7" s="760">
        <v>2</v>
      </c>
      <c r="S7" s="760">
        <v>2</v>
      </c>
      <c r="T7" s="760">
        <v>2</v>
      </c>
      <c r="U7" s="760">
        <v>2</v>
      </c>
      <c r="V7" s="760">
        <v>2</v>
      </c>
      <c r="W7" s="760">
        <v>2</v>
      </c>
      <c r="X7" s="760">
        <v>2</v>
      </c>
      <c r="Y7" s="760">
        <v>2</v>
      </c>
      <c r="Z7" s="742"/>
      <c r="AA7" s="743">
        <f t="shared" si="0"/>
        <v>145</v>
      </c>
      <c r="AB7" s="748"/>
      <c r="AC7" s="749"/>
      <c r="AD7" s="746"/>
      <c r="AE7" s="743">
        <f t="shared" si="1"/>
        <v>628.33333333333337</v>
      </c>
      <c r="AF7" s="748"/>
      <c r="AG7" s="749"/>
      <c r="AH7" s="747"/>
      <c r="AI7" s="743">
        <f t="shared" si="2"/>
        <v>7540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2</v>
      </c>
      <c r="C8" s="760">
        <v>2</v>
      </c>
      <c r="D8" s="760">
        <v>2</v>
      </c>
      <c r="E8" s="760">
        <v>2</v>
      </c>
      <c r="F8" s="760">
        <v>2</v>
      </c>
      <c r="G8" s="760">
        <v>2</v>
      </c>
      <c r="H8" s="760">
        <v>2</v>
      </c>
      <c r="I8" s="761">
        <v>16</v>
      </c>
      <c r="J8" s="761">
        <v>14</v>
      </c>
      <c r="K8" s="761">
        <v>14</v>
      </c>
      <c r="L8" s="761">
        <v>14</v>
      </c>
      <c r="M8" s="761">
        <v>14</v>
      </c>
      <c r="N8" s="761">
        <v>14</v>
      </c>
      <c r="O8" s="761">
        <v>14</v>
      </c>
      <c r="P8" s="761">
        <v>14</v>
      </c>
      <c r="Q8" s="760">
        <v>1</v>
      </c>
      <c r="R8" s="760">
        <v>2</v>
      </c>
      <c r="S8" s="760">
        <v>2</v>
      </c>
      <c r="T8" s="760">
        <v>2</v>
      </c>
      <c r="U8" s="760">
        <v>2</v>
      </c>
      <c r="V8" s="760">
        <v>2</v>
      </c>
      <c r="W8" s="760">
        <v>2</v>
      </c>
      <c r="X8" s="760">
        <v>2</v>
      </c>
      <c r="Y8" s="760">
        <v>2</v>
      </c>
      <c r="Z8" s="742"/>
      <c r="AA8" s="743">
        <f t="shared" si="0"/>
        <v>145</v>
      </c>
      <c r="AB8" s="748"/>
      <c r="AC8" s="749"/>
      <c r="AD8" s="746"/>
      <c r="AE8" s="743">
        <f t="shared" si="1"/>
        <v>628.33333333333337</v>
      </c>
      <c r="AF8" s="748"/>
      <c r="AG8" s="749"/>
      <c r="AH8" s="747"/>
      <c r="AI8" s="743">
        <f t="shared" si="2"/>
        <v>7540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2</v>
      </c>
      <c r="C9" s="760">
        <v>2</v>
      </c>
      <c r="D9" s="760">
        <v>2</v>
      </c>
      <c r="E9" s="760">
        <v>2</v>
      </c>
      <c r="F9" s="760">
        <v>2</v>
      </c>
      <c r="G9" s="760">
        <v>2</v>
      </c>
      <c r="H9" s="760">
        <v>2</v>
      </c>
      <c r="I9" s="760">
        <v>3</v>
      </c>
      <c r="J9" s="760">
        <v>3</v>
      </c>
      <c r="K9" s="760">
        <v>3</v>
      </c>
      <c r="L9" s="760">
        <v>3</v>
      </c>
      <c r="M9" s="760">
        <v>3</v>
      </c>
      <c r="N9" s="760">
        <v>3</v>
      </c>
      <c r="O9" s="760">
        <v>3</v>
      </c>
      <c r="P9" s="760">
        <v>3</v>
      </c>
      <c r="Q9" s="760">
        <v>3</v>
      </c>
      <c r="R9" s="760">
        <v>3</v>
      </c>
      <c r="S9" s="760">
        <v>3</v>
      </c>
      <c r="T9" s="760">
        <v>3</v>
      </c>
      <c r="U9" s="760">
        <v>3</v>
      </c>
      <c r="V9" s="760">
        <v>3</v>
      </c>
      <c r="W9" s="760">
        <v>3</v>
      </c>
      <c r="X9" s="760">
        <v>3</v>
      </c>
      <c r="Y9" s="760">
        <v>3</v>
      </c>
      <c r="Z9" s="742"/>
      <c r="AA9" s="750">
        <f t="shared" si="0"/>
        <v>65</v>
      </c>
      <c r="AB9" s="751">
        <f>SUM(AA9:AA10)</f>
        <v>137</v>
      </c>
      <c r="AC9" s="749"/>
      <c r="AD9" s="746"/>
      <c r="AE9" s="750">
        <f t="shared" si="1"/>
        <v>281.66666666666669</v>
      </c>
      <c r="AF9" s="751">
        <f>SUM(AE9:AE10)</f>
        <v>593.66666666666674</v>
      </c>
      <c r="AG9" s="749"/>
      <c r="AH9" s="747"/>
      <c r="AI9" s="750">
        <f t="shared" si="2"/>
        <v>3380</v>
      </c>
      <c r="AJ9" s="751">
        <f>SUM(AI9:AI10)</f>
        <v>7124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3</v>
      </c>
      <c r="C10" s="760">
        <v>3</v>
      </c>
      <c r="D10" s="760">
        <v>3</v>
      </c>
      <c r="E10" s="760">
        <v>3</v>
      </c>
      <c r="F10" s="760">
        <v>3</v>
      </c>
      <c r="G10" s="760">
        <v>3</v>
      </c>
      <c r="H10" s="760">
        <v>3</v>
      </c>
      <c r="I10" s="760">
        <v>3</v>
      </c>
      <c r="J10" s="760">
        <v>3</v>
      </c>
      <c r="K10" s="760">
        <v>3</v>
      </c>
      <c r="L10" s="760">
        <v>3</v>
      </c>
      <c r="M10" s="760">
        <v>3</v>
      </c>
      <c r="N10" s="760">
        <v>3</v>
      </c>
      <c r="O10" s="760">
        <v>3</v>
      </c>
      <c r="P10" s="760">
        <v>3</v>
      </c>
      <c r="Q10" s="760">
        <v>3</v>
      </c>
      <c r="R10" s="760">
        <v>3</v>
      </c>
      <c r="S10" s="760">
        <v>3</v>
      </c>
      <c r="T10" s="760">
        <v>3</v>
      </c>
      <c r="U10" s="760">
        <v>3</v>
      </c>
      <c r="V10" s="760">
        <v>3</v>
      </c>
      <c r="W10" s="760">
        <v>3</v>
      </c>
      <c r="X10" s="760">
        <v>3</v>
      </c>
      <c r="Y10" s="760">
        <v>3</v>
      </c>
      <c r="Z10" s="742"/>
      <c r="AA10" s="750">
        <f t="shared" si="0"/>
        <v>72</v>
      </c>
      <c r="AB10" s="752"/>
      <c r="AC10" s="749"/>
      <c r="AD10" s="746"/>
      <c r="AE10" s="750">
        <f t="shared" si="1"/>
        <v>312</v>
      </c>
      <c r="AF10" s="752"/>
      <c r="AG10" s="749"/>
      <c r="AH10" s="747"/>
      <c r="AI10" s="750">
        <f t="shared" si="2"/>
        <v>3744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2">
        <v>16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f>SUM(J14:J15)</f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3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4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>
        <v>1</v>
      </c>
      <c r="C21" s="760">
        <v>1</v>
      </c>
      <c r="D21" s="760">
        <v>1</v>
      </c>
      <c r="E21" s="760">
        <v>1</v>
      </c>
      <c r="F21" s="760">
        <v>1</v>
      </c>
      <c r="G21" s="760">
        <v>1</v>
      </c>
      <c r="H21" s="760">
        <v>1</v>
      </c>
      <c r="I21" s="760"/>
      <c r="J21" s="760"/>
      <c r="K21" s="760"/>
      <c r="L21" s="760"/>
      <c r="M21" s="760"/>
      <c r="N21" s="760"/>
      <c r="O21" s="760"/>
      <c r="P21" s="760"/>
      <c r="Q21" s="760"/>
      <c r="R21" s="760">
        <v>1</v>
      </c>
      <c r="S21" s="760">
        <v>1</v>
      </c>
      <c r="T21" s="760">
        <v>1</v>
      </c>
      <c r="U21" s="760">
        <v>1</v>
      </c>
      <c r="V21" s="760">
        <v>1</v>
      </c>
      <c r="W21" s="760">
        <v>1</v>
      </c>
      <c r="X21" s="760">
        <v>1</v>
      </c>
      <c r="Y21" s="760">
        <v>1</v>
      </c>
      <c r="Z21" s="742"/>
      <c r="AA21" s="743">
        <f t="shared" ref="AA21:AA27" si="3">SUM(B21:Y21)</f>
        <v>15</v>
      </c>
      <c r="AB21" s="744">
        <f>SUM(AA21:AA25)</f>
        <v>75</v>
      </c>
      <c r="AC21" s="745">
        <f>SUM(AA21:AA27)</f>
        <v>123</v>
      </c>
      <c r="AD21" s="746"/>
      <c r="AE21" s="743">
        <f t="shared" ref="AE21:AE27" si="4">AI21/12</f>
        <v>65</v>
      </c>
      <c r="AF21" s="744">
        <f>SUM(AE21:AE25)</f>
        <v>325</v>
      </c>
      <c r="AG21" s="745">
        <f>SUM(AE21:AE27)</f>
        <v>533</v>
      </c>
      <c r="AH21" s="747"/>
      <c r="AI21" s="743">
        <f t="shared" ref="AI21:AI27" si="5">AA21*52</f>
        <v>780</v>
      </c>
      <c r="AJ21" s="744">
        <f>SUM(AI21:AI25)</f>
        <v>3900</v>
      </c>
      <c r="AK21" s="745">
        <f>SUM(AI21:AI27)</f>
        <v>6396</v>
      </c>
      <c r="AL21" s="118"/>
      <c r="AM21" s="118"/>
    </row>
    <row r="22" spans="1:39" ht="14.4" customHeight="1" x14ac:dyDescent="0.3">
      <c r="A22" s="200" t="s">
        <v>94</v>
      </c>
      <c r="B22" s="760">
        <v>1</v>
      </c>
      <c r="C22" s="760">
        <v>1</v>
      </c>
      <c r="D22" s="760">
        <v>1</v>
      </c>
      <c r="E22" s="760">
        <v>1</v>
      </c>
      <c r="F22" s="760">
        <v>1</v>
      </c>
      <c r="G22" s="760">
        <v>1</v>
      </c>
      <c r="H22" s="760">
        <v>1</v>
      </c>
      <c r="I22" s="760"/>
      <c r="J22" s="760"/>
      <c r="K22" s="760"/>
      <c r="L22" s="760"/>
      <c r="M22" s="760"/>
      <c r="N22" s="760"/>
      <c r="O22" s="760"/>
      <c r="P22" s="760"/>
      <c r="Q22" s="760"/>
      <c r="R22" s="760">
        <v>1</v>
      </c>
      <c r="S22" s="760">
        <v>1</v>
      </c>
      <c r="T22" s="760">
        <v>1</v>
      </c>
      <c r="U22" s="760">
        <v>1</v>
      </c>
      <c r="V22" s="760">
        <v>1</v>
      </c>
      <c r="W22" s="760">
        <v>1</v>
      </c>
      <c r="X22" s="760">
        <v>1</v>
      </c>
      <c r="Y22" s="760">
        <v>1</v>
      </c>
      <c r="Z22" s="742"/>
      <c r="AA22" s="743">
        <f t="shared" si="3"/>
        <v>15</v>
      </c>
      <c r="AB22" s="748"/>
      <c r="AC22" s="749"/>
      <c r="AD22" s="746"/>
      <c r="AE22" s="743">
        <f t="shared" si="4"/>
        <v>65</v>
      </c>
      <c r="AF22" s="748"/>
      <c r="AG22" s="749"/>
      <c r="AH22" s="747"/>
      <c r="AI22" s="743">
        <f t="shared" si="5"/>
        <v>780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>
        <v>1</v>
      </c>
      <c r="C23" s="760">
        <v>1</v>
      </c>
      <c r="D23" s="760">
        <v>1</v>
      </c>
      <c r="E23" s="760">
        <v>1</v>
      </c>
      <c r="F23" s="760">
        <v>1</v>
      </c>
      <c r="G23" s="760">
        <v>1</v>
      </c>
      <c r="H23" s="760">
        <v>1</v>
      </c>
      <c r="I23" s="760"/>
      <c r="J23" s="760"/>
      <c r="K23" s="760"/>
      <c r="L23" s="760"/>
      <c r="M23" s="760"/>
      <c r="N23" s="760"/>
      <c r="O23" s="760"/>
      <c r="P23" s="760"/>
      <c r="Q23" s="760"/>
      <c r="R23" s="760">
        <v>1</v>
      </c>
      <c r="S23" s="760">
        <v>1</v>
      </c>
      <c r="T23" s="760">
        <v>1</v>
      </c>
      <c r="U23" s="760">
        <v>1</v>
      </c>
      <c r="V23" s="760">
        <v>1</v>
      </c>
      <c r="W23" s="760">
        <v>1</v>
      </c>
      <c r="X23" s="760">
        <v>1</v>
      </c>
      <c r="Y23" s="760">
        <v>1</v>
      </c>
      <c r="Z23" s="742"/>
      <c r="AA23" s="743">
        <f t="shared" si="3"/>
        <v>15</v>
      </c>
      <c r="AB23" s="748"/>
      <c r="AC23" s="749"/>
      <c r="AD23" s="746"/>
      <c r="AE23" s="743">
        <f t="shared" si="4"/>
        <v>65</v>
      </c>
      <c r="AF23" s="748"/>
      <c r="AG23" s="749"/>
      <c r="AH23" s="747"/>
      <c r="AI23" s="743">
        <f t="shared" si="5"/>
        <v>780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>
        <v>1</v>
      </c>
      <c r="C24" s="760">
        <v>1</v>
      </c>
      <c r="D24" s="760">
        <v>1</v>
      </c>
      <c r="E24" s="760">
        <v>1</v>
      </c>
      <c r="F24" s="760">
        <v>1</v>
      </c>
      <c r="G24" s="760">
        <v>1</v>
      </c>
      <c r="H24" s="760">
        <v>1</v>
      </c>
      <c r="I24" s="760"/>
      <c r="J24" s="760"/>
      <c r="K24" s="760"/>
      <c r="L24" s="760"/>
      <c r="M24" s="760"/>
      <c r="N24" s="760"/>
      <c r="O24" s="760"/>
      <c r="P24" s="760"/>
      <c r="Q24" s="760"/>
      <c r="R24" s="760">
        <v>1</v>
      </c>
      <c r="S24" s="760">
        <v>1</v>
      </c>
      <c r="T24" s="760">
        <v>1</v>
      </c>
      <c r="U24" s="760">
        <v>1</v>
      </c>
      <c r="V24" s="760">
        <v>1</v>
      </c>
      <c r="W24" s="760">
        <v>1</v>
      </c>
      <c r="X24" s="760">
        <v>1</v>
      </c>
      <c r="Y24" s="760">
        <v>1</v>
      </c>
      <c r="Z24" s="742"/>
      <c r="AA24" s="743">
        <f t="shared" si="3"/>
        <v>15</v>
      </c>
      <c r="AB24" s="748"/>
      <c r="AC24" s="749"/>
      <c r="AD24" s="746"/>
      <c r="AE24" s="743">
        <f t="shared" si="4"/>
        <v>65</v>
      </c>
      <c r="AF24" s="748"/>
      <c r="AG24" s="749"/>
      <c r="AH24" s="747"/>
      <c r="AI24" s="743">
        <f t="shared" si="5"/>
        <v>780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>
        <v>1</v>
      </c>
      <c r="C25" s="760">
        <v>1</v>
      </c>
      <c r="D25" s="760">
        <v>1</v>
      </c>
      <c r="E25" s="760">
        <v>1</v>
      </c>
      <c r="F25" s="760">
        <v>1</v>
      </c>
      <c r="G25" s="760">
        <v>1</v>
      </c>
      <c r="H25" s="760">
        <v>1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>
        <v>1</v>
      </c>
      <c r="S25" s="760">
        <v>1</v>
      </c>
      <c r="T25" s="760">
        <v>1</v>
      </c>
      <c r="U25" s="760">
        <v>1</v>
      </c>
      <c r="V25" s="760">
        <v>1</v>
      </c>
      <c r="W25" s="760">
        <v>1</v>
      </c>
      <c r="X25" s="760">
        <v>1</v>
      </c>
      <c r="Y25" s="760">
        <v>1</v>
      </c>
      <c r="Z25" s="742"/>
      <c r="AA25" s="743">
        <f t="shared" si="3"/>
        <v>15</v>
      </c>
      <c r="AB25" s="748"/>
      <c r="AC25" s="749"/>
      <c r="AD25" s="746"/>
      <c r="AE25" s="743">
        <f t="shared" si="4"/>
        <v>65</v>
      </c>
      <c r="AF25" s="748"/>
      <c r="AG25" s="749"/>
      <c r="AH25" s="747"/>
      <c r="AI25" s="743">
        <f t="shared" si="5"/>
        <v>780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0">
        <v>1</v>
      </c>
      <c r="C26" s="760">
        <v>1</v>
      </c>
      <c r="D26" s="760">
        <v>1</v>
      </c>
      <c r="E26" s="760">
        <v>1</v>
      </c>
      <c r="F26" s="760">
        <v>1</v>
      </c>
      <c r="G26" s="760">
        <v>1</v>
      </c>
      <c r="H26" s="760">
        <v>1</v>
      </c>
      <c r="I26" s="760">
        <v>1</v>
      </c>
      <c r="J26" s="760">
        <v>1</v>
      </c>
      <c r="K26" s="760">
        <v>1</v>
      </c>
      <c r="L26" s="760">
        <v>1</v>
      </c>
      <c r="M26" s="760">
        <v>1</v>
      </c>
      <c r="N26" s="760">
        <v>1</v>
      </c>
      <c r="O26" s="760">
        <v>1</v>
      </c>
      <c r="P26" s="760">
        <v>1</v>
      </c>
      <c r="Q26" s="760">
        <v>1</v>
      </c>
      <c r="R26" s="760">
        <v>1</v>
      </c>
      <c r="S26" s="760">
        <v>1</v>
      </c>
      <c r="T26" s="760">
        <v>1</v>
      </c>
      <c r="U26" s="760">
        <v>1</v>
      </c>
      <c r="V26" s="760">
        <v>1</v>
      </c>
      <c r="W26" s="760">
        <v>1</v>
      </c>
      <c r="X26" s="760">
        <v>1</v>
      </c>
      <c r="Y26" s="760">
        <v>1</v>
      </c>
      <c r="Z26" s="742"/>
      <c r="AA26" s="750">
        <f t="shared" si="3"/>
        <v>24</v>
      </c>
      <c r="AB26" s="751">
        <f>SUM(AA26:AA27)</f>
        <v>48</v>
      </c>
      <c r="AC26" s="749"/>
      <c r="AD26" s="746"/>
      <c r="AE26" s="750">
        <f t="shared" si="4"/>
        <v>104</v>
      </c>
      <c r="AF26" s="751">
        <f>SUM(AE26:AE27)</f>
        <v>208</v>
      </c>
      <c r="AG26" s="749"/>
      <c r="AH26" s="747"/>
      <c r="AI26" s="750">
        <f t="shared" si="5"/>
        <v>1248</v>
      </c>
      <c r="AJ26" s="751">
        <f>SUM(AI26:AI27)</f>
        <v>2496</v>
      </c>
      <c r="AK26" s="749"/>
      <c r="AL26" s="118"/>
      <c r="AM26" s="118"/>
    </row>
    <row r="27" spans="1:39" ht="14.4" customHeight="1" x14ac:dyDescent="0.3">
      <c r="A27" s="203" t="s">
        <v>99</v>
      </c>
      <c r="B27" s="760">
        <v>1</v>
      </c>
      <c r="C27" s="760">
        <v>1</v>
      </c>
      <c r="D27" s="760">
        <v>1</v>
      </c>
      <c r="E27" s="760">
        <v>1</v>
      </c>
      <c r="F27" s="760">
        <v>1</v>
      </c>
      <c r="G27" s="760">
        <v>1</v>
      </c>
      <c r="H27" s="760">
        <v>1</v>
      </c>
      <c r="I27" s="760">
        <v>1</v>
      </c>
      <c r="J27" s="760">
        <v>1</v>
      </c>
      <c r="K27" s="760">
        <v>1</v>
      </c>
      <c r="L27" s="760">
        <v>1</v>
      </c>
      <c r="M27" s="760">
        <v>1</v>
      </c>
      <c r="N27" s="760">
        <v>1</v>
      </c>
      <c r="O27" s="760">
        <v>1</v>
      </c>
      <c r="P27" s="760">
        <v>1</v>
      </c>
      <c r="Q27" s="760">
        <v>1</v>
      </c>
      <c r="R27" s="760">
        <v>1</v>
      </c>
      <c r="S27" s="760">
        <v>1</v>
      </c>
      <c r="T27" s="760">
        <v>1</v>
      </c>
      <c r="U27" s="760">
        <v>1</v>
      </c>
      <c r="V27" s="760">
        <v>1</v>
      </c>
      <c r="W27" s="760">
        <v>1</v>
      </c>
      <c r="X27" s="760">
        <v>1</v>
      </c>
      <c r="Y27" s="760">
        <v>1</v>
      </c>
      <c r="Z27" s="742"/>
      <c r="AA27" s="750">
        <f t="shared" si="3"/>
        <v>24</v>
      </c>
      <c r="AB27" s="752"/>
      <c r="AC27" s="749"/>
      <c r="AD27" s="746"/>
      <c r="AE27" s="750">
        <f t="shared" si="4"/>
        <v>104</v>
      </c>
      <c r="AF27" s="752"/>
      <c r="AG27" s="749"/>
      <c r="AH27" s="747"/>
      <c r="AI27" s="750">
        <f t="shared" si="5"/>
        <v>1248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2639552</v>
      </c>
      <c r="C3" s="431">
        <f t="shared" ref="C3:R3" si="0">SUBTOTAL(9,C6:C1048576)</f>
        <v>2</v>
      </c>
      <c r="D3" s="431">
        <f t="shared" si="0"/>
        <v>2564660</v>
      </c>
      <c r="E3" s="431">
        <f t="shared" si="0"/>
        <v>0.97163461556676778</v>
      </c>
      <c r="F3" s="431">
        <f t="shared" si="0"/>
        <v>2600916</v>
      </c>
      <c r="G3" s="433">
        <f>IF(B3&lt;&gt;0,F3/B3,"")</f>
        <v>0.98536266760419955</v>
      </c>
      <c r="H3" s="434">
        <f t="shared" si="0"/>
        <v>11071.600000000006</v>
      </c>
      <c r="I3" s="431">
        <f t="shared" si="0"/>
        <v>1</v>
      </c>
      <c r="J3" s="431">
        <f t="shared" si="0"/>
        <v>95650.520000000019</v>
      </c>
      <c r="K3" s="431">
        <f t="shared" si="0"/>
        <v>8.6392680371400665</v>
      </c>
      <c r="L3" s="431">
        <f t="shared" si="0"/>
        <v>76756.94</v>
      </c>
      <c r="M3" s="432">
        <f>IF(H3&lt;&gt;0,L3/H3,"")</f>
        <v>6.9327775569926624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6404</v>
      </c>
      <c r="B6" s="769">
        <v>173</v>
      </c>
      <c r="C6" s="620">
        <v>1</v>
      </c>
      <c r="D6" s="769"/>
      <c r="E6" s="620"/>
      <c r="F6" s="769">
        <v>0</v>
      </c>
      <c r="G6" s="641">
        <v>0</v>
      </c>
      <c r="H6" s="769"/>
      <c r="I6" s="620"/>
      <c r="J6" s="769"/>
      <c r="K6" s="620"/>
      <c r="L6" s="769"/>
      <c r="M6" s="641"/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6405</v>
      </c>
      <c r="B7" s="770"/>
      <c r="C7" s="626"/>
      <c r="D7" s="770">
        <v>148</v>
      </c>
      <c r="E7" s="626"/>
      <c r="F7" s="770"/>
      <c r="G7" s="642"/>
      <c r="H7" s="770"/>
      <c r="I7" s="626"/>
      <c r="J7" s="770"/>
      <c r="K7" s="626"/>
      <c r="L7" s="770"/>
      <c r="M7" s="642"/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6406</v>
      </c>
      <c r="B8" s="770">
        <v>2639379</v>
      </c>
      <c r="C8" s="626">
        <v>1</v>
      </c>
      <c r="D8" s="770">
        <v>2564512</v>
      </c>
      <c r="E8" s="626">
        <v>0.97163461556676778</v>
      </c>
      <c r="F8" s="770">
        <v>2600730</v>
      </c>
      <c r="G8" s="642">
        <v>0.98535678278867866</v>
      </c>
      <c r="H8" s="770">
        <v>11071.600000000006</v>
      </c>
      <c r="I8" s="626">
        <v>1</v>
      </c>
      <c r="J8" s="770">
        <v>95650.520000000019</v>
      </c>
      <c r="K8" s="626">
        <v>8.6392680371400665</v>
      </c>
      <c r="L8" s="770">
        <v>76756.94</v>
      </c>
      <c r="M8" s="642">
        <v>6.9327775569926624</v>
      </c>
      <c r="N8" s="770"/>
      <c r="O8" s="626"/>
      <c r="P8" s="770"/>
      <c r="Q8" s="626"/>
      <c r="R8" s="770"/>
      <c r="S8" s="672"/>
    </row>
    <row r="9" spans="1:19" ht="14.4" customHeight="1" thickBot="1" x14ac:dyDescent="0.35">
      <c r="A9" s="772" t="s">
        <v>6407</v>
      </c>
      <c r="B9" s="771"/>
      <c r="C9" s="632"/>
      <c r="D9" s="771">
        <v>0</v>
      </c>
      <c r="E9" s="632"/>
      <c r="F9" s="771">
        <v>186</v>
      </c>
      <c r="G9" s="643"/>
      <c r="H9" s="771"/>
      <c r="I9" s="632"/>
      <c r="J9" s="771"/>
      <c r="K9" s="632"/>
      <c r="L9" s="771"/>
      <c r="M9" s="643"/>
      <c r="N9" s="771"/>
      <c r="O9" s="632"/>
      <c r="P9" s="771"/>
      <c r="Q9" s="632"/>
      <c r="R9" s="771"/>
      <c r="S9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29722.6</v>
      </c>
      <c r="F3" s="358">
        <f t="shared" si="0"/>
        <v>2650623.6</v>
      </c>
      <c r="G3" s="135"/>
      <c r="H3" s="135"/>
      <c r="I3" s="358">
        <f t="shared" si="0"/>
        <v>30297.35</v>
      </c>
      <c r="J3" s="358">
        <f t="shared" si="0"/>
        <v>2660310.52</v>
      </c>
      <c r="K3" s="135"/>
      <c r="L3" s="135"/>
      <c r="M3" s="358">
        <f t="shared" si="0"/>
        <v>32348.400000000001</v>
      </c>
      <c r="N3" s="358">
        <f t="shared" si="0"/>
        <v>2677672.94</v>
      </c>
      <c r="O3" s="136">
        <f>IF(F3=0,0,N3/F3)</f>
        <v>1.0102048966892168</v>
      </c>
      <c r="P3" s="359">
        <f>IF(M3=0,0,N3/M3)</f>
        <v>82.776055075366941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3"/>
      <c r="B5" s="774"/>
      <c r="C5" s="775"/>
      <c r="D5" s="776"/>
      <c r="E5" s="777" t="s">
        <v>176</v>
      </c>
      <c r="F5" s="778" t="s">
        <v>17</v>
      </c>
      <c r="G5" s="779"/>
      <c r="H5" s="779"/>
      <c r="I5" s="777" t="s">
        <v>176</v>
      </c>
      <c r="J5" s="778" t="s">
        <v>17</v>
      </c>
      <c r="K5" s="779"/>
      <c r="L5" s="779"/>
      <c r="M5" s="777" t="s">
        <v>176</v>
      </c>
      <c r="N5" s="778" t="s">
        <v>17</v>
      </c>
      <c r="O5" s="780"/>
      <c r="P5" s="781"/>
    </row>
    <row r="6" spans="1:16" ht="14.4" customHeight="1" x14ac:dyDescent="0.3">
      <c r="A6" s="619" t="s">
        <v>6408</v>
      </c>
      <c r="B6" s="620" t="s">
        <v>6409</v>
      </c>
      <c r="C6" s="620" t="s">
        <v>6410</v>
      </c>
      <c r="D6" s="620" t="s">
        <v>6411</v>
      </c>
      <c r="E6" s="623"/>
      <c r="F6" s="623"/>
      <c r="G6" s="620"/>
      <c r="H6" s="620"/>
      <c r="I6" s="623">
        <v>0</v>
      </c>
      <c r="J6" s="623">
        <v>0</v>
      </c>
      <c r="K6" s="620"/>
      <c r="L6" s="620"/>
      <c r="M6" s="623"/>
      <c r="N6" s="623"/>
      <c r="O6" s="641"/>
      <c r="P6" s="624"/>
    </row>
    <row r="7" spans="1:16" ht="14.4" customHeight="1" x14ac:dyDescent="0.3">
      <c r="A7" s="625" t="s">
        <v>6408</v>
      </c>
      <c r="B7" s="626" t="s">
        <v>6409</v>
      </c>
      <c r="C7" s="626" t="s">
        <v>6412</v>
      </c>
      <c r="D7" s="626" t="s">
        <v>6413</v>
      </c>
      <c r="E7" s="629"/>
      <c r="F7" s="629"/>
      <c r="G7" s="626"/>
      <c r="H7" s="626"/>
      <c r="I7" s="629"/>
      <c r="J7" s="629"/>
      <c r="K7" s="626"/>
      <c r="L7" s="626"/>
      <c r="M7" s="629">
        <v>1</v>
      </c>
      <c r="N7" s="629">
        <v>186</v>
      </c>
      <c r="O7" s="642"/>
      <c r="P7" s="630">
        <v>186</v>
      </c>
    </row>
    <row r="8" spans="1:16" ht="14.4" customHeight="1" x14ac:dyDescent="0.3">
      <c r="A8" s="625" t="s">
        <v>6414</v>
      </c>
      <c r="B8" s="626" t="s">
        <v>6409</v>
      </c>
      <c r="C8" s="626" t="s">
        <v>6415</v>
      </c>
      <c r="D8" s="626" t="s">
        <v>6416</v>
      </c>
      <c r="E8" s="629"/>
      <c r="F8" s="629"/>
      <c r="G8" s="626"/>
      <c r="H8" s="626"/>
      <c r="I8" s="629">
        <v>1</v>
      </c>
      <c r="J8" s="629">
        <v>148</v>
      </c>
      <c r="K8" s="626"/>
      <c r="L8" s="626">
        <v>148</v>
      </c>
      <c r="M8" s="629"/>
      <c r="N8" s="629"/>
      <c r="O8" s="642"/>
      <c r="P8" s="630"/>
    </row>
    <row r="9" spans="1:16" ht="14.4" customHeight="1" x14ac:dyDescent="0.3">
      <c r="A9" s="625" t="s">
        <v>6417</v>
      </c>
      <c r="B9" s="626" t="s">
        <v>6418</v>
      </c>
      <c r="C9" s="626" t="s">
        <v>6419</v>
      </c>
      <c r="D9" s="626" t="s">
        <v>6420</v>
      </c>
      <c r="E9" s="629">
        <v>67.199999999999974</v>
      </c>
      <c r="F9" s="629">
        <v>8907.2200000000012</v>
      </c>
      <c r="G9" s="626">
        <v>1</v>
      </c>
      <c r="H9" s="626">
        <v>132.54791666666674</v>
      </c>
      <c r="I9" s="629">
        <v>55.400000000000013</v>
      </c>
      <c r="J9" s="629">
        <v>8416.23</v>
      </c>
      <c r="K9" s="626">
        <v>0.944877301784395</v>
      </c>
      <c r="L9" s="626">
        <v>151.9175090252707</v>
      </c>
      <c r="M9" s="629">
        <v>60.2</v>
      </c>
      <c r="N9" s="629">
        <v>9506.57</v>
      </c>
      <c r="O9" s="642">
        <v>1.0672881100949565</v>
      </c>
      <c r="P9" s="630">
        <v>157.91644518272423</v>
      </c>
    </row>
    <row r="10" spans="1:16" ht="14.4" customHeight="1" x14ac:dyDescent="0.3">
      <c r="A10" s="625" t="s">
        <v>6417</v>
      </c>
      <c r="B10" s="626" t="s">
        <v>6418</v>
      </c>
      <c r="C10" s="626" t="s">
        <v>6421</v>
      </c>
      <c r="D10" s="626" t="s">
        <v>6422</v>
      </c>
      <c r="E10" s="629">
        <v>0.2</v>
      </c>
      <c r="F10" s="629">
        <v>43.71</v>
      </c>
      <c r="G10" s="626">
        <v>1</v>
      </c>
      <c r="H10" s="626">
        <v>218.54999999999998</v>
      </c>
      <c r="I10" s="629"/>
      <c r="J10" s="629"/>
      <c r="K10" s="626"/>
      <c r="L10" s="626"/>
      <c r="M10" s="629">
        <v>0.1</v>
      </c>
      <c r="N10" s="629">
        <v>26.51</v>
      </c>
      <c r="O10" s="642">
        <v>0.60649736902310691</v>
      </c>
      <c r="P10" s="630">
        <v>265.10000000000002</v>
      </c>
    </row>
    <row r="11" spans="1:16" ht="14.4" customHeight="1" x14ac:dyDescent="0.3">
      <c r="A11" s="625" t="s">
        <v>6417</v>
      </c>
      <c r="B11" s="626" t="s">
        <v>6418</v>
      </c>
      <c r="C11" s="626" t="s">
        <v>6423</v>
      </c>
      <c r="D11" s="626" t="s">
        <v>6424</v>
      </c>
      <c r="E11" s="629"/>
      <c r="F11" s="629"/>
      <c r="G11" s="626"/>
      <c r="H11" s="626"/>
      <c r="I11" s="629">
        <v>0.2</v>
      </c>
      <c r="J11" s="629">
        <v>13.94</v>
      </c>
      <c r="K11" s="626"/>
      <c r="L11" s="626">
        <v>69.699999999999989</v>
      </c>
      <c r="M11" s="629">
        <v>0.2</v>
      </c>
      <c r="N11" s="629">
        <v>7.19</v>
      </c>
      <c r="O11" s="642"/>
      <c r="P11" s="630">
        <v>35.950000000000003</v>
      </c>
    </row>
    <row r="12" spans="1:16" ht="14.4" customHeight="1" x14ac:dyDescent="0.3">
      <c r="A12" s="625" t="s">
        <v>6417</v>
      </c>
      <c r="B12" s="626" t="s">
        <v>6418</v>
      </c>
      <c r="C12" s="626" t="s">
        <v>6425</v>
      </c>
      <c r="D12" s="626" t="s">
        <v>6426</v>
      </c>
      <c r="E12" s="629">
        <v>0.2</v>
      </c>
      <c r="F12" s="629">
        <v>4.29</v>
      </c>
      <c r="G12" s="626">
        <v>1</v>
      </c>
      <c r="H12" s="626">
        <v>21.45</v>
      </c>
      <c r="I12" s="629">
        <v>0.2</v>
      </c>
      <c r="J12" s="629">
        <v>11.39</v>
      </c>
      <c r="K12" s="626">
        <v>2.6550116550116551</v>
      </c>
      <c r="L12" s="626">
        <v>56.95</v>
      </c>
      <c r="M12" s="629">
        <v>0.2</v>
      </c>
      <c r="N12" s="629">
        <v>11.49</v>
      </c>
      <c r="O12" s="642">
        <v>2.6783216783216783</v>
      </c>
      <c r="P12" s="630">
        <v>57.449999999999996</v>
      </c>
    </row>
    <row r="13" spans="1:16" ht="14.4" customHeight="1" x14ac:dyDescent="0.3">
      <c r="A13" s="625" t="s">
        <v>6417</v>
      </c>
      <c r="B13" s="626" t="s">
        <v>6418</v>
      </c>
      <c r="C13" s="626" t="s">
        <v>6427</v>
      </c>
      <c r="D13" s="626" t="s">
        <v>6428</v>
      </c>
      <c r="E13" s="629">
        <v>0.1</v>
      </c>
      <c r="F13" s="629">
        <v>12.88</v>
      </c>
      <c r="G13" s="626">
        <v>1</v>
      </c>
      <c r="H13" s="626">
        <v>128.80000000000001</v>
      </c>
      <c r="I13" s="629"/>
      <c r="J13" s="629"/>
      <c r="K13" s="626"/>
      <c r="L13" s="626"/>
      <c r="M13" s="629"/>
      <c r="N13" s="629"/>
      <c r="O13" s="642"/>
      <c r="P13" s="630"/>
    </row>
    <row r="14" spans="1:16" ht="14.4" customHeight="1" x14ac:dyDescent="0.3">
      <c r="A14" s="625" t="s">
        <v>6417</v>
      </c>
      <c r="B14" s="626" t="s">
        <v>6418</v>
      </c>
      <c r="C14" s="626" t="s">
        <v>6429</v>
      </c>
      <c r="D14" s="626" t="s">
        <v>6430</v>
      </c>
      <c r="E14" s="629"/>
      <c r="F14" s="629"/>
      <c r="G14" s="626"/>
      <c r="H14" s="626"/>
      <c r="I14" s="629"/>
      <c r="J14" s="629"/>
      <c r="K14" s="626"/>
      <c r="L14" s="626"/>
      <c r="M14" s="629">
        <v>0.2</v>
      </c>
      <c r="N14" s="629">
        <v>5.37</v>
      </c>
      <c r="O14" s="642"/>
      <c r="P14" s="630">
        <v>26.849999999999998</v>
      </c>
    </row>
    <row r="15" spans="1:16" ht="14.4" customHeight="1" x14ac:dyDescent="0.3">
      <c r="A15" s="625" t="s">
        <v>6417</v>
      </c>
      <c r="B15" s="626" t="s">
        <v>6418</v>
      </c>
      <c r="C15" s="626" t="s">
        <v>6431</v>
      </c>
      <c r="D15" s="626" t="s">
        <v>6432</v>
      </c>
      <c r="E15" s="629">
        <v>4</v>
      </c>
      <c r="F15" s="629">
        <v>547.65</v>
      </c>
      <c r="G15" s="626">
        <v>1</v>
      </c>
      <c r="H15" s="626">
        <v>136.91249999999999</v>
      </c>
      <c r="I15" s="629">
        <v>2.2000000000000002</v>
      </c>
      <c r="J15" s="629">
        <v>192.34000000000003</v>
      </c>
      <c r="K15" s="626">
        <v>0.35120971423354341</v>
      </c>
      <c r="L15" s="626">
        <v>87.427272727272737</v>
      </c>
      <c r="M15" s="629"/>
      <c r="N15" s="629"/>
      <c r="O15" s="642"/>
      <c r="P15" s="630"/>
    </row>
    <row r="16" spans="1:16" ht="14.4" customHeight="1" x14ac:dyDescent="0.3">
      <c r="A16" s="625" t="s">
        <v>6417</v>
      </c>
      <c r="B16" s="626" t="s">
        <v>6418</v>
      </c>
      <c r="C16" s="626" t="s">
        <v>6433</v>
      </c>
      <c r="D16" s="626" t="s">
        <v>6434</v>
      </c>
      <c r="E16" s="629"/>
      <c r="F16" s="629"/>
      <c r="G16" s="626"/>
      <c r="H16" s="626"/>
      <c r="I16" s="629"/>
      <c r="J16" s="629"/>
      <c r="K16" s="626"/>
      <c r="L16" s="626"/>
      <c r="M16" s="629">
        <v>0.2</v>
      </c>
      <c r="N16" s="629">
        <v>6.48</v>
      </c>
      <c r="O16" s="642"/>
      <c r="P16" s="630">
        <v>32.4</v>
      </c>
    </row>
    <row r="17" spans="1:16" ht="14.4" customHeight="1" x14ac:dyDescent="0.3">
      <c r="A17" s="625" t="s">
        <v>6417</v>
      </c>
      <c r="B17" s="626" t="s">
        <v>6418</v>
      </c>
      <c r="C17" s="626" t="s">
        <v>6435</v>
      </c>
      <c r="D17" s="626" t="s">
        <v>6436</v>
      </c>
      <c r="E17" s="629">
        <v>0.2</v>
      </c>
      <c r="F17" s="629">
        <v>14.65</v>
      </c>
      <c r="G17" s="626">
        <v>1</v>
      </c>
      <c r="H17" s="626">
        <v>73.25</v>
      </c>
      <c r="I17" s="629"/>
      <c r="J17" s="629"/>
      <c r="K17" s="626"/>
      <c r="L17" s="626"/>
      <c r="M17" s="629">
        <v>0.2</v>
      </c>
      <c r="N17" s="629">
        <v>15.42</v>
      </c>
      <c r="O17" s="642">
        <v>1.0525597269624574</v>
      </c>
      <c r="P17" s="630">
        <v>77.099999999999994</v>
      </c>
    </row>
    <row r="18" spans="1:16" ht="14.4" customHeight="1" x14ac:dyDescent="0.3">
      <c r="A18" s="625" t="s">
        <v>6417</v>
      </c>
      <c r="B18" s="626" t="s">
        <v>6418</v>
      </c>
      <c r="C18" s="626" t="s">
        <v>6437</v>
      </c>
      <c r="D18" s="626" t="s">
        <v>6438</v>
      </c>
      <c r="E18" s="629">
        <v>3.6</v>
      </c>
      <c r="F18" s="629">
        <v>864.3599999999999</v>
      </c>
      <c r="G18" s="626">
        <v>1</v>
      </c>
      <c r="H18" s="626">
        <v>240.09999999999997</v>
      </c>
      <c r="I18" s="629">
        <v>2.8000000000000003</v>
      </c>
      <c r="J18" s="629">
        <v>611.95000000000005</v>
      </c>
      <c r="K18" s="626">
        <v>0.70798047110000473</v>
      </c>
      <c r="L18" s="626">
        <v>218.55357142857142</v>
      </c>
      <c r="M18" s="629">
        <v>1.2</v>
      </c>
      <c r="N18" s="629">
        <v>264.60000000000002</v>
      </c>
      <c r="O18" s="642">
        <v>0.3061224489795919</v>
      </c>
      <c r="P18" s="630">
        <v>220.50000000000003</v>
      </c>
    </row>
    <row r="19" spans="1:16" ht="14.4" customHeight="1" x14ac:dyDescent="0.3">
      <c r="A19" s="625" t="s">
        <v>6417</v>
      </c>
      <c r="B19" s="626" t="s">
        <v>6418</v>
      </c>
      <c r="C19" s="626" t="s">
        <v>6439</v>
      </c>
      <c r="D19" s="626" t="s">
        <v>6438</v>
      </c>
      <c r="E19" s="629">
        <v>6</v>
      </c>
      <c r="F19" s="629">
        <v>300.56</v>
      </c>
      <c r="G19" s="626">
        <v>1</v>
      </c>
      <c r="H19" s="626">
        <v>50.093333333333334</v>
      </c>
      <c r="I19" s="629">
        <v>11</v>
      </c>
      <c r="J19" s="629">
        <v>480.81</v>
      </c>
      <c r="K19" s="626">
        <v>1.5997138674474314</v>
      </c>
      <c r="L19" s="626">
        <v>43.71</v>
      </c>
      <c r="M19" s="629">
        <v>6</v>
      </c>
      <c r="N19" s="629">
        <v>264.60000000000002</v>
      </c>
      <c r="O19" s="642">
        <v>0.88035666755389941</v>
      </c>
      <c r="P19" s="630">
        <v>44.1</v>
      </c>
    </row>
    <row r="20" spans="1:16" ht="14.4" customHeight="1" x14ac:dyDescent="0.3">
      <c r="A20" s="625" t="s">
        <v>6417</v>
      </c>
      <c r="B20" s="626" t="s">
        <v>6418</v>
      </c>
      <c r="C20" s="626" t="s">
        <v>6440</v>
      </c>
      <c r="D20" s="626" t="s">
        <v>6432</v>
      </c>
      <c r="E20" s="629">
        <v>8</v>
      </c>
      <c r="F20" s="629">
        <v>304.05</v>
      </c>
      <c r="G20" s="626">
        <v>1</v>
      </c>
      <c r="H20" s="626">
        <v>38.006250000000001</v>
      </c>
      <c r="I20" s="629"/>
      <c r="J20" s="629"/>
      <c r="K20" s="626"/>
      <c r="L20" s="626"/>
      <c r="M20" s="629"/>
      <c r="N20" s="629"/>
      <c r="O20" s="642"/>
      <c r="P20" s="630"/>
    </row>
    <row r="21" spans="1:16" ht="14.4" customHeight="1" x14ac:dyDescent="0.3">
      <c r="A21" s="625" t="s">
        <v>6417</v>
      </c>
      <c r="B21" s="626" t="s">
        <v>6418</v>
      </c>
      <c r="C21" s="626" t="s">
        <v>6441</v>
      </c>
      <c r="D21" s="626" t="s">
        <v>6442</v>
      </c>
      <c r="E21" s="629"/>
      <c r="F21" s="629"/>
      <c r="G21" s="626"/>
      <c r="H21" s="626"/>
      <c r="I21" s="629"/>
      <c r="J21" s="629"/>
      <c r="K21" s="626"/>
      <c r="L21" s="626"/>
      <c r="M21" s="629">
        <v>0.2</v>
      </c>
      <c r="N21" s="629">
        <v>14.38</v>
      </c>
      <c r="O21" s="642"/>
      <c r="P21" s="630">
        <v>71.900000000000006</v>
      </c>
    </row>
    <row r="22" spans="1:16" ht="14.4" customHeight="1" x14ac:dyDescent="0.3">
      <c r="A22" s="625" t="s">
        <v>6417</v>
      </c>
      <c r="B22" s="626" t="s">
        <v>6418</v>
      </c>
      <c r="C22" s="626" t="s">
        <v>6443</v>
      </c>
      <c r="D22" s="626" t="s">
        <v>6444</v>
      </c>
      <c r="E22" s="629">
        <v>0.1</v>
      </c>
      <c r="F22" s="629">
        <v>72.23</v>
      </c>
      <c r="G22" s="626">
        <v>1</v>
      </c>
      <c r="H22" s="626">
        <v>722.3</v>
      </c>
      <c r="I22" s="629">
        <v>0.1</v>
      </c>
      <c r="J22" s="629">
        <v>75.03</v>
      </c>
      <c r="K22" s="626">
        <v>1.0387650560708845</v>
      </c>
      <c r="L22" s="626">
        <v>750.3</v>
      </c>
      <c r="M22" s="629">
        <v>0.1</v>
      </c>
      <c r="N22" s="629">
        <v>0</v>
      </c>
      <c r="O22" s="642">
        <v>0</v>
      </c>
      <c r="P22" s="630">
        <v>0</v>
      </c>
    </row>
    <row r="23" spans="1:16" ht="14.4" customHeight="1" x14ac:dyDescent="0.3">
      <c r="A23" s="625" t="s">
        <v>6417</v>
      </c>
      <c r="B23" s="626" t="s">
        <v>6418</v>
      </c>
      <c r="C23" s="626" t="s">
        <v>6445</v>
      </c>
      <c r="D23" s="626" t="s">
        <v>6444</v>
      </c>
      <c r="E23" s="629"/>
      <c r="F23" s="629"/>
      <c r="G23" s="626"/>
      <c r="H23" s="626"/>
      <c r="I23" s="629"/>
      <c r="J23" s="629"/>
      <c r="K23" s="626"/>
      <c r="L23" s="626"/>
      <c r="M23" s="629">
        <v>1</v>
      </c>
      <c r="N23" s="629">
        <v>151.56</v>
      </c>
      <c r="O23" s="642"/>
      <c r="P23" s="630">
        <v>151.56</v>
      </c>
    </row>
    <row r="24" spans="1:16" ht="14.4" customHeight="1" x14ac:dyDescent="0.3">
      <c r="A24" s="625" t="s">
        <v>6417</v>
      </c>
      <c r="B24" s="626" t="s">
        <v>6418</v>
      </c>
      <c r="C24" s="626" t="s">
        <v>6446</v>
      </c>
      <c r="D24" s="626" t="s">
        <v>6438</v>
      </c>
      <c r="E24" s="629"/>
      <c r="F24" s="629"/>
      <c r="G24" s="626"/>
      <c r="H24" s="626"/>
      <c r="I24" s="629">
        <v>0.4</v>
      </c>
      <c r="J24" s="629">
        <v>87.42</v>
      </c>
      <c r="K24" s="626"/>
      <c r="L24" s="626">
        <v>218.54999999999998</v>
      </c>
      <c r="M24" s="629">
        <v>1.4</v>
      </c>
      <c r="N24" s="629">
        <v>308.70000000000005</v>
      </c>
      <c r="O24" s="642"/>
      <c r="P24" s="630">
        <v>220.50000000000006</v>
      </c>
    </row>
    <row r="25" spans="1:16" ht="14.4" customHeight="1" x14ac:dyDescent="0.3">
      <c r="A25" s="625" t="s">
        <v>6417</v>
      </c>
      <c r="B25" s="626" t="s">
        <v>6418</v>
      </c>
      <c r="C25" s="626" t="s">
        <v>6447</v>
      </c>
      <c r="D25" s="626" t="s">
        <v>6438</v>
      </c>
      <c r="E25" s="629"/>
      <c r="F25" s="629"/>
      <c r="G25" s="626"/>
      <c r="H25" s="626"/>
      <c r="I25" s="629">
        <v>1</v>
      </c>
      <c r="J25" s="629">
        <v>43.71</v>
      </c>
      <c r="K25" s="626"/>
      <c r="L25" s="626">
        <v>43.71</v>
      </c>
      <c r="M25" s="629">
        <v>1</v>
      </c>
      <c r="N25" s="629">
        <v>44.1</v>
      </c>
      <c r="O25" s="642"/>
      <c r="P25" s="630">
        <v>44.1</v>
      </c>
    </row>
    <row r="26" spans="1:16" ht="14.4" customHeight="1" x14ac:dyDescent="0.3">
      <c r="A26" s="625" t="s">
        <v>6417</v>
      </c>
      <c r="B26" s="626" t="s">
        <v>6418</v>
      </c>
      <c r="C26" s="626" t="s">
        <v>6448</v>
      </c>
      <c r="D26" s="626" t="s">
        <v>6449</v>
      </c>
      <c r="E26" s="629"/>
      <c r="F26" s="629"/>
      <c r="G26" s="626"/>
      <c r="H26" s="626"/>
      <c r="I26" s="629"/>
      <c r="J26" s="629"/>
      <c r="K26" s="626"/>
      <c r="L26" s="626"/>
      <c r="M26" s="629">
        <v>0.2</v>
      </c>
      <c r="N26" s="629">
        <v>10.75</v>
      </c>
      <c r="O26" s="642"/>
      <c r="P26" s="630">
        <v>53.75</v>
      </c>
    </row>
    <row r="27" spans="1:16" ht="14.4" customHeight="1" x14ac:dyDescent="0.3">
      <c r="A27" s="625" t="s">
        <v>6417</v>
      </c>
      <c r="B27" s="626" t="s">
        <v>6450</v>
      </c>
      <c r="C27" s="626" t="s">
        <v>6451</v>
      </c>
      <c r="D27" s="626" t="s">
        <v>6452</v>
      </c>
      <c r="E27" s="629"/>
      <c r="F27" s="629"/>
      <c r="G27" s="626"/>
      <c r="H27" s="626"/>
      <c r="I27" s="629">
        <v>73</v>
      </c>
      <c r="J27" s="629">
        <v>5110</v>
      </c>
      <c r="K27" s="626"/>
      <c r="L27" s="626">
        <v>70</v>
      </c>
      <c r="M27" s="629">
        <v>41</v>
      </c>
      <c r="N27" s="629">
        <v>2870</v>
      </c>
      <c r="O27" s="642"/>
      <c r="P27" s="630">
        <v>70</v>
      </c>
    </row>
    <row r="28" spans="1:16" ht="14.4" customHeight="1" x14ac:dyDescent="0.3">
      <c r="A28" s="625" t="s">
        <v>6417</v>
      </c>
      <c r="B28" s="626" t="s">
        <v>6450</v>
      </c>
      <c r="C28" s="626" t="s">
        <v>6453</v>
      </c>
      <c r="D28" s="626" t="s">
        <v>6454</v>
      </c>
      <c r="E28" s="629"/>
      <c r="F28" s="629"/>
      <c r="G28" s="626"/>
      <c r="H28" s="626"/>
      <c r="I28" s="629">
        <v>16</v>
      </c>
      <c r="J28" s="629">
        <v>1120</v>
      </c>
      <c r="K28" s="626"/>
      <c r="L28" s="626">
        <v>70</v>
      </c>
      <c r="M28" s="629">
        <v>7</v>
      </c>
      <c r="N28" s="629">
        <v>490</v>
      </c>
      <c r="O28" s="642"/>
      <c r="P28" s="630">
        <v>70</v>
      </c>
    </row>
    <row r="29" spans="1:16" ht="14.4" customHeight="1" x14ac:dyDescent="0.3">
      <c r="A29" s="625" t="s">
        <v>6417</v>
      </c>
      <c r="B29" s="626" t="s">
        <v>6450</v>
      </c>
      <c r="C29" s="626" t="s">
        <v>6455</v>
      </c>
      <c r="D29" s="626" t="s">
        <v>6456</v>
      </c>
      <c r="E29" s="629"/>
      <c r="F29" s="629"/>
      <c r="G29" s="626"/>
      <c r="H29" s="626"/>
      <c r="I29" s="629">
        <v>193</v>
      </c>
      <c r="J29" s="629">
        <v>14475</v>
      </c>
      <c r="K29" s="626"/>
      <c r="L29" s="626">
        <v>75</v>
      </c>
      <c r="M29" s="629">
        <v>151</v>
      </c>
      <c r="N29" s="629">
        <v>11325</v>
      </c>
      <c r="O29" s="642"/>
      <c r="P29" s="630">
        <v>75</v>
      </c>
    </row>
    <row r="30" spans="1:16" ht="14.4" customHeight="1" x14ac:dyDescent="0.3">
      <c r="A30" s="625" t="s">
        <v>6417</v>
      </c>
      <c r="B30" s="626" t="s">
        <v>6450</v>
      </c>
      <c r="C30" s="626" t="s">
        <v>6457</v>
      </c>
      <c r="D30" s="626" t="s">
        <v>6458</v>
      </c>
      <c r="E30" s="629"/>
      <c r="F30" s="629"/>
      <c r="G30" s="626"/>
      <c r="H30" s="626"/>
      <c r="I30" s="629">
        <v>39</v>
      </c>
      <c r="J30" s="629">
        <v>2925</v>
      </c>
      <c r="K30" s="626"/>
      <c r="L30" s="626">
        <v>75</v>
      </c>
      <c r="M30" s="629">
        <v>24</v>
      </c>
      <c r="N30" s="629">
        <v>1800</v>
      </c>
      <c r="O30" s="642"/>
      <c r="P30" s="630">
        <v>75</v>
      </c>
    </row>
    <row r="31" spans="1:16" ht="14.4" customHeight="1" x14ac:dyDescent="0.3">
      <c r="A31" s="625" t="s">
        <v>6417</v>
      </c>
      <c r="B31" s="626" t="s">
        <v>6450</v>
      </c>
      <c r="C31" s="626" t="s">
        <v>6459</v>
      </c>
      <c r="D31" s="626" t="s">
        <v>6460</v>
      </c>
      <c r="E31" s="629"/>
      <c r="F31" s="629"/>
      <c r="G31" s="626"/>
      <c r="H31" s="626"/>
      <c r="I31" s="629">
        <v>26</v>
      </c>
      <c r="J31" s="629">
        <v>3822</v>
      </c>
      <c r="K31" s="626"/>
      <c r="L31" s="626">
        <v>147</v>
      </c>
      <c r="M31" s="629">
        <v>24</v>
      </c>
      <c r="N31" s="629">
        <v>3528</v>
      </c>
      <c r="O31" s="642"/>
      <c r="P31" s="630">
        <v>147</v>
      </c>
    </row>
    <row r="32" spans="1:16" ht="14.4" customHeight="1" x14ac:dyDescent="0.3">
      <c r="A32" s="625" t="s">
        <v>6417</v>
      </c>
      <c r="B32" s="626" t="s">
        <v>6450</v>
      </c>
      <c r="C32" s="626" t="s">
        <v>6461</v>
      </c>
      <c r="D32" s="626" t="s">
        <v>6462</v>
      </c>
      <c r="E32" s="629"/>
      <c r="F32" s="629"/>
      <c r="G32" s="626"/>
      <c r="H32" s="626"/>
      <c r="I32" s="629"/>
      <c r="J32" s="629"/>
      <c r="K32" s="626"/>
      <c r="L32" s="626"/>
      <c r="M32" s="629">
        <v>3</v>
      </c>
      <c r="N32" s="629">
        <v>441</v>
      </c>
      <c r="O32" s="642"/>
      <c r="P32" s="630">
        <v>147</v>
      </c>
    </row>
    <row r="33" spans="1:16" ht="14.4" customHeight="1" x14ac:dyDescent="0.3">
      <c r="A33" s="625" t="s">
        <v>6417</v>
      </c>
      <c r="B33" s="626" t="s">
        <v>6450</v>
      </c>
      <c r="C33" s="626" t="s">
        <v>6463</v>
      </c>
      <c r="D33" s="626" t="s">
        <v>6464</v>
      </c>
      <c r="E33" s="629"/>
      <c r="F33" s="629"/>
      <c r="G33" s="626"/>
      <c r="H33" s="626"/>
      <c r="I33" s="629">
        <v>56</v>
      </c>
      <c r="J33" s="629">
        <v>10360</v>
      </c>
      <c r="K33" s="626"/>
      <c r="L33" s="626">
        <v>185</v>
      </c>
      <c r="M33" s="629">
        <v>29</v>
      </c>
      <c r="N33" s="629">
        <v>5423</v>
      </c>
      <c r="O33" s="642"/>
      <c r="P33" s="630">
        <v>187</v>
      </c>
    </row>
    <row r="34" spans="1:16" ht="14.4" customHeight="1" x14ac:dyDescent="0.3">
      <c r="A34" s="625" t="s">
        <v>6417</v>
      </c>
      <c r="B34" s="626" t="s">
        <v>6450</v>
      </c>
      <c r="C34" s="626" t="s">
        <v>6465</v>
      </c>
      <c r="D34" s="626" t="s">
        <v>6466</v>
      </c>
      <c r="E34" s="629"/>
      <c r="F34" s="629"/>
      <c r="G34" s="626"/>
      <c r="H34" s="626"/>
      <c r="I34" s="629">
        <v>9</v>
      </c>
      <c r="J34" s="629">
        <v>1683</v>
      </c>
      <c r="K34" s="626"/>
      <c r="L34" s="626">
        <v>187</v>
      </c>
      <c r="M34" s="629">
        <v>10</v>
      </c>
      <c r="N34" s="629">
        <v>1870</v>
      </c>
      <c r="O34" s="642"/>
      <c r="P34" s="630">
        <v>187</v>
      </c>
    </row>
    <row r="35" spans="1:16" ht="14.4" customHeight="1" x14ac:dyDescent="0.3">
      <c r="A35" s="625" t="s">
        <v>6417</v>
      </c>
      <c r="B35" s="626" t="s">
        <v>6450</v>
      </c>
      <c r="C35" s="626" t="s">
        <v>6467</v>
      </c>
      <c r="D35" s="626" t="s">
        <v>6468</v>
      </c>
      <c r="E35" s="629"/>
      <c r="F35" s="629"/>
      <c r="G35" s="626"/>
      <c r="H35" s="626"/>
      <c r="I35" s="629">
        <v>40</v>
      </c>
      <c r="J35" s="629">
        <v>5960</v>
      </c>
      <c r="K35" s="626"/>
      <c r="L35" s="626">
        <v>149</v>
      </c>
      <c r="M35" s="629">
        <v>25</v>
      </c>
      <c r="N35" s="629">
        <v>3725</v>
      </c>
      <c r="O35" s="642"/>
      <c r="P35" s="630">
        <v>149</v>
      </c>
    </row>
    <row r="36" spans="1:16" ht="14.4" customHeight="1" x14ac:dyDescent="0.3">
      <c r="A36" s="625" t="s">
        <v>6417</v>
      </c>
      <c r="B36" s="626" t="s">
        <v>6450</v>
      </c>
      <c r="C36" s="626" t="s">
        <v>6469</v>
      </c>
      <c r="D36" s="626" t="s">
        <v>6470</v>
      </c>
      <c r="E36" s="629"/>
      <c r="F36" s="629"/>
      <c r="G36" s="626"/>
      <c r="H36" s="626"/>
      <c r="I36" s="629">
        <v>10</v>
      </c>
      <c r="J36" s="629">
        <v>1490</v>
      </c>
      <c r="K36" s="626"/>
      <c r="L36" s="626">
        <v>149</v>
      </c>
      <c r="M36" s="629">
        <v>4</v>
      </c>
      <c r="N36" s="629">
        <v>596</v>
      </c>
      <c r="O36" s="642"/>
      <c r="P36" s="630">
        <v>149</v>
      </c>
    </row>
    <row r="37" spans="1:16" ht="14.4" customHeight="1" x14ac:dyDescent="0.3">
      <c r="A37" s="625" t="s">
        <v>6417</v>
      </c>
      <c r="B37" s="626" t="s">
        <v>6450</v>
      </c>
      <c r="C37" s="626" t="s">
        <v>6471</v>
      </c>
      <c r="D37" s="626" t="s">
        <v>6472</v>
      </c>
      <c r="E37" s="629"/>
      <c r="F37" s="629"/>
      <c r="G37" s="626"/>
      <c r="H37" s="626"/>
      <c r="I37" s="629">
        <v>142.05000000000001</v>
      </c>
      <c r="J37" s="629">
        <v>27557.7</v>
      </c>
      <c r="K37" s="626"/>
      <c r="L37" s="626">
        <v>194</v>
      </c>
      <c r="M37" s="629">
        <v>130</v>
      </c>
      <c r="N37" s="629">
        <v>25220</v>
      </c>
      <c r="O37" s="642"/>
      <c r="P37" s="630">
        <v>194</v>
      </c>
    </row>
    <row r="38" spans="1:16" ht="14.4" customHeight="1" x14ac:dyDescent="0.3">
      <c r="A38" s="625" t="s">
        <v>6417</v>
      </c>
      <c r="B38" s="626" t="s">
        <v>6450</v>
      </c>
      <c r="C38" s="626" t="s">
        <v>6473</v>
      </c>
      <c r="D38" s="626" t="s">
        <v>6474</v>
      </c>
      <c r="E38" s="629"/>
      <c r="F38" s="629"/>
      <c r="G38" s="626"/>
      <c r="H38" s="626"/>
      <c r="I38" s="629">
        <v>35</v>
      </c>
      <c r="J38" s="629">
        <v>6790</v>
      </c>
      <c r="K38" s="626"/>
      <c r="L38" s="626">
        <v>194</v>
      </c>
      <c r="M38" s="629">
        <v>27</v>
      </c>
      <c r="N38" s="629">
        <v>5238</v>
      </c>
      <c r="O38" s="642"/>
      <c r="P38" s="630">
        <v>194</v>
      </c>
    </row>
    <row r="39" spans="1:16" ht="14.4" customHeight="1" x14ac:dyDescent="0.3">
      <c r="A39" s="625" t="s">
        <v>6417</v>
      </c>
      <c r="B39" s="626" t="s">
        <v>6450</v>
      </c>
      <c r="C39" s="626" t="s">
        <v>6475</v>
      </c>
      <c r="D39" s="626" t="s">
        <v>6476</v>
      </c>
      <c r="E39" s="629"/>
      <c r="F39" s="629"/>
      <c r="G39" s="626"/>
      <c r="H39" s="626"/>
      <c r="I39" s="629">
        <v>5</v>
      </c>
      <c r="J39" s="629">
        <v>1235</v>
      </c>
      <c r="K39" s="626"/>
      <c r="L39" s="626">
        <v>247</v>
      </c>
      <c r="M39" s="629">
        <v>1</v>
      </c>
      <c r="N39" s="629">
        <v>247</v>
      </c>
      <c r="O39" s="642"/>
      <c r="P39" s="630">
        <v>247</v>
      </c>
    </row>
    <row r="40" spans="1:16" ht="14.4" customHeight="1" x14ac:dyDescent="0.3">
      <c r="A40" s="625" t="s">
        <v>6417</v>
      </c>
      <c r="B40" s="626" t="s">
        <v>6450</v>
      </c>
      <c r="C40" s="626" t="s">
        <v>6477</v>
      </c>
      <c r="D40" s="626" t="s">
        <v>6478</v>
      </c>
      <c r="E40" s="629"/>
      <c r="F40" s="629"/>
      <c r="G40" s="626"/>
      <c r="H40" s="626"/>
      <c r="I40" s="629"/>
      <c r="J40" s="629"/>
      <c r="K40" s="626"/>
      <c r="L40" s="626"/>
      <c r="M40" s="629">
        <v>1</v>
      </c>
      <c r="N40" s="629">
        <v>247</v>
      </c>
      <c r="O40" s="642"/>
      <c r="P40" s="630">
        <v>247</v>
      </c>
    </row>
    <row r="41" spans="1:16" ht="14.4" customHeight="1" x14ac:dyDescent="0.3">
      <c r="A41" s="625" t="s">
        <v>6417</v>
      </c>
      <c r="B41" s="626" t="s">
        <v>6450</v>
      </c>
      <c r="C41" s="626" t="s">
        <v>6479</v>
      </c>
      <c r="D41" s="626" t="s">
        <v>6480</v>
      </c>
      <c r="E41" s="629"/>
      <c r="F41" s="629"/>
      <c r="G41" s="626"/>
      <c r="H41" s="626"/>
      <c r="I41" s="629">
        <v>7</v>
      </c>
      <c r="J41" s="629">
        <v>2030</v>
      </c>
      <c r="K41" s="626"/>
      <c r="L41" s="626">
        <v>290</v>
      </c>
      <c r="M41" s="629">
        <v>2</v>
      </c>
      <c r="N41" s="629">
        <v>580</v>
      </c>
      <c r="O41" s="642"/>
      <c r="P41" s="630">
        <v>290</v>
      </c>
    </row>
    <row r="42" spans="1:16" ht="14.4" customHeight="1" x14ac:dyDescent="0.3">
      <c r="A42" s="625" t="s">
        <v>6417</v>
      </c>
      <c r="B42" s="626" t="s">
        <v>6450</v>
      </c>
      <c r="C42" s="626" t="s">
        <v>6481</v>
      </c>
      <c r="D42" s="626" t="s">
        <v>6482</v>
      </c>
      <c r="E42" s="629"/>
      <c r="F42" s="629"/>
      <c r="G42" s="626"/>
      <c r="H42" s="626"/>
      <c r="I42" s="629">
        <v>4</v>
      </c>
      <c r="J42" s="629">
        <v>1160</v>
      </c>
      <c r="K42" s="626"/>
      <c r="L42" s="626">
        <v>290</v>
      </c>
      <c r="M42" s="629">
        <v>1</v>
      </c>
      <c r="N42" s="629">
        <v>290</v>
      </c>
      <c r="O42" s="642"/>
      <c r="P42" s="630">
        <v>290</v>
      </c>
    </row>
    <row r="43" spans="1:16" ht="14.4" customHeight="1" x14ac:dyDescent="0.3">
      <c r="A43" s="625" t="s">
        <v>6417</v>
      </c>
      <c r="B43" s="626" t="s">
        <v>6450</v>
      </c>
      <c r="C43" s="626" t="s">
        <v>6483</v>
      </c>
      <c r="D43" s="626" t="s">
        <v>6484</v>
      </c>
      <c r="E43" s="629"/>
      <c r="F43" s="629"/>
      <c r="G43" s="626"/>
      <c r="H43" s="626"/>
      <c r="I43" s="629"/>
      <c r="J43" s="629"/>
      <c r="K43" s="626"/>
      <c r="L43" s="626"/>
      <c r="M43" s="629">
        <v>1</v>
      </c>
      <c r="N43" s="629">
        <v>2229.2199999999998</v>
      </c>
      <c r="O43" s="642"/>
      <c r="P43" s="630">
        <v>2229.2199999999998</v>
      </c>
    </row>
    <row r="44" spans="1:16" ht="14.4" customHeight="1" x14ac:dyDescent="0.3">
      <c r="A44" s="625" t="s">
        <v>6417</v>
      </c>
      <c r="B44" s="626" t="s">
        <v>6409</v>
      </c>
      <c r="C44" s="626" t="s">
        <v>6485</v>
      </c>
      <c r="D44" s="626" t="s">
        <v>6486</v>
      </c>
      <c r="E44" s="629">
        <v>110</v>
      </c>
      <c r="F44" s="629">
        <v>0</v>
      </c>
      <c r="G44" s="626"/>
      <c r="H44" s="626">
        <v>0</v>
      </c>
      <c r="I44" s="629">
        <v>59</v>
      </c>
      <c r="J44" s="629">
        <v>0</v>
      </c>
      <c r="K44" s="626"/>
      <c r="L44" s="626">
        <v>0</v>
      </c>
      <c r="M44" s="629">
        <v>95</v>
      </c>
      <c r="N44" s="629">
        <v>0</v>
      </c>
      <c r="O44" s="642"/>
      <c r="P44" s="630">
        <v>0</v>
      </c>
    </row>
    <row r="45" spans="1:16" ht="14.4" customHeight="1" x14ac:dyDescent="0.3">
      <c r="A45" s="625" t="s">
        <v>6417</v>
      </c>
      <c r="B45" s="626" t="s">
        <v>6409</v>
      </c>
      <c r="C45" s="626" t="s">
        <v>6487</v>
      </c>
      <c r="D45" s="626" t="s">
        <v>6488</v>
      </c>
      <c r="E45" s="629">
        <v>1</v>
      </c>
      <c r="F45" s="629">
        <v>0</v>
      </c>
      <c r="G45" s="626"/>
      <c r="H45" s="626">
        <v>0</v>
      </c>
      <c r="I45" s="629"/>
      <c r="J45" s="629"/>
      <c r="K45" s="626"/>
      <c r="L45" s="626"/>
      <c r="M45" s="629"/>
      <c r="N45" s="629"/>
      <c r="O45" s="642"/>
      <c r="P45" s="630"/>
    </row>
    <row r="46" spans="1:16" ht="14.4" customHeight="1" x14ac:dyDescent="0.3">
      <c r="A46" s="625" t="s">
        <v>6417</v>
      </c>
      <c r="B46" s="626" t="s">
        <v>6409</v>
      </c>
      <c r="C46" s="626" t="s">
        <v>6489</v>
      </c>
      <c r="D46" s="626" t="s">
        <v>6490</v>
      </c>
      <c r="E46" s="629">
        <v>10989</v>
      </c>
      <c r="F46" s="629">
        <v>0</v>
      </c>
      <c r="G46" s="626"/>
      <c r="H46" s="626">
        <v>0</v>
      </c>
      <c r="I46" s="629">
        <v>11148</v>
      </c>
      <c r="J46" s="629">
        <v>0</v>
      </c>
      <c r="K46" s="626"/>
      <c r="L46" s="626">
        <v>0</v>
      </c>
      <c r="M46" s="629">
        <v>11375</v>
      </c>
      <c r="N46" s="629">
        <v>0</v>
      </c>
      <c r="O46" s="642"/>
      <c r="P46" s="630">
        <v>0</v>
      </c>
    </row>
    <row r="47" spans="1:16" ht="14.4" customHeight="1" x14ac:dyDescent="0.3">
      <c r="A47" s="625" t="s">
        <v>6417</v>
      </c>
      <c r="B47" s="626" t="s">
        <v>6409</v>
      </c>
      <c r="C47" s="626" t="s">
        <v>6491</v>
      </c>
      <c r="D47" s="626" t="s">
        <v>6492</v>
      </c>
      <c r="E47" s="629">
        <v>927</v>
      </c>
      <c r="F47" s="629">
        <v>31518</v>
      </c>
      <c r="G47" s="626">
        <v>1</v>
      </c>
      <c r="H47" s="626">
        <v>34</v>
      </c>
      <c r="I47" s="629">
        <v>926</v>
      </c>
      <c r="J47" s="629">
        <v>31484</v>
      </c>
      <c r="K47" s="626">
        <v>0.99892125134843579</v>
      </c>
      <c r="L47" s="626">
        <v>34</v>
      </c>
      <c r="M47" s="629">
        <v>926</v>
      </c>
      <c r="N47" s="629">
        <v>31484</v>
      </c>
      <c r="O47" s="642">
        <v>0.99892125134843579</v>
      </c>
      <c r="P47" s="630">
        <v>34</v>
      </c>
    </row>
    <row r="48" spans="1:16" ht="14.4" customHeight="1" x14ac:dyDescent="0.3">
      <c r="A48" s="625" t="s">
        <v>6417</v>
      </c>
      <c r="B48" s="626" t="s">
        <v>6409</v>
      </c>
      <c r="C48" s="626" t="s">
        <v>6493</v>
      </c>
      <c r="D48" s="626" t="s">
        <v>6494</v>
      </c>
      <c r="E48" s="629">
        <v>387</v>
      </c>
      <c r="F48" s="629">
        <v>29025</v>
      </c>
      <c r="G48" s="626">
        <v>1</v>
      </c>
      <c r="H48" s="626">
        <v>75</v>
      </c>
      <c r="I48" s="629">
        <v>335</v>
      </c>
      <c r="J48" s="629">
        <v>25125</v>
      </c>
      <c r="K48" s="626">
        <v>0.86563307493540054</v>
      </c>
      <c r="L48" s="626">
        <v>75</v>
      </c>
      <c r="M48" s="629">
        <v>342</v>
      </c>
      <c r="N48" s="629">
        <v>27702</v>
      </c>
      <c r="O48" s="642">
        <v>0.95441860465116279</v>
      </c>
      <c r="P48" s="630">
        <v>81</v>
      </c>
    </row>
    <row r="49" spans="1:16" ht="14.4" customHeight="1" x14ac:dyDescent="0.3">
      <c r="A49" s="625" t="s">
        <v>6417</v>
      </c>
      <c r="B49" s="626" t="s">
        <v>6409</v>
      </c>
      <c r="C49" s="626" t="s">
        <v>6495</v>
      </c>
      <c r="D49" s="626" t="s">
        <v>6496</v>
      </c>
      <c r="E49" s="629">
        <v>16</v>
      </c>
      <c r="F49" s="629">
        <v>0</v>
      </c>
      <c r="G49" s="626"/>
      <c r="H49" s="626">
        <v>0</v>
      </c>
      <c r="I49" s="629">
        <v>33</v>
      </c>
      <c r="J49" s="629">
        <v>0</v>
      </c>
      <c r="K49" s="626"/>
      <c r="L49" s="626">
        <v>0</v>
      </c>
      <c r="M49" s="629">
        <v>8</v>
      </c>
      <c r="N49" s="629">
        <v>0</v>
      </c>
      <c r="O49" s="642"/>
      <c r="P49" s="630">
        <v>0</v>
      </c>
    </row>
    <row r="50" spans="1:16" ht="14.4" customHeight="1" x14ac:dyDescent="0.3">
      <c r="A50" s="625" t="s">
        <v>6417</v>
      </c>
      <c r="B50" s="626" t="s">
        <v>6409</v>
      </c>
      <c r="C50" s="626" t="s">
        <v>6497</v>
      </c>
      <c r="D50" s="626" t="s">
        <v>6498</v>
      </c>
      <c r="E50" s="629">
        <v>2</v>
      </c>
      <c r="F50" s="629">
        <v>50</v>
      </c>
      <c r="G50" s="626">
        <v>1</v>
      </c>
      <c r="H50" s="626">
        <v>25</v>
      </c>
      <c r="I50" s="629">
        <v>1</v>
      </c>
      <c r="J50" s="629">
        <v>25</v>
      </c>
      <c r="K50" s="626">
        <v>0.5</v>
      </c>
      <c r="L50" s="626">
        <v>25</v>
      </c>
      <c r="M50" s="629">
        <v>9</v>
      </c>
      <c r="N50" s="629">
        <v>315</v>
      </c>
      <c r="O50" s="642">
        <v>6.3</v>
      </c>
      <c r="P50" s="630">
        <v>35</v>
      </c>
    </row>
    <row r="51" spans="1:16" ht="14.4" customHeight="1" x14ac:dyDescent="0.3">
      <c r="A51" s="625" t="s">
        <v>6417</v>
      </c>
      <c r="B51" s="626" t="s">
        <v>6409</v>
      </c>
      <c r="C51" s="626" t="s">
        <v>6499</v>
      </c>
      <c r="D51" s="626" t="s">
        <v>6500</v>
      </c>
      <c r="E51" s="629"/>
      <c r="F51" s="629"/>
      <c r="G51" s="626"/>
      <c r="H51" s="626"/>
      <c r="I51" s="629">
        <v>1</v>
      </c>
      <c r="J51" s="629">
        <v>200</v>
      </c>
      <c r="K51" s="626"/>
      <c r="L51" s="626">
        <v>200</v>
      </c>
      <c r="M51" s="629"/>
      <c r="N51" s="629"/>
      <c r="O51" s="642"/>
      <c r="P51" s="630"/>
    </row>
    <row r="52" spans="1:16" ht="14.4" customHeight="1" x14ac:dyDescent="0.3">
      <c r="A52" s="625" t="s">
        <v>6417</v>
      </c>
      <c r="B52" s="626" t="s">
        <v>6409</v>
      </c>
      <c r="C52" s="626" t="s">
        <v>6501</v>
      </c>
      <c r="D52" s="626" t="s">
        <v>6502</v>
      </c>
      <c r="E52" s="629">
        <v>23</v>
      </c>
      <c r="F52" s="629">
        <v>4025</v>
      </c>
      <c r="G52" s="626">
        <v>1</v>
      </c>
      <c r="H52" s="626">
        <v>175</v>
      </c>
      <c r="I52" s="629">
        <v>26</v>
      </c>
      <c r="J52" s="629">
        <v>4576</v>
      </c>
      <c r="K52" s="626">
        <v>1.1368944099378882</v>
      </c>
      <c r="L52" s="626">
        <v>176</v>
      </c>
      <c r="M52" s="629">
        <v>27</v>
      </c>
      <c r="N52" s="629">
        <v>4779</v>
      </c>
      <c r="O52" s="642">
        <v>1.1873291925465839</v>
      </c>
      <c r="P52" s="630">
        <v>177</v>
      </c>
    </row>
    <row r="53" spans="1:16" ht="14.4" customHeight="1" x14ac:dyDescent="0.3">
      <c r="A53" s="625" t="s">
        <v>6417</v>
      </c>
      <c r="B53" s="626" t="s">
        <v>6409</v>
      </c>
      <c r="C53" s="626" t="s">
        <v>6503</v>
      </c>
      <c r="D53" s="626" t="s">
        <v>6504</v>
      </c>
      <c r="E53" s="629">
        <v>140</v>
      </c>
      <c r="F53" s="629">
        <v>2660</v>
      </c>
      <c r="G53" s="626">
        <v>1</v>
      </c>
      <c r="H53" s="626">
        <v>19</v>
      </c>
      <c r="I53" s="629">
        <v>97</v>
      </c>
      <c r="J53" s="629">
        <v>1843</v>
      </c>
      <c r="K53" s="626">
        <v>0.69285714285714284</v>
      </c>
      <c r="L53" s="626">
        <v>19</v>
      </c>
      <c r="M53" s="629">
        <v>153</v>
      </c>
      <c r="N53" s="629">
        <v>4590</v>
      </c>
      <c r="O53" s="642">
        <v>1.7255639097744362</v>
      </c>
      <c r="P53" s="630">
        <v>30</v>
      </c>
    </row>
    <row r="54" spans="1:16" ht="14.4" customHeight="1" x14ac:dyDescent="0.3">
      <c r="A54" s="625" t="s">
        <v>6417</v>
      </c>
      <c r="B54" s="626" t="s">
        <v>6409</v>
      </c>
      <c r="C54" s="626" t="s">
        <v>6505</v>
      </c>
      <c r="D54" s="626" t="s">
        <v>6506</v>
      </c>
      <c r="E54" s="629"/>
      <c r="F54" s="629"/>
      <c r="G54" s="626"/>
      <c r="H54" s="626"/>
      <c r="I54" s="629">
        <v>2</v>
      </c>
      <c r="J54" s="629">
        <v>114</v>
      </c>
      <c r="K54" s="626"/>
      <c r="L54" s="626">
        <v>57</v>
      </c>
      <c r="M54" s="629">
        <v>2</v>
      </c>
      <c r="N54" s="629">
        <v>112</v>
      </c>
      <c r="O54" s="642"/>
      <c r="P54" s="630">
        <v>56</v>
      </c>
    </row>
    <row r="55" spans="1:16" ht="14.4" customHeight="1" x14ac:dyDescent="0.3">
      <c r="A55" s="625" t="s">
        <v>6417</v>
      </c>
      <c r="B55" s="626" t="s">
        <v>6409</v>
      </c>
      <c r="C55" s="626" t="s">
        <v>6507</v>
      </c>
      <c r="D55" s="626" t="s">
        <v>6508</v>
      </c>
      <c r="E55" s="629">
        <v>395</v>
      </c>
      <c r="F55" s="629">
        <v>35550</v>
      </c>
      <c r="G55" s="626">
        <v>1</v>
      </c>
      <c r="H55" s="626">
        <v>90</v>
      </c>
      <c r="I55" s="629">
        <v>329</v>
      </c>
      <c r="J55" s="629">
        <v>29939</v>
      </c>
      <c r="K55" s="626">
        <v>0.84216596343178618</v>
      </c>
      <c r="L55" s="626">
        <v>91</v>
      </c>
      <c r="M55" s="629">
        <v>248</v>
      </c>
      <c r="N55" s="629">
        <v>22568</v>
      </c>
      <c r="O55" s="642">
        <v>0.63482419127988743</v>
      </c>
      <c r="P55" s="630">
        <v>91</v>
      </c>
    </row>
    <row r="56" spans="1:16" ht="14.4" customHeight="1" x14ac:dyDescent="0.3">
      <c r="A56" s="625" t="s">
        <v>6417</v>
      </c>
      <c r="B56" s="626" t="s">
        <v>6409</v>
      </c>
      <c r="C56" s="626" t="s">
        <v>6509</v>
      </c>
      <c r="D56" s="626" t="s">
        <v>6510</v>
      </c>
      <c r="E56" s="629">
        <v>3</v>
      </c>
      <c r="F56" s="629">
        <v>168</v>
      </c>
      <c r="G56" s="626">
        <v>1</v>
      </c>
      <c r="H56" s="626">
        <v>56</v>
      </c>
      <c r="I56" s="629"/>
      <c r="J56" s="629"/>
      <c r="K56" s="626"/>
      <c r="L56" s="626"/>
      <c r="M56" s="629"/>
      <c r="N56" s="629"/>
      <c r="O56" s="642"/>
      <c r="P56" s="630"/>
    </row>
    <row r="57" spans="1:16" ht="14.4" customHeight="1" x14ac:dyDescent="0.3">
      <c r="A57" s="625" t="s">
        <v>6417</v>
      </c>
      <c r="B57" s="626" t="s">
        <v>6409</v>
      </c>
      <c r="C57" s="626" t="s">
        <v>6511</v>
      </c>
      <c r="D57" s="626" t="s">
        <v>6512</v>
      </c>
      <c r="E57" s="629">
        <v>3</v>
      </c>
      <c r="F57" s="629">
        <v>330</v>
      </c>
      <c r="G57" s="626">
        <v>1</v>
      </c>
      <c r="H57" s="626">
        <v>110</v>
      </c>
      <c r="I57" s="629"/>
      <c r="J57" s="629"/>
      <c r="K57" s="626"/>
      <c r="L57" s="626"/>
      <c r="M57" s="629">
        <v>1</v>
      </c>
      <c r="N57" s="629">
        <v>112</v>
      </c>
      <c r="O57" s="642">
        <v>0.33939393939393941</v>
      </c>
      <c r="P57" s="630">
        <v>112</v>
      </c>
    </row>
    <row r="58" spans="1:16" ht="14.4" customHeight="1" x14ac:dyDescent="0.3">
      <c r="A58" s="625" t="s">
        <v>6417</v>
      </c>
      <c r="B58" s="626" t="s">
        <v>6409</v>
      </c>
      <c r="C58" s="626" t="s">
        <v>6513</v>
      </c>
      <c r="D58" s="626" t="s">
        <v>6514</v>
      </c>
      <c r="E58" s="629">
        <v>12259</v>
      </c>
      <c r="F58" s="629">
        <v>1520116</v>
      </c>
      <c r="G58" s="626">
        <v>1</v>
      </c>
      <c r="H58" s="626">
        <v>124</v>
      </c>
      <c r="I58" s="629">
        <v>11837</v>
      </c>
      <c r="J58" s="629">
        <v>1479625</v>
      </c>
      <c r="K58" s="626">
        <v>0.97336321701764861</v>
      </c>
      <c r="L58" s="626">
        <v>125</v>
      </c>
      <c r="M58" s="629">
        <v>1607</v>
      </c>
      <c r="N58" s="629">
        <v>186412</v>
      </c>
      <c r="O58" s="642">
        <v>0.1226301150701657</v>
      </c>
      <c r="P58" s="630">
        <v>116</v>
      </c>
    </row>
    <row r="59" spans="1:16" ht="14.4" customHeight="1" x14ac:dyDescent="0.3">
      <c r="A59" s="625" t="s">
        <v>6417</v>
      </c>
      <c r="B59" s="626" t="s">
        <v>6409</v>
      </c>
      <c r="C59" s="626" t="s">
        <v>6515</v>
      </c>
      <c r="D59" s="626" t="s">
        <v>6516</v>
      </c>
      <c r="E59" s="629">
        <v>122</v>
      </c>
      <c r="F59" s="629">
        <v>10980</v>
      </c>
      <c r="G59" s="626">
        <v>1</v>
      </c>
      <c r="H59" s="626">
        <v>90</v>
      </c>
      <c r="I59" s="629">
        <v>127</v>
      </c>
      <c r="J59" s="629">
        <v>11430</v>
      </c>
      <c r="K59" s="626">
        <v>1.040983606557377</v>
      </c>
      <c r="L59" s="626">
        <v>90</v>
      </c>
      <c r="M59" s="629">
        <v>370</v>
      </c>
      <c r="N59" s="629">
        <v>29600</v>
      </c>
      <c r="O59" s="642">
        <v>2.6958105646630237</v>
      </c>
      <c r="P59" s="630">
        <v>80</v>
      </c>
    </row>
    <row r="60" spans="1:16" ht="14.4" customHeight="1" x14ac:dyDescent="0.3">
      <c r="A60" s="625" t="s">
        <v>6417</v>
      </c>
      <c r="B60" s="626" t="s">
        <v>6409</v>
      </c>
      <c r="C60" s="626" t="s">
        <v>6410</v>
      </c>
      <c r="D60" s="626" t="s">
        <v>6411</v>
      </c>
      <c r="E60" s="629">
        <v>833</v>
      </c>
      <c r="F60" s="629">
        <v>206584</v>
      </c>
      <c r="G60" s="626">
        <v>1</v>
      </c>
      <c r="H60" s="626">
        <v>248</v>
      </c>
      <c r="I60" s="629">
        <v>922</v>
      </c>
      <c r="J60" s="629">
        <v>229578</v>
      </c>
      <c r="K60" s="626">
        <v>1.1113058126476396</v>
      </c>
      <c r="L60" s="626">
        <v>249</v>
      </c>
      <c r="M60" s="629">
        <v>121</v>
      </c>
      <c r="N60" s="629">
        <v>28072</v>
      </c>
      <c r="O60" s="642">
        <v>0.13588661270959998</v>
      </c>
      <c r="P60" s="630">
        <v>232</v>
      </c>
    </row>
    <row r="61" spans="1:16" ht="14.4" customHeight="1" x14ac:dyDescent="0.3">
      <c r="A61" s="625" t="s">
        <v>6417</v>
      </c>
      <c r="B61" s="626" t="s">
        <v>6409</v>
      </c>
      <c r="C61" s="626" t="s">
        <v>6517</v>
      </c>
      <c r="D61" s="626" t="s">
        <v>6518</v>
      </c>
      <c r="E61" s="629">
        <v>1</v>
      </c>
      <c r="F61" s="629">
        <v>115</v>
      </c>
      <c r="G61" s="626">
        <v>1</v>
      </c>
      <c r="H61" s="626">
        <v>115</v>
      </c>
      <c r="I61" s="629"/>
      <c r="J61" s="629"/>
      <c r="K61" s="626"/>
      <c r="L61" s="626"/>
      <c r="M61" s="629">
        <v>2</v>
      </c>
      <c r="N61" s="629">
        <v>228</v>
      </c>
      <c r="O61" s="642">
        <v>1.982608695652174</v>
      </c>
      <c r="P61" s="630">
        <v>114</v>
      </c>
    </row>
    <row r="62" spans="1:16" ht="14.4" customHeight="1" x14ac:dyDescent="0.3">
      <c r="A62" s="625" t="s">
        <v>6417</v>
      </c>
      <c r="B62" s="626" t="s">
        <v>6409</v>
      </c>
      <c r="C62" s="626" t="s">
        <v>6519</v>
      </c>
      <c r="D62" s="626" t="s">
        <v>6520</v>
      </c>
      <c r="E62" s="629">
        <v>6</v>
      </c>
      <c r="F62" s="629">
        <v>2808</v>
      </c>
      <c r="G62" s="626">
        <v>1</v>
      </c>
      <c r="H62" s="626">
        <v>468</v>
      </c>
      <c r="I62" s="629">
        <v>7</v>
      </c>
      <c r="J62" s="629">
        <v>1554</v>
      </c>
      <c r="K62" s="626">
        <v>0.55341880341880345</v>
      </c>
      <c r="L62" s="626">
        <v>222</v>
      </c>
      <c r="M62" s="629">
        <v>5</v>
      </c>
      <c r="N62" s="629">
        <v>1120</v>
      </c>
      <c r="O62" s="642">
        <v>0.39886039886039887</v>
      </c>
      <c r="P62" s="630">
        <v>224</v>
      </c>
    </row>
    <row r="63" spans="1:16" ht="14.4" customHeight="1" x14ac:dyDescent="0.3">
      <c r="A63" s="625" t="s">
        <v>6417</v>
      </c>
      <c r="B63" s="626" t="s">
        <v>6409</v>
      </c>
      <c r="C63" s="626" t="s">
        <v>6521</v>
      </c>
      <c r="D63" s="626" t="s">
        <v>6522</v>
      </c>
      <c r="E63" s="629">
        <v>3</v>
      </c>
      <c r="F63" s="629">
        <v>1962</v>
      </c>
      <c r="G63" s="626">
        <v>1</v>
      </c>
      <c r="H63" s="626">
        <v>654</v>
      </c>
      <c r="I63" s="629">
        <v>1</v>
      </c>
      <c r="J63" s="629">
        <v>656</v>
      </c>
      <c r="K63" s="626">
        <v>0.33435270132517841</v>
      </c>
      <c r="L63" s="626">
        <v>656</v>
      </c>
      <c r="M63" s="629"/>
      <c r="N63" s="629"/>
      <c r="O63" s="642"/>
      <c r="P63" s="630"/>
    </row>
    <row r="64" spans="1:16" ht="14.4" customHeight="1" x14ac:dyDescent="0.3">
      <c r="A64" s="625" t="s">
        <v>6417</v>
      </c>
      <c r="B64" s="626" t="s">
        <v>6409</v>
      </c>
      <c r="C64" s="626" t="s">
        <v>6523</v>
      </c>
      <c r="D64" s="626" t="s">
        <v>6524</v>
      </c>
      <c r="E64" s="629">
        <v>92</v>
      </c>
      <c r="F64" s="629">
        <v>14260</v>
      </c>
      <c r="G64" s="626">
        <v>1</v>
      </c>
      <c r="H64" s="626">
        <v>155</v>
      </c>
      <c r="I64" s="629">
        <v>104</v>
      </c>
      <c r="J64" s="629">
        <v>8944</v>
      </c>
      <c r="K64" s="626">
        <v>0.62720897615708271</v>
      </c>
      <c r="L64" s="626">
        <v>86</v>
      </c>
      <c r="M64" s="629">
        <v>87</v>
      </c>
      <c r="N64" s="629">
        <v>7482</v>
      </c>
      <c r="O64" s="642">
        <v>0.52468443197755965</v>
      </c>
      <c r="P64" s="630">
        <v>86</v>
      </c>
    </row>
    <row r="65" spans="1:16" ht="14.4" customHeight="1" x14ac:dyDescent="0.3">
      <c r="A65" s="625" t="s">
        <v>6417</v>
      </c>
      <c r="B65" s="626" t="s">
        <v>6409</v>
      </c>
      <c r="C65" s="626" t="s">
        <v>6525</v>
      </c>
      <c r="D65" s="626" t="s">
        <v>6526</v>
      </c>
      <c r="E65" s="629">
        <v>1</v>
      </c>
      <c r="F65" s="629">
        <v>189</v>
      </c>
      <c r="G65" s="626">
        <v>1</v>
      </c>
      <c r="H65" s="626">
        <v>189</v>
      </c>
      <c r="I65" s="629">
        <v>3</v>
      </c>
      <c r="J65" s="629">
        <v>570</v>
      </c>
      <c r="K65" s="626">
        <v>3.0158730158730158</v>
      </c>
      <c r="L65" s="626">
        <v>190</v>
      </c>
      <c r="M65" s="629">
        <v>1</v>
      </c>
      <c r="N65" s="629">
        <v>191</v>
      </c>
      <c r="O65" s="642">
        <v>1.0105820105820107</v>
      </c>
      <c r="P65" s="630">
        <v>191</v>
      </c>
    </row>
    <row r="66" spans="1:16" ht="14.4" customHeight="1" x14ac:dyDescent="0.3">
      <c r="A66" s="625" t="s">
        <v>6417</v>
      </c>
      <c r="B66" s="626" t="s">
        <v>6409</v>
      </c>
      <c r="C66" s="626" t="s">
        <v>6527</v>
      </c>
      <c r="D66" s="626" t="s">
        <v>6528</v>
      </c>
      <c r="E66" s="629">
        <v>9</v>
      </c>
      <c r="F66" s="629">
        <v>5607</v>
      </c>
      <c r="G66" s="626">
        <v>1</v>
      </c>
      <c r="H66" s="626">
        <v>623</v>
      </c>
      <c r="I66" s="629">
        <v>13</v>
      </c>
      <c r="J66" s="629">
        <v>8125</v>
      </c>
      <c r="K66" s="626">
        <v>1.4490815052612804</v>
      </c>
      <c r="L66" s="626">
        <v>625</v>
      </c>
      <c r="M66" s="629">
        <v>3</v>
      </c>
      <c r="N66" s="629">
        <v>1884</v>
      </c>
      <c r="O66" s="642">
        <v>0.33600856072766183</v>
      </c>
      <c r="P66" s="630">
        <v>628</v>
      </c>
    </row>
    <row r="67" spans="1:16" ht="14.4" customHeight="1" x14ac:dyDescent="0.3">
      <c r="A67" s="625" t="s">
        <v>6417</v>
      </c>
      <c r="B67" s="626" t="s">
        <v>6409</v>
      </c>
      <c r="C67" s="626" t="s">
        <v>6529</v>
      </c>
      <c r="D67" s="626" t="s">
        <v>6530</v>
      </c>
      <c r="E67" s="629">
        <v>18</v>
      </c>
      <c r="F67" s="629">
        <v>8550</v>
      </c>
      <c r="G67" s="626">
        <v>1</v>
      </c>
      <c r="H67" s="626">
        <v>475</v>
      </c>
      <c r="I67" s="629">
        <v>17</v>
      </c>
      <c r="J67" s="629">
        <v>8109</v>
      </c>
      <c r="K67" s="626">
        <v>0.94842105263157894</v>
      </c>
      <c r="L67" s="626">
        <v>477</v>
      </c>
      <c r="M67" s="629">
        <v>15</v>
      </c>
      <c r="N67" s="629">
        <v>7200</v>
      </c>
      <c r="O67" s="642">
        <v>0.84210526315789469</v>
      </c>
      <c r="P67" s="630">
        <v>480</v>
      </c>
    </row>
    <row r="68" spans="1:16" ht="14.4" customHeight="1" x14ac:dyDescent="0.3">
      <c r="A68" s="625" t="s">
        <v>6417</v>
      </c>
      <c r="B68" s="626" t="s">
        <v>6409</v>
      </c>
      <c r="C68" s="626" t="s">
        <v>6531</v>
      </c>
      <c r="D68" s="626" t="s">
        <v>6532</v>
      </c>
      <c r="E68" s="629">
        <v>4</v>
      </c>
      <c r="F68" s="629">
        <v>452</v>
      </c>
      <c r="G68" s="626">
        <v>1</v>
      </c>
      <c r="H68" s="626">
        <v>113</v>
      </c>
      <c r="I68" s="629">
        <v>3</v>
      </c>
      <c r="J68" s="629">
        <v>342</v>
      </c>
      <c r="K68" s="626">
        <v>0.75663716814159288</v>
      </c>
      <c r="L68" s="626">
        <v>114</v>
      </c>
      <c r="M68" s="629"/>
      <c r="N68" s="629"/>
      <c r="O68" s="642"/>
      <c r="P68" s="630"/>
    </row>
    <row r="69" spans="1:16" ht="14.4" customHeight="1" x14ac:dyDescent="0.3">
      <c r="A69" s="625" t="s">
        <v>6417</v>
      </c>
      <c r="B69" s="626" t="s">
        <v>6409</v>
      </c>
      <c r="C69" s="626" t="s">
        <v>6533</v>
      </c>
      <c r="D69" s="626" t="s">
        <v>6534</v>
      </c>
      <c r="E69" s="629">
        <v>1</v>
      </c>
      <c r="F69" s="629">
        <v>478</v>
      </c>
      <c r="G69" s="626">
        <v>1</v>
      </c>
      <c r="H69" s="626">
        <v>478</v>
      </c>
      <c r="I69" s="629"/>
      <c r="J69" s="629"/>
      <c r="K69" s="626"/>
      <c r="L69" s="626"/>
      <c r="M69" s="629">
        <v>1</v>
      </c>
      <c r="N69" s="629">
        <v>481</v>
      </c>
      <c r="O69" s="642">
        <v>1.006276150627615</v>
      </c>
      <c r="P69" s="630">
        <v>481</v>
      </c>
    </row>
    <row r="70" spans="1:16" ht="14.4" customHeight="1" x14ac:dyDescent="0.3">
      <c r="A70" s="625" t="s">
        <v>6417</v>
      </c>
      <c r="B70" s="626" t="s">
        <v>6409</v>
      </c>
      <c r="C70" s="626" t="s">
        <v>6535</v>
      </c>
      <c r="D70" s="626" t="s">
        <v>6536</v>
      </c>
      <c r="E70" s="629"/>
      <c r="F70" s="629"/>
      <c r="G70" s="626"/>
      <c r="H70" s="626"/>
      <c r="I70" s="629">
        <v>2</v>
      </c>
      <c r="J70" s="629">
        <v>10</v>
      </c>
      <c r="K70" s="626"/>
      <c r="L70" s="626">
        <v>5</v>
      </c>
      <c r="M70" s="629">
        <v>25</v>
      </c>
      <c r="N70" s="629">
        <v>125</v>
      </c>
      <c r="O70" s="642"/>
      <c r="P70" s="630">
        <v>5</v>
      </c>
    </row>
    <row r="71" spans="1:16" ht="14.4" customHeight="1" x14ac:dyDescent="0.3">
      <c r="A71" s="625" t="s">
        <v>6417</v>
      </c>
      <c r="B71" s="626" t="s">
        <v>6409</v>
      </c>
      <c r="C71" s="626" t="s">
        <v>6537</v>
      </c>
      <c r="D71" s="626" t="s">
        <v>6538</v>
      </c>
      <c r="E71" s="629">
        <v>86</v>
      </c>
      <c r="F71" s="629">
        <v>139062</v>
      </c>
      <c r="G71" s="626">
        <v>1</v>
      </c>
      <c r="H71" s="626">
        <v>1617</v>
      </c>
      <c r="I71" s="629">
        <v>77</v>
      </c>
      <c r="J71" s="629">
        <v>124740</v>
      </c>
      <c r="K71" s="626">
        <v>0.89700996677740863</v>
      </c>
      <c r="L71" s="626">
        <v>1620</v>
      </c>
      <c r="M71" s="629">
        <v>71</v>
      </c>
      <c r="N71" s="629">
        <v>115375</v>
      </c>
      <c r="O71" s="642">
        <v>0.82966590441673493</v>
      </c>
      <c r="P71" s="630">
        <v>1625</v>
      </c>
    </row>
    <row r="72" spans="1:16" ht="14.4" customHeight="1" x14ac:dyDescent="0.3">
      <c r="A72" s="625" t="s">
        <v>6417</v>
      </c>
      <c r="B72" s="626" t="s">
        <v>6409</v>
      </c>
      <c r="C72" s="626" t="s">
        <v>6539</v>
      </c>
      <c r="D72" s="626" t="s">
        <v>6540</v>
      </c>
      <c r="E72" s="629"/>
      <c r="F72" s="629"/>
      <c r="G72" s="626"/>
      <c r="H72" s="626"/>
      <c r="I72" s="629"/>
      <c r="J72" s="629"/>
      <c r="K72" s="626"/>
      <c r="L72" s="626"/>
      <c r="M72" s="629">
        <v>38</v>
      </c>
      <c r="N72" s="629">
        <v>190</v>
      </c>
      <c r="O72" s="642"/>
      <c r="P72" s="630">
        <v>5</v>
      </c>
    </row>
    <row r="73" spans="1:16" ht="14.4" customHeight="1" x14ac:dyDescent="0.3">
      <c r="A73" s="625" t="s">
        <v>6417</v>
      </c>
      <c r="B73" s="626" t="s">
        <v>6409</v>
      </c>
      <c r="C73" s="626" t="s">
        <v>6541</v>
      </c>
      <c r="D73" s="626" t="s">
        <v>6542</v>
      </c>
      <c r="E73" s="629"/>
      <c r="F73" s="629"/>
      <c r="G73" s="626"/>
      <c r="H73" s="626"/>
      <c r="I73" s="629"/>
      <c r="J73" s="629"/>
      <c r="K73" s="626"/>
      <c r="L73" s="626"/>
      <c r="M73" s="629">
        <v>3</v>
      </c>
      <c r="N73" s="629">
        <v>510</v>
      </c>
      <c r="O73" s="642"/>
      <c r="P73" s="630">
        <v>170</v>
      </c>
    </row>
    <row r="74" spans="1:16" ht="14.4" customHeight="1" x14ac:dyDescent="0.3">
      <c r="A74" s="625" t="s">
        <v>6417</v>
      </c>
      <c r="B74" s="626" t="s">
        <v>6409</v>
      </c>
      <c r="C74" s="626" t="s">
        <v>6543</v>
      </c>
      <c r="D74" s="626" t="s">
        <v>6544</v>
      </c>
      <c r="E74" s="629">
        <v>1</v>
      </c>
      <c r="F74" s="629">
        <v>428</v>
      </c>
      <c r="G74" s="626">
        <v>1</v>
      </c>
      <c r="H74" s="626">
        <v>428</v>
      </c>
      <c r="I74" s="629">
        <v>1</v>
      </c>
      <c r="J74" s="629">
        <v>429</v>
      </c>
      <c r="K74" s="626">
        <v>1.0023364485981308</v>
      </c>
      <c r="L74" s="626">
        <v>429</v>
      </c>
      <c r="M74" s="629"/>
      <c r="N74" s="629"/>
      <c r="O74" s="642"/>
      <c r="P74" s="630"/>
    </row>
    <row r="75" spans="1:16" ht="14.4" customHeight="1" x14ac:dyDescent="0.3">
      <c r="A75" s="625" t="s">
        <v>6417</v>
      </c>
      <c r="B75" s="626" t="s">
        <v>6409</v>
      </c>
      <c r="C75" s="626" t="s">
        <v>6545</v>
      </c>
      <c r="D75" s="626" t="s">
        <v>6546</v>
      </c>
      <c r="E75" s="629">
        <v>1</v>
      </c>
      <c r="F75" s="629">
        <v>1034</v>
      </c>
      <c r="G75" s="626">
        <v>1</v>
      </c>
      <c r="H75" s="626">
        <v>1034</v>
      </c>
      <c r="I75" s="629"/>
      <c r="J75" s="629"/>
      <c r="K75" s="626"/>
      <c r="L75" s="626"/>
      <c r="M75" s="629">
        <v>1</v>
      </c>
      <c r="N75" s="629">
        <v>1049</v>
      </c>
      <c r="O75" s="642">
        <v>1.0145067698259187</v>
      </c>
      <c r="P75" s="630">
        <v>1049</v>
      </c>
    </row>
    <row r="76" spans="1:16" ht="14.4" customHeight="1" x14ac:dyDescent="0.3">
      <c r="A76" s="625" t="s">
        <v>6417</v>
      </c>
      <c r="B76" s="626" t="s">
        <v>6409</v>
      </c>
      <c r="C76" s="626" t="s">
        <v>6547</v>
      </c>
      <c r="D76" s="626" t="s">
        <v>6548</v>
      </c>
      <c r="E76" s="629">
        <v>10</v>
      </c>
      <c r="F76" s="629">
        <v>9210</v>
      </c>
      <c r="G76" s="626">
        <v>1</v>
      </c>
      <c r="H76" s="626">
        <v>921</v>
      </c>
      <c r="I76" s="629">
        <v>12</v>
      </c>
      <c r="J76" s="629">
        <v>11112</v>
      </c>
      <c r="K76" s="626">
        <v>1.206514657980456</v>
      </c>
      <c r="L76" s="626">
        <v>926</v>
      </c>
      <c r="M76" s="629">
        <v>27</v>
      </c>
      <c r="N76" s="629">
        <v>25164</v>
      </c>
      <c r="O76" s="642">
        <v>2.7322475570032574</v>
      </c>
      <c r="P76" s="630">
        <v>932</v>
      </c>
    </row>
    <row r="77" spans="1:16" ht="14.4" customHeight="1" x14ac:dyDescent="0.3">
      <c r="A77" s="625" t="s">
        <v>6417</v>
      </c>
      <c r="B77" s="626" t="s">
        <v>6409</v>
      </c>
      <c r="C77" s="626" t="s">
        <v>6549</v>
      </c>
      <c r="D77" s="626" t="s">
        <v>6550</v>
      </c>
      <c r="E77" s="629">
        <v>415</v>
      </c>
      <c r="F77" s="629">
        <v>63495</v>
      </c>
      <c r="G77" s="626">
        <v>1</v>
      </c>
      <c r="H77" s="626">
        <v>153</v>
      </c>
      <c r="I77" s="629">
        <v>356</v>
      </c>
      <c r="J77" s="629">
        <v>54824</v>
      </c>
      <c r="K77" s="626">
        <v>0.86343806598944794</v>
      </c>
      <c r="L77" s="626">
        <v>154</v>
      </c>
      <c r="M77" s="629">
        <v>157</v>
      </c>
      <c r="N77" s="629">
        <v>24335</v>
      </c>
      <c r="O77" s="642">
        <v>0.38325852429325141</v>
      </c>
      <c r="P77" s="630">
        <v>155</v>
      </c>
    </row>
    <row r="78" spans="1:16" ht="14.4" customHeight="1" x14ac:dyDescent="0.3">
      <c r="A78" s="625" t="s">
        <v>6417</v>
      </c>
      <c r="B78" s="626" t="s">
        <v>6409</v>
      </c>
      <c r="C78" s="626" t="s">
        <v>6551</v>
      </c>
      <c r="D78" s="626" t="s">
        <v>6552</v>
      </c>
      <c r="E78" s="629">
        <v>23</v>
      </c>
      <c r="F78" s="629">
        <v>7038</v>
      </c>
      <c r="G78" s="626">
        <v>1</v>
      </c>
      <c r="H78" s="626">
        <v>306</v>
      </c>
      <c r="I78" s="629">
        <v>40</v>
      </c>
      <c r="J78" s="629">
        <v>6400</v>
      </c>
      <c r="K78" s="626">
        <v>0.90934924694515484</v>
      </c>
      <c r="L78" s="626">
        <v>160</v>
      </c>
      <c r="M78" s="629">
        <v>28</v>
      </c>
      <c r="N78" s="629">
        <v>4508</v>
      </c>
      <c r="O78" s="642">
        <v>0.64052287581699341</v>
      </c>
      <c r="P78" s="630">
        <v>161</v>
      </c>
    </row>
    <row r="79" spans="1:16" ht="14.4" customHeight="1" x14ac:dyDescent="0.3">
      <c r="A79" s="625" t="s">
        <v>6417</v>
      </c>
      <c r="B79" s="626" t="s">
        <v>6409</v>
      </c>
      <c r="C79" s="626" t="s">
        <v>6553</v>
      </c>
      <c r="D79" s="626" t="s">
        <v>6554</v>
      </c>
      <c r="E79" s="629">
        <v>1</v>
      </c>
      <c r="F79" s="629">
        <v>220</v>
      </c>
      <c r="G79" s="626">
        <v>1</v>
      </c>
      <c r="H79" s="626">
        <v>220</v>
      </c>
      <c r="I79" s="629"/>
      <c r="J79" s="629"/>
      <c r="K79" s="626"/>
      <c r="L79" s="626"/>
      <c r="M79" s="629">
        <v>1</v>
      </c>
      <c r="N79" s="629">
        <v>223</v>
      </c>
      <c r="O79" s="642">
        <v>1.0136363636363637</v>
      </c>
      <c r="P79" s="630">
        <v>223</v>
      </c>
    </row>
    <row r="80" spans="1:16" ht="14.4" customHeight="1" x14ac:dyDescent="0.3">
      <c r="A80" s="625" t="s">
        <v>6417</v>
      </c>
      <c r="B80" s="626" t="s">
        <v>6409</v>
      </c>
      <c r="C80" s="626" t="s">
        <v>6555</v>
      </c>
      <c r="D80" s="626" t="s">
        <v>6556</v>
      </c>
      <c r="E80" s="629">
        <v>1</v>
      </c>
      <c r="F80" s="629">
        <v>983</v>
      </c>
      <c r="G80" s="626">
        <v>1</v>
      </c>
      <c r="H80" s="626">
        <v>983</v>
      </c>
      <c r="I80" s="629"/>
      <c r="J80" s="629"/>
      <c r="K80" s="626"/>
      <c r="L80" s="626"/>
      <c r="M80" s="629">
        <v>2</v>
      </c>
      <c r="N80" s="629">
        <v>1988</v>
      </c>
      <c r="O80" s="642">
        <v>2.0223804679552391</v>
      </c>
      <c r="P80" s="630">
        <v>994</v>
      </c>
    </row>
    <row r="81" spans="1:16" ht="14.4" customHeight="1" x14ac:dyDescent="0.3">
      <c r="A81" s="625" t="s">
        <v>6417</v>
      </c>
      <c r="B81" s="626" t="s">
        <v>6409</v>
      </c>
      <c r="C81" s="626" t="s">
        <v>6557</v>
      </c>
      <c r="D81" s="626" t="s">
        <v>6558</v>
      </c>
      <c r="E81" s="629"/>
      <c r="F81" s="629"/>
      <c r="G81" s="626"/>
      <c r="H81" s="626"/>
      <c r="I81" s="629">
        <v>3</v>
      </c>
      <c r="J81" s="629">
        <v>1575</v>
      </c>
      <c r="K81" s="626"/>
      <c r="L81" s="626">
        <v>525</v>
      </c>
      <c r="M81" s="629">
        <v>1</v>
      </c>
      <c r="N81" s="629">
        <v>527</v>
      </c>
      <c r="O81" s="642"/>
      <c r="P81" s="630">
        <v>527</v>
      </c>
    </row>
    <row r="82" spans="1:16" ht="14.4" customHeight="1" x14ac:dyDescent="0.3">
      <c r="A82" s="625" t="s">
        <v>6417</v>
      </c>
      <c r="B82" s="626" t="s">
        <v>6409</v>
      </c>
      <c r="C82" s="626" t="s">
        <v>6559</v>
      </c>
      <c r="D82" s="626" t="s">
        <v>6560</v>
      </c>
      <c r="E82" s="629">
        <v>1</v>
      </c>
      <c r="F82" s="629">
        <v>679</v>
      </c>
      <c r="G82" s="626">
        <v>1</v>
      </c>
      <c r="H82" s="626">
        <v>679</v>
      </c>
      <c r="I82" s="629"/>
      <c r="J82" s="629"/>
      <c r="K82" s="626"/>
      <c r="L82" s="626"/>
      <c r="M82" s="629"/>
      <c r="N82" s="629"/>
      <c r="O82" s="642"/>
      <c r="P82" s="630"/>
    </row>
    <row r="83" spans="1:16" ht="14.4" customHeight="1" x14ac:dyDescent="0.3">
      <c r="A83" s="625" t="s">
        <v>6417</v>
      </c>
      <c r="B83" s="626" t="s">
        <v>6409</v>
      </c>
      <c r="C83" s="626" t="s">
        <v>6561</v>
      </c>
      <c r="D83" s="626" t="s">
        <v>6562</v>
      </c>
      <c r="E83" s="629">
        <v>88</v>
      </c>
      <c r="F83" s="629">
        <v>110792</v>
      </c>
      <c r="G83" s="626">
        <v>1</v>
      </c>
      <c r="H83" s="626">
        <v>1259</v>
      </c>
      <c r="I83" s="629">
        <v>99</v>
      </c>
      <c r="J83" s="629">
        <v>125136</v>
      </c>
      <c r="K83" s="626">
        <v>1.1294678316123907</v>
      </c>
      <c r="L83" s="626">
        <v>1264</v>
      </c>
      <c r="M83" s="629">
        <v>159</v>
      </c>
      <c r="N83" s="629">
        <v>201930</v>
      </c>
      <c r="O83" s="642">
        <v>1.8226045201819625</v>
      </c>
      <c r="P83" s="630">
        <v>1270</v>
      </c>
    </row>
    <row r="84" spans="1:16" ht="14.4" customHeight="1" x14ac:dyDescent="0.3">
      <c r="A84" s="625" t="s">
        <v>6417</v>
      </c>
      <c r="B84" s="626" t="s">
        <v>6409</v>
      </c>
      <c r="C84" s="626" t="s">
        <v>6563</v>
      </c>
      <c r="D84" s="626" t="s">
        <v>6564</v>
      </c>
      <c r="E84" s="629">
        <v>6</v>
      </c>
      <c r="F84" s="629">
        <v>3498</v>
      </c>
      <c r="G84" s="626">
        <v>1</v>
      </c>
      <c r="H84" s="626">
        <v>583</v>
      </c>
      <c r="I84" s="629">
        <v>21</v>
      </c>
      <c r="J84" s="629">
        <v>6195</v>
      </c>
      <c r="K84" s="626">
        <v>1.7710120068610635</v>
      </c>
      <c r="L84" s="626">
        <v>295</v>
      </c>
      <c r="M84" s="629">
        <v>6</v>
      </c>
      <c r="N84" s="629">
        <v>1788</v>
      </c>
      <c r="O84" s="642">
        <v>0.51114922813036023</v>
      </c>
      <c r="P84" s="630">
        <v>298</v>
      </c>
    </row>
    <row r="85" spans="1:16" ht="14.4" customHeight="1" x14ac:dyDescent="0.3">
      <c r="A85" s="625" t="s">
        <v>6417</v>
      </c>
      <c r="B85" s="626" t="s">
        <v>6409</v>
      </c>
      <c r="C85" s="626" t="s">
        <v>6565</v>
      </c>
      <c r="D85" s="626" t="s">
        <v>6566</v>
      </c>
      <c r="E85" s="629"/>
      <c r="F85" s="629"/>
      <c r="G85" s="626"/>
      <c r="H85" s="626"/>
      <c r="I85" s="629"/>
      <c r="J85" s="629"/>
      <c r="K85" s="626"/>
      <c r="L85" s="626"/>
      <c r="M85" s="629">
        <v>1</v>
      </c>
      <c r="N85" s="629">
        <v>823</v>
      </c>
      <c r="O85" s="642"/>
      <c r="P85" s="630">
        <v>823</v>
      </c>
    </row>
    <row r="86" spans="1:16" ht="14.4" customHeight="1" x14ac:dyDescent="0.3">
      <c r="A86" s="625" t="s">
        <v>6417</v>
      </c>
      <c r="B86" s="626" t="s">
        <v>6409</v>
      </c>
      <c r="C86" s="626" t="s">
        <v>6567</v>
      </c>
      <c r="D86" s="626" t="s">
        <v>6568</v>
      </c>
      <c r="E86" s="629"/>
      <c r="F86" s="629"/>
      <c r="G86" s="626"/>
      <c r="H86" s="626"/>
      <c r="I86" s="629">
        <v>1</v>
      </c>
      <c r="J86" s="629">
        <v>308</v>
      </c>
      <c r="K86" s="626"/>
      <c r="L86" s="626">
        <v>308</v>
      </c>
      <c r="M86" s="629"/>
      <c r="N86" s="629"/>
      <c r="O86" s="642"/>
      <c r="P86" s="630"/>
    </row>
    <row r="87" spans="1:16" ht="14.4" customHeight="1" x14ac:dyDescent="0.3">
      <c r="A87" s="625" t="s">
        <v>6417</v>
      </c>
      <c r="B87" s="626" t="s">
        <v>6409</v>
      </c>
      <c r="C87" s="626" t="s">
        <v>6569</v>
      </c>
      <c r="D87" s="626" t="s">
        <v>6570</v>
      </c>
      <c r="E87" s="629">
        <v>23</v>
      </c>
      <c r="F87" s="629">
        <v>1817</v>
      </c>
      <c r="G87" s="626">
        <v>1</v>
      </c>
      <c r="H87" s="626">
        <v>79</v>
      </c>
      <c r="I87" s="629">
        <v>8</v>
      </c>
      <c r="J87" s="629">
        <v>640</v>
      </c>
      <c r="K87" s="626">
        <v>0.35222894881673089</v>
      </c>
      <c r="L87" s="626">
        <v>80</v>
      </c>
      <c r="M87" s="629">
        <v>6</v>
      </c>
      <c r="N87" s="629">
        <v>480</v>
      </c>
      <c r="O87" s="642">
        <v>0.26417171161254815</v>
      </c>
      <c r="P87" s="630">
        <v>80</v>
      </c>
    </row>
    <row r="88" spans="1:16" ht="14.4" customHeight="1" x14ac:dyDescent="0.3">
      <c r="A88" s="625" t="s">
        <v>6417</v>
      </c>
      <c r="B88" s="626" t="s">
        <v>6409</v>
      </c>
      <c r="C88" s="626" t="s">
        <v>6571</v>
      </c>
      <c r="D88" s="626" t="s">
        <v>6572</v>
      </c>
      <c r="E88" s="629"/>
      <c r="F88" s="629"/>
      <c r="G88" s="626"/>
      <c r="H88" s="626"/>
      <c r="I88" s="629">
        <v>1</v>
      </c>
      <c r="J88" s="629">
        <v>3484</v>
      </c>
      <c r="K88" s="626"/>
      <c r="L88" s="626">
        <v>3484</v>
      </c>
      <c r="M88" s="629"/>
      <c r="N88" s="629"/>
      <c r="O88" s="642"/>
      <c r="P88" s="630"/>
    </row>
    <row r="89" spans="1:16" ht="14.4" customHeight="1" x14ac:dyDescent="0.3">
      <c r="A89" s="625" t="s">
        <v>6417</v>
      </c>
      <c r="B89" s="626" t="s">
        <v>6409</v>
      </c>
      <c r="C89" s="626" t="s">
        <v>6573</v>
      </c>
      <c r="D89" s="626" t="s">
        <v>6574</v>
      </c>
      <c r="E89" s="629">
        <v>6</v>
      </c>
      <c r="F89" s="629">
        <v>4128</v>
      </c>
      <c r="G89" s="626">
        <v>1</v>
      </c>
      <c r="H89" s="626">
        <v>688</v>
      </c>
      <c r="I89" s="629">
        <v>1</v>
      </c>
      <c r="J89" s="629">
        <v>690</v>
      </c>
      <c r="K89" s="626">
        <v>0.16715116279069767</v>
      </c>
      <c r="L89" s="626">
        <v>690</v>
      </c>
      <c r="M89" s="629">
        <v>1</v>
      </c>
      <c r="N89" s="629">
        <v>694</v>
      </c>
      <c r="O89" s="642">
        <v>0.16812015503875968</v>
      </c>
      <c r="P89" s="630">
        <v>694</v>
      </c>
    </row>
    <row r="90" spans="1:16" ht="14.4" customHeight="1" x14ac:dyDescent="0.3">
      <c r="A90" s="625" t="s">
        <v>6417</v>
      </c>
      <c r="B90" s="626" t="s">
        <v>6409</v>
      </c>
      <c r="C90" s="626" t="s">
        <v>6412</v>
      </c>
      <c r="D90" s="626" t="s">
        <v>6413</v>
      </c>
      <c r="E90" s="629">
        <v>157</v>
      </c>
      <c r="F90" s="629">
        <v>59189</v>
      </c>
      <c r="G90" s="626">
        <v>1</v>
      </c>
      <c r="H90" s="626">
        <v>377</v>
      </c>
      <c r="I90" s="629">
        <v>189</v>
      </c>
      <c r="J90" s="629">
        <v>34965</v>
      </c>
      <c r="K90" s="626">
        <v>0.59073476490564125</v>
      </c>
      <c r="L90" s="626">
        <v>185</v>
      </c>
      <c r="M90" s="629">
        <v>179</v>
      </c>
      <c r="N90" s="629">
        <v>33294</v>
      </c>
      <c r="O90" s="642">
        <v>0.56250316781834464</v>
      </c>
      <c r="P90" s="630">
        <v>186</v>
      </c>
    </row>
    <row r="91" spans="1:16" ht="14.4" customHeight="1" x14ac:dyDescent="0.3">
      <c r="A91" s="625" t="s">
        <v>6417</v>
      </c>
      <c r="B91" s="626" t="s">
        <v>6409</v>
      </c>
      <c r="C91" s="626" t="s">
        <v>6575</v>
      </c>
      <c r="D91" s="626" t="s">
        <v>6576</v>
      </c>
      <c r="E91" s="629">
        <v>6</v>
      </c>
      <c r="F91" s="629">
        <v>882</v>
      </c>
      <c r="G91" s="626">
        <v>1</v>
      </c>
      <c r="H91" s="626">
        <v>147</v>
      </c>
      <c r="I91" s="629">
        <v>13</v>
      </c>
      <c r="J91" s="629">
        <v>1911</v>
      </c>
      <c r="K91" s="626">
        <v>2.1666666666666665</v>
      </c>
      <c r="L91" s="626">
        <v>147</v>
      </c>
      <c r="M91" s="629">
        <v>39</v>
      </c>
      <c r="N91" s="629">
        <v>4602</v>
      </c>
      <c r="O91" s="642">
        <v>5.2176870748299322</v>
      </c>
      <c r="P91" s="630">
        <v>118</v>
      </c>
    </row>
    <row r="92" spans="1:16" ht="14.4" customHeight="1" x14ac:dyDescent="0.3">
      <c r="A92" s="625" t="s">
        <v>6417</v>
      </c>
      <c r="B92" s="626" t="s">
        <v>6409</v>
      </c>
      <c r="C92" s="626" t="s">
        <v>6577</v>
      </c>
      <c r="D92" s="626" t="s">
        <v>6578</v>
      </c>
      <c r="E92" s="629">
        <v>8</v>
      </c>
      <c r="F92" s="629">
        <v>3496</v>
      </c>
      <c r="G92" s="626">
        <v>1</v>
      </c>
      <c r="H92" s="626">
        <v>437</v>
      </c>
      <c r="I92" s="629">
        <v>3</v>
      </c>
      <c r="J92" s="629">
        <v>1317</v>
      </c>
      <c r="K92" s="626">
        <v>0.37671624713958812</v>
      </c>
      <c r="L92" s="626">
        <v>439</v>
      </c>
      <c r="M92" s="629">
        <v>1</v>
      </c>
      <c r="N92" s="629">
        <v>442</v>
      </c>
      <c r="O92" s="642">
        <v>0.12643020594965676</v>
      </c>
      <c r="P92" s="630">
        <v>442</v>
      </c>
    </row>
    <row r="93" spans="1:16" ht="14.4" customHeight="1" x14ac:dyDescent="0.3">
      <c r="A93" s="625" t="s">
        <v>6417</v>
      </c>
      <c r="B93" s="626" t="s">
        <v>6409</v>
      </c>
      <c r="C93" s="626" t="s">
        <v>6415</v>
      </c>
      <c r="D93" s="626" t="s">
        <v>6416</v>
      </c>
      <c r="E93" s="629">
        <v>47</v>
      </c>
      <c r="F93" s="629">
        <v>13912</v>
      </c>
      <c r="G93" s="626">
        <v>1</v>
      </c>
      <c r="H93" s="626">
        <v>296</v>
      </c>
      <c r="I93" s="629">
        <v>66</v>
      </c>
      <c r="J93" s="629">
        <v>9768</v>
      </c>
      <c r="K93" s="626">
        <v>0.7021276595744681</v>
      </c>
      <c r="L93" s="626">
        <v>148</v>
      </c>
      <c r="M93" s="629">
        <v>56</v>
      </c>
      <c r="N93" s="629">
        <v>8344</v>
      </c>
      <c r="O93" s="642">
        <v>0.59976998274870619</v>
      </c>
      <c r="P93" s="630">
        <v>149</v>
      </c>
    </row>
    <row r="94" spans="1:16" ht="14.4" customHeight="1" x14ac:dyDescent="0.3">
      <c r="A94" s="625" t="s">
        <v>6417</v>
      </c>
      <c r="B94" s="626" t="s">
        <v>6409</v>
      </c>
      <c r="C94" s="626" t="s">
        <v>6579</v>
      </c>
      <c r="D94" s="626" t="s">
        <v>6558</v>
      </c>
      <c r="E94" s="629">
        <v>7</v>
      </c>
      <c r="F94" s="629">
        <v>4641</v>
      </c>
      <c r="G94" s="626">
        <v>1</v>
      </c>
      <c r="H94" s="626">
        <v>663</v>
      </c>
      <c r="I94" s="629">
        <v>2</v>
      </c>
      <c r="J94" s="629">
        <v>1330</v>
      </c>
      <c r="K94" s="626">
        <v>0.28657616892911009</v>
      </c>
      <c r="L94" s="626">
        <v>665</v>
      </c>
      <c r="M94" s="629">
        <v>1</v>
      </c>
      <c r="N94" s="629">
        <v>668</v>
      </c>
      <c r="O94" s="642">
        <v>0.14393449687567333</v>
      </c>
      <c r="P94" s="630">
        <v>668</v>
      </c>
    </row>
    <row r="95" spans="1:16" ht="14.4" customHeight="1" x14ac:dyDescent="0.3">
      <c r="A95" s="625" t="s">
        <v>6417</v>
      </c>
      <c r="B95" s="626" t="s">
        <v>6409</v>
      </c>
      <c r="C95" s="626" t="s">
        <v>6580</v>
      </c>
      <c r="D95" s="626" t="s">
        <v>6581</v>
      </c>
      <c r="E95" s="629">
        <v>54</v>
      </c>
      <c r="F95" s="629">
        <v>20628</v>
      </c>
      <c r="G95" s="626">
        <v>1</v>
      </c>
      <c r="H95" s="626">
        <v>382</v>
      </c>
      <c r="I95" s="629">
        <v>61</v>
      </c>
      <c r="J95" s="629">
        <v>12017</v>
      </c>
      <c r="K95" s="626">
        <v>0.58255768857863099</v>
      </c>
      <c r="L95" s="626">
        <v>197</v>
      </c>
      <c r="M95" s="629">
        <v>49</v>
      </c>
      <c r="N95" s="629">
        <v>9702</v>
      </c>
      <c r="O95" s="642">
        <v>0.47033158813263526</v>
      </c>
      <c r="P95" s="630">
        <v>198</v>
      </c>
    </row>
    <row r="96" spans="1:16" ht="14.4" customHeight="1" x14ac:dyDescent="0.3">
      <c r="A96" s="625" t="s">
        <v>6417</v>
      </c>
      <c r="B96" s="626" t="s">
        <v>6409</v>
      </c>
      <c r="C96" s="626" t="s">
        <v>6582</v>
      </c>
      <c r="D96" s="626" t="s">
        <v>6583</v>
      </c>
      <c r="E96" s="629">
        <v>1012</v>
      </c>
      <c r="F96" s="629">
        <v>93104</v>
      </c>
      <c r="G96" s="626">
        <v>1</v>
      </c>
      <c r="H96" s="626">
        <v>92</v>
      </c>
      <c r="I96" s="629">
        <v>1018</v>
      </c>
      <c r="J96" s="629">
        <v>94674</v>
      </c>
      <c r="K96" s="626">
        <v>1.0168628630348857</v>
      </c>
      <c r="L96" s="626">
        <v>93</v>
      </c>
      <c r="M96" s="629">
        <v>1117</v>
      </c>
      <c r="N96" s="629">
        <v>103881</v>
      </c>
      <c r="O96" s="642">
        <v>1.1157522770235435</v>
      </c>
      <c r="P96" s="630">
        <v>93</v>
      </c>
    </row>
    <row r="97" spans="1:16" ht="14.4" customHeight="1" x14ac:dyDescent="0.3">
      <c r="A97" s="625" t="s">
        <v>6417</v>
      </c>
      <c r="B97" s="626" t="s">
        <v>6409</v>
      </c>
      <c r="C97" s="626" t="s">
        <v>6584</v>
      </c>
      <c r="D97" s="626" t="s">
        <v>6526</v>
      </c>
      <c r="E97" s="629">
        <v>519</v>
      </c>
      <c r="F97" s="629">
        <v>67989</v>
      </c>
      <c r="G97" s="626">
        <v>1</v>
      </c>
      <c r="H97" s="626">
        <v>131</v>
      </c>
      <c r="I97" s="629">
        <v>684</v>
      </c>
      <c r="J97" s="629">
        <v>89604</v>
      </c>
      <c r="K97" s="626">
        <v>1.3179190751445087</v>
      </c>
      <c r="L97" s="626">
        <v>131</v>
      </c>
      <c r="M97" s="629">
        <v>702</v>
      </c>
      <c r="N97" s="629">
        <v>72306</v>
      </c>
      <c r="O97" s="642">
        <v>1.0634955654591185</v>
      </c>
      <c r="P97" s="630">
        <v>103</v>
      </c>
    </row>
    <row r="98" spans="1:16" ht="14.4" customHeight="1" x14ac:dyDescent="0.3">
      <c r="A98" s="625" t="s">
        <v>6417</v>
      </c>
      <c r="B98" s="626" t="s">
        <v>6409</v>
      </c>
      <c r="C98" s="626" t="s">
        <v>6585</v>
      </c>
      <c r="D98" s="626" t="s">
        <v>6586</v>
      </c>
      <c r="E98" s="629">
        <v>2</v>
      </c>
      <c r="F98" s="629">
        <v>818</v>
      </c>
      <c r="G98" s="626">
        <v>1</v>
      </c>
      <c r="H98" s="626">
        <v>409</v>
      </c>
      <c r="I98" s="629">
        <v>1</v>
      </c>
      <c r="J98" s="629">
        <v>410</v>
      </c>
      <c r="K98" s="626">
        <v>0.5012224938875306</v>
      </c>
      <c r="L98" s="626">
        <v>410</v>
      </c>
      <c r="M98" s="629">
        <v>1</v>
      </c>
      <c r="N98" s="629">
        <v>411</v>
      </c>
      <c r="O98" s="642">
        <v>0.50244498777506108</v>
      </c>
      <c r="P98" s="630">
        <v>411</v>
      </c>
    </row>
    <row r="99" spans="1:16" ht="14.4" customHeight="1" x14ac:dyDescent="0.3">
      <c r="A99" s="625" t="s">
        <v>6417</v>
      </c>
      <c r="B99" s="626" t="s">
        <v>6409</v>
      </c>
      <c r="C99" s="626" t="s">
        <v>6587</v>
      </c>
      <c r="D99" s="626" t="s">
        <v>6588</v>
      </c>
      <c r="E99" s="629">
        <v>1</v>
      </c>
      <c r="F99" s="629">
        <v>239</v>
      </c>
      <c r="G99" s="626">
        <v>1</v>
      </c>
      <c r="H99" s="626">
        <v>239</v>
      </c>
      <c r="I99" s="629"/>
      <c r="J99" s="629"/>
      <c r="K99" s="626"/>
      <c r="L99" s="626"/>
      <c r="M99" s="629">
        <v>2</v>
      </c>
      <c r="N99" s="629">
        <v>482</v>
      </c>
      <c r="O99" s="642">
        <v>2.01673640167364</v>
      </c>
      <c r="P99" s="630">
        <v>241</v>
      </c>
    </row>
    <row r="100" spans="1:16" ht="14.4" customHeight="1" x14ac:dyDescent="0.3">
      <c r="A100" s="625" t="s">
        <v>6417</v>
      </c>
      <c r="B100" s="626" t="s">
        <v>6409</v>
      </c>
      <c r="C100" s="626" t="s">
        <v>6589</v>
      </c>
      <c r="D100" s="626" t="s">
        <v>6590</v>
      </c>
      <c r="E100" s="629">
        <v>3</v>
      </c>
      <c r="F100" s="629">
        <v>3594</v>
      </c>
      <c r="G100" s="626">
        <v>1</v>
      </c>
      <c r="H100" s="626">
        <v>1198</v>
      </c>
      <c r="I100" s="629">
        <v>1</v>
      </c>
      <c r="J100" s="629">
        <v>1204</v>
      </c>
      <c r="K100" s="626">
        <v>0.33500278241513631</v>
      </c>
      <c r="L100" s="626">
        <v>1204</v>
      </c>
      <c r="M100" s="629"/>
      <c r="N100" s="629"/>
      <c r="O100" s="642"/>
      <c r="P100" s="630"/>
    </row>
    <row r="101" spans="1:16" ht="14.4" customHeight="1" x14ac:dyDescent="0.3">
      <c r="A101" s="625" t="s">
        <v>6417</v>
      </c>
      <c r="B101" s="626" t="s">
        <v>6409</v>
      </c>
      <c r="C101" s="626" t="s">
        <v>6591</v>
      </c>
      <c r="D101" s="626" t="s">
        <v>6592</v>
      </c>
      <c r="E101" s="629"/>
      <c r="F101" s="629"/>
      <c r="G101" s="626"/>
      <c r="H101" s="626"/>
      <c r="I101" s="629"/>
      <c r="J101" s="629"/>
      <c r="K101" s="626"/>
      <c r="L101" s="626"/>
      <c r="M101" s="629">
        <v>1</v>
      </c>
      <c r="N101" s="629">
        <v>485</v>
      </c>
      <c r="O101" s="642"/>
      <c r="P101" s="630">
        <v>485</v>
      </c>
    </row>
    <row r="102" spans="1:16" ht="14.4" customHeight="1" x14ac:dyDescent="0.3">
      <c r="A102" s="625" t="s">
        <v>6417</v>
      </c>
      <c r="B102" s="626" t="s">
        <v>6409</v>
      </c>
      <c r="C102" s="626" t="s">
        <v>6593</v>
      </c>
      <c r="D102" s="626" t="s">
        <v>6594</v>
      </c>
      <c r="E102" s="629">
        <v>3</v>
      </c>
      <c r="F102" s="629">
        <v>330</v>
      </c>
      <c r="G102" s="626">
        <v>1</v>
      </c>
      <c r="H102" s="626">
        <v>110</v>
      </c>
      <c r="I102" s="629">
        <v>6</v>
      </c>
      <c r="J102" s="629">
        <v>666</v>
      </c>
      <c r="K102" s="626">
        <v>2.0181818181818181</v>
      </c>
      <c r="L102" s="626">
        <v>111</v>
      </c>
      <c r="M102" s="629">
        <v>8</v>
      </c>
      <c r="N102" s="629">
        <v>896</v>
      </c>
      <c r="O102" s="642">
        <v>2.7151515151515153</v>
      </c>
      <c r="P102" s="630">
        <v>112</v>
      </c>
    </row>
    <row r="103" spans="1:16" ht="14.4" customHeight="1" x14ac:dyDescent="0.3">
      <c r="A103" s="625" t="s">
        <v>6417</v>
      </c>
      <c r="B103" s="626" t="s">
        <v>6409</v>
      </c>
      <c r="C103" s="626" t="s">
        <v>6595</v>
      </c>
      <c r="D103" s="626" t="s">
        <v>6596</v>
      </c>
      <c r="E103" s="629">
        <v>203</v>
      </c>
      <c r="F103" s="629">
        <v>44660</v>
      </c>
      <c r="G103" s="626">
        <v>1</v>
      </c>
      <c r="H103" s="626">
        <v>220</v>
      </c>
      <c r="I103" s="629">
        <v>168</v>
      </c>
      <c r="J103" s="629">
        <v>37128</v>
      </c>
      <c r="K103" s="626">
        <v>0.83134796238244513</v>
      </c>
      <c r="L103" s="626">
        <v>221</v>
      </c>
      <c r="M103" s="629">
        <v>206</v>
      </c>
      <c r="N103" s="629">
        <v>45526</v>
      </c>
      <c r="O103" s="642">
        <v>1.0193909538737125</v>
      </c>
      <c r="P103" s="630">
        <v>221</v>
      </c>
    </row>
    <row r="104" spans="1:16" ht="14.4" customHeight="1" x14ac:dyDescent="0.3">
      <c r="A104" s="625" t="s">
        <v>6417</v>
      </c>
      <c r="B104" s="626" t="s">
        <v>6409</v>
      </c>
      <c r="C104" s="626" t="s">
        <v>6597</v>
      </c>
      <c r="D104" s="626" t="s">
        <v>6598</v>
      </c>
      <c r="E104" s="629">
        <v>0</v>
      </c>
      <c r="F104" s="629">
        <v>0</v>
      </c>
      <c r="G104" s="626"/>
      <c r="H104" s="626"/>
      <c r="I104" s="629"/>
      <c r="J104" s="629"/>
      <c r="K104" s="626"/>
      <c r="L104" s="626"/>
      <c r="M104" s="629">
        <v>1</v>
      </c>
      <c r="N104" s="629">
        <v>112</v>
      </c>
      <c r="O104" s="642"/>
      <c r="P104" s="630">
        <v>112</v>
      </c>
    </row>
    <row r="105" spans="1:16" ht="14.4" customHeight="1" x14ac:dyDescent="0.3">
      <c r="A105" s="625" t="s">
        <v>6417</v>
      </c>
      <c r="B105" s="626" t="s">
        <v>6409</v>
      </c>
      <c r="C105" s="626" t="s">
        <v>6599</v>
      </c>
      <c r="D105" s="626" t="s">
        <v>6449</v>
      </c>
      <c r="E105" s="629">
        <v>134</v>
      </c>
      <c r="F105" s="629">
        <v>23182</v>
      </c>
      <c r="G105" s="626">
        <v>1</v>
      </c>
      <c r="H105" s="626">
        <v>173</v>
      </c>
      <c r="I105" s="629">
        <v>166</v>
      </c>
      <c r="J105" s="629">
        <v>28884</v>
      </c>
      <c r="K105" s="626">
        <v>1.2459666983004054</v>
      </c>
      <c r="L105" s="626">
        <v>174</v>
      </c>
      <c r="M105" s="629"/>
      <c r="N105" s="629"/>
      <c r="O105" s="642"/>
      <c r="P105" s="630"/>
    </row>
    <row r="106" spans="1:16" ht="14.4" customHeight="1" x14ac:dyDescent="0.3">
      <c r="A106" s="625" t="s">
        <v>6417</v>
      </c>
      <c r="B106" s="626" t="s">
        <v>6409</v>
      </c>
      <c r="C106" s="626" t="s">
        <v>6600</v>
      </c>
      <c r="D106" s="626" t="s">
        <v>6601</v>
      </c>
      <c r="E106" s="629">
        <v>163</v>
      </c>
      <c r="F106" s="629">
        <v>32111</v>
      </c>
      <c r="G106" s="626">
        <v>1</v>
      </c>
      <c r="H106" s="626">
        <v>197</v>
      </c>
      <c r="I106" s="629">
        <v>267</v>
      </c>
      <c r="J106" s="629">
        <v>32841</v>
      </c>
      <c r="K106" s="626">
        <v>1.0227336426769642</v>
      </c>
      <c r="L106" s="626">
        <v>123</v>
      </c>
      <c r="M106" s="629">
        <v>209</v>
      </c>
      <c r="N106" s="629">
        <v>25916</v>
      </c>
      <c r="O106" s="642">
        <v>0.80707545700850181</v>
      </c>
      <c r="P106" s="630">
        <v>124</v>
      </c>
    </row>
    <row r="107" spans="1:16" ht="14.4" customHeight="1" x14ac:dyDescent="0.3">
      <c r="A107" s="625" t="s">
        <v>6417</v>
      </c>
      <c r="B107" s="626" t="s">
        <v>6409</v>
      </c>
      <c r="C107" s="626" t="s">
        <v>6602</v>
      </c>
      <c r="D107" s="626" t="s">
        <v>6603</v>
      </c>
      <c r="E107" s="629">
        <v>260</v>
      </c>
      <c r="F107" s="629">
        <v>28080</v>
      </c>
      <c r="G107" s="626">
        <v>1</v>
      </c>
      <c r="H107" s="626">
        <v>108</v>
      </c>
      <c r="I107" s="629">
        <v>203</v>
      </c>
      <c r="J107" s="629">
        <v>22127</v>
      </c>
      <c r="K107" s="626">
        <v>0.78799857549857555</v>
      </c>
      <c r="L107" s="626">
        <v>109</v>
      </c>
      <c r="M107" s="629">
        <v>346</v>
      </c>
      <c r="N107" s="629">
        <v>37714</v>
      </c>
      <c r="O107" s="642">
        <v>1.3430911680911681</v>
      </c>
      <c r="P107" s="630">
        <v>109</v>
      </c>
    </row>
    <row r="108" spans="1:16" ht="14.4" customHeight="1" x14ac:dyDescent="0.3">
      <c r="A108" s="625" t="s">
        <v>6417</v>
      </c>
      <c r="B108" s="626" t="s">
        <v>6409</v>
      </c>
      <c r="C108" s="626" t="s">
        <v>6604</v>
      </c>
      <c r="D108" s="626" t="s">
        <v>6605</v>
      </c>
      <c r="E108" s="629">
        <v>2</v>
      </c>
      <c r="F108" s="629">
        <v>1688</v>
      </c>
      <c r="G108" s="626">
        <v>1</v>
      </c>
      <c r="H108" s="626">
        <v>844</v>
      </c>
      <c r="I108" s="629">
        <v>2</v>
      </c>
      <c r="J108" s="629">
        <v>1694</v>
      </c>
      <c r="K108" s="626">
        <v>1.0035545023696681</v>
      </c>
      <c r="L108" s="626">
        <v>847</v>
      </c>
      <c r="M108" s="629">
        <v>0</v>
      </c>
      <c r="N108" s="629">
        <v>0</v>
      </c>
      <c r="O108" s="642">
        <v>0</v>
      </c>
      <c r="P108" s="630"/>
    </row>
    <row r="109" spans="1:16" ht="14.4" customHeight="1" x14ac:dyDescent="0.3">
      <c r="A109" s="625" t="s">
        <v>6417</v>
      </c>
      <c r="B109" s="626" t="s">
        <v>6409</v>
      </c>
      <c r="C109" s="626" t="s">
        <v>6606</v>
      </c>
      <c r="D109" s="626" t="s">
        <v>6607</v>
      </c>
      <c r="E109" s="629">
        <v>2</v>
      </c>
      <c r="F109" s="629">
        <v>1902</v>
      </c>
      <c r="G109" s="626">
        <v>1</v>
      </c>
      <c r="H109" s="626">
        <v>951</v>
      </c>
      <c r="I109" s="629">
        <v>2</v>
      </c>
      <c r="J109" s="629">
        <v>1912</v>
      </c>
      <c r="K109" s="626">
        <v>1.0052576235541535</v>
      </c>
      <c r="L109" s="626">
        <v>956</v>
      </c>
      <c r="M109" s="629">
        <v>1</v>
      </c>
      <c r="N109" s="629">
        <v>962</v>
      </c>
      <c r="O109" s="642">
        <v>0.50578338590956884</v>
      </c>
      <c r="P109" s="630">
        <v>962</v>
      </c>
    </row>
    <row r="110" spans="1:16" ht="14.4" customHeight="1" x14ac:dyDescent="0.3">
      <c r="A110" s="625" t="s">
        <v>6417</v>
      </c>
      <c r="B110" s="626" t="s">
        <v>6409</v>
      </c>
      <c r="C110" s="626" t="s">
        <v>6608</v>
      </c>
      <c r="D110" s="626" t="s">
        <v>6449</v>
      </c>
      <c r="E110" s="629">
        <v>6</v>
      </c>
      <c r="F110" s="629">
        <v>516</v>
      </c>
      <c r="G110" s="626">
        <v>1</v>
      </c>
      <c r="H110" s="626">
        <v>86</v>
      </c>
      <c r="I110" s="629">
        <v>4</v>
      </c>
      <c r="J110" s="629">
        <v>348</v>
      </c>
      <c r="K110" s="626">
        <v>0.67441860465116277</v>
      </c>
      <c r="L110" s="626">
        <v>87</v>
      </c>
      <c r="M110" s="629"/>
      <c r="N110" s="629"/>
      <c r="O110" s="642"/>
      <c r="P110" s="630"/>
    </row>
    <row r="111" spans="1:16" ht="14.4" customHeight="1" x14ac:dyDescent="0.3">
      <c r="A111" s="625" t="s">
        <v>6417</v>
      </c>
      <c r="B111" s="626" t="s">
        <v>6409</v>
      </c>
      <c r="C111" s="626" t="s">
        <v>6609</v>
      </c>
      <c r="D111" s="626" t="s">
        <v>6610</v>
      </c>
      <c r="E111" s="629">
        <v>11</v>
      </c>
      <c r="F111" s="629">
        <v>1210</v>
      </c>
      <c r="G111" s="626">
        <v>1</v>
      </c>
      <c r="H111" s="626">
        <v>110</v>
      </c>
      <c r="I111" s="629">
        <v>21</v>
      </c>
      <c r="J111" s="629">
        <v>2331</v>
      </c>
      <c r="K111" s="626">
        <v>1.9264462809917355</v>
      </c>
      <c r="L111" s="626">
        <v>111</v>
      </c>
      <c r="M111" s="629">
        <v>13</v>
      </c>
      <c r="N111" s="629">
        <v>1456</v>
      </c>
      <c r="O111" s="642">
        <v>1.203305785123967</v>
      </c>
      <c r="P111" s="630">
        <v>112</v>
      </c>
    </row>
    <row r="112" spans="1:16" ht="14.4" customHeight="1" x14ac:dyDescent="0.3">
      <c r="A112" s="625" t="s">
        <v>6417</v>
      </c>
      <c r="B112" s="626" t="s">
        <v>6409</v>
      </c>
      <c r="C112" s="626" t="s">
        <v>6611</v>
      </c>
      <c r="D112" s="626" t="s">
        <v>6612</v>
      </c>
      <c r="E112" s="629">
        <v>1</v>
      </c>
      <c r="F112" s="629">
        <v>73</v>
      </c>
      <c r="G112" s="626">
        <v>1</v>
      </c>
      <c r="H112" s="626">
        <v>73</v>
      </c>
      <c r="I112" s="629">
        <v>1</v>
      </c>
      <c r="J112" s="629">
        <v>74</v>
      </c>
      <c r="K112" s="626">
        <v>1.0136986301369864</v>
      </c>
      <c r="L112" s="626">
        <v>74</v>
      </c>
      <c r="M112" s="629">
        <v>1</v>
      </c>
      <c r="N112" s="629">
        <v>74</v>
      </c>
      <c r="O112" s="642">
        <v>1.0136986301369864</v>
      </c>
      <c r="P112" s="630">
        <v>74</v>
      </c>
    </row>
    <row r="113" spans="1:16" ht="14.4" customHeight="1" x14ac:dyDescent="0.3">
      <c r="A113" s="625" t="s">
        <v>6417</v>
      </c>
      <c r="B113" s="626" t="s">
        <v>6409</v>
      </c>
      <c r="C113" s="626" t="s">
        <v>6613</v>
      </c>
      <c r="D113" s="626" t="s">
        <v>6449</v>
      </c>
      <c r="E113" s="629">
        <v>1</v>
      </c>
      <c r="F113" s="629">
        <v>246</v>
      </c>
      <c r="G113" s="626">
        <v>1</v>
      </c>
      <c r="H113" s="626">
        <v>246</v>
      </c>
      <c r="I113" s="629"/>
      <c r="J113" s="629"/>
      <c r="K113" s="626"/>
      <c r="L113" s="626"/>
      <c r="M113" s="629"/>
      <c r="N113" s="629"/>
      <c r="O113" s="642"/>
      <c r="P113" s="630"/>
    </row>
    <row r="114" spans="1:16" ht="14.4" customHeight="1" x14ac:dyDescent="0.3">
      <c r="A114" s="625" t="s">
        <v>6417</v>
      </c>
      <c r="B114" s="626" t="s">
        <v>6409</v>
      </c>
      <c r="C114" s="626" t="s">
        <v>6614</v>
      </c>
      <c r="D114" s="626" t="s">
        <v>6615</v>
      </c>
      <c r="E114" s="629">
        <v>7</v>
      </c>
      <c r="F114" s="629">
        <v>6545</v>
      </c>
      <c r="G114" s="626">
        <v>1</v>
      </c>
      <c r="H114" s="626">
        <v>935</v>
      </c>
      <c r="I114" s="629">
        <v>7</v>
      </c>
      <c r="J114" s="629">
        <v>6580</v>
      </c>
      <c r="K114" s="626">
        <v>1.0053475935828877</v>
      </c>
      <c r="L114" s="626">
        <v>940</v>
      </c>
      <c r="M114" s="629">
        <v>4</v>
      </c>
      <c r="N114" s="629">
        <v>3784</v>
      </c>
      <c r="O114" s="642">
        <v>0.57815126050420174</v>
      </c>
      <c r="P114" s="630">
        <v>946</v>
      </c>
    </row>
    <row r="115" spans="1:16" ht="14.4" customHeight="1" x14ac:dyDescent="0.3">
      <c r="A115" s="625" t="s">
        <v>6417</v>
      </c>
      <c r="B115" s="626" t="s">
        <v>6409</v>
      </c>
      <c r="C115" s="626" t="s">
        <v>6616</v>
      </c>
      <c r="D115" s="626" t="s">
        <v>6617</v>
      </c>
      <c r="E115" s="629">
        <v>9</v>
      </c>
      <c r="F115" s="629">
        <v>8307</v>
      </c>
      <c r="G115" s="626">
        <v>1</v>
      </c>
      <c r="H115" s="626">
        <v>923</v>
      </c>
      <c r="I115" s="629">
        <v>5</v>
      </c>
      <c r="J115" s="629">
        <v>4625</v>
      </c>
      <c r="K115" s="626">
        <v>0.55675935957626099</v>
      </c>
      <c r="L115" s="626">
        <v>925</v>
      </c>
      <c r="M115" s="629">
        <v>4</v>
      </c>
      <c r="N115" s="629">
        <v>3712</v>
      </c>
      <c r="O115" s="642">
        <v>0.4468520524858553</v>
      </c>
      <c r="P115" s="630">
        <v>928</v>
      </c>
    </row>
    <row r="116" spans="1:16" ht="14.4" customHeight="1" x14ac:dyDescent="0.3">
      <c r="A116" s="625" t="s">
        <v>6417</v>
      </c>
      <c r="B116" s="626" t="s">
        <v>6409</v>
      </c>
      <c r="C116" s="626" t="s">
        <v>6618</v>
      </c>
      <c r="D116" s="626" t="s">
        <v>6619</v>
      </c>
      <c r="E116" s="629"/>
      <c r="F116" s="629"/>
      <c r="G116" s="626"/>
      <c r="H116" s="626"/>
      <c r="I116" s="629">
        <v>1</v>
      </c>
      <c r="J116" s="629">
        <v>320</v>
      </c>
      <c r="K116" s="626"/>
      <c r="L116" s="626">
        <v>320</v>
      </c>
      <c r="M116" s="629"/>
      <c r="N116" s="629"/>
      <c r="O116" s="642"/>
      <c r="P116" s="630"/>
    </row>
    <row r="117" spans="1:16" ht="14.4" customHeight="1" x14ac:dyDescent="0.3">
      <c r="A117" s="625" t="s">
        <v>6417</v>
      </c>
      <c r="B117" s="626" t="s">
        <v>6409</v>
      </c>
      <c r="C117" s="626" t="s">
        <v>6620</v>
      </c>
      <c r="D117" s="626" t="s">
        <v>6621</v>
      </c>
      <c r="E117" s="629">
        <v>3</v>
      </c>
      <c r="F117" s="629">
        <v>1497</v>
      </c>
      <c r="G117" s="626">
        <v>1</v>
      </c>
      <c r="H117" s="626">
        <v>499</v>
      </c>
      <c r="I117" s="629"/>
      <c r="J117" s="629"/>
      <c r="K117" s="626"/>
      <c r="L117" s="626"/>
      <c r="M117" s="629">
        <v>1</v>
      </c>
      <c r="N117" s="629">
        <v>504</v>
      </c>
      <c r="O117" s="642">
        <v>0.33667334669338678</v>
      </c>
      <c r="P117" s="630">
        <v>504</v>
      </c>
    </row>
    <row r="118" spans="1:16" ht="14.4" customHeight="1" x14ac:dyDescent="0.3">
      <c r="A118" s="625" t="s">
        <v>6417</v>
      </c>
      <c r="B118" s="626" t="s">
        <v>6409</v>
      </c>
      <c r="C118" s="626" t="s">
        <v>6622</v>
      </c>
      <c r="D118" s="626" t="s">
        <v>6623</v>
      </c>
      <c r="E118" s="629">
        <v>1</v>
      </c>
      <c r="F118" s="629">
        <v>110</v>
      </c>
      <c r="G118" s="626">
        <v>1</v>
      </c>
      <c r="H118" s="626">
        <v>110</v>
      </c>
      <c r="I118" s="629"/>
      <c r="J118" s="629"/>
      <c r="K118" s="626"/>
      <c r="L118" s="626"/>
      <c r="M118" s="629"/>
      <c r="N118" s="629"/>
      <c r="O118" s="642"/>
      <c r="P118" s="630"/>
    </row>
    <row r="119" spans="1:16" ht="14.4" customHeight="1" x14ac:dyDescent="0.3">
      <c r="A119" s="625" t="s">
        <v>6417</v>
      </c>
      <c r="B119" s="626" t="s">
        <v>6409</v>
      </c>
      <c r="C119" s="626" t="s">
        <v>6624</v>
      </c>
      <c r="D119" s="626" t="s">
        <v>6625</v>
      </c>
      <c r="E119" s="629">
        <v>2</v>
      </c>
      <c r="F119" s="629">
        <v>1696</v>
      </c>
      <c r="G119" s="626">
        <v>1</v>
      </c>
      <c r="H119" s="626">
        <v>848</v>
      </c>
      <c r="I119" s="629"/>
      <c r="J119" s="629"/>
      <c r="K119" s="626"/>
      <c r="L119" s="626"/>
      <c r="M119" s="629">
        <v>1</v>
      </c>
      <c r="N119" s="629">
        <v>854</v>
      </c>
      <c r="O119" s="642">
        <v>0.50353773584905659</v>
      </c>
      <c r="P119" s="630">
        <v>854</v>
      </c>
    </row>
    <row r="120" spans="1:16" ht="14.4" customHeight="1" x14ac:dyDescent="0.3">
      <c r="A120" s="625" t="s">
        <v>6417</v>
      </c>
      <c r="B120" s="626" t="s">
        <v>6409</v>
      </c>
      <c r="C120" s="626" t="s">
        <v>6626</v>
      </c>
      <c r="D120" s="626" t="s">
        <v>6627</v>
      </c>
      <c r="E120" s="629">
        <v>1</v>
      </c>
      <c r="F120" s="629">
        <v>923</v>
      </c>
      <c r="G120" s="626">
        <v>1</v>
      </c>
      <c r="H120" s="626">
        <v>923</v>
      </c>
      <c r="I120" s="629"/>
      <c r="J120" s="629"/>
      <c r="K120" s="626"/>
      <c r="L120" s="626"/>
      <c r="M120" s="629"/>
      <c r="N120" s="629"/>
      <c r="O120" s="642"/>
      <c r="P120" s="630"/>
    </row>
    <row r="121" spans="1:16" ht="14.4" customHeight="1" x14ac:dyDescent="0.3">
      <c r="A121" s="625" t="s">
        <v>6417</v>
      </c>
      <c r="B121" s="626" t="s">
        <v>6409</v>
      </c>
      <c r="C121" s="626" t="s">
        <v>6628</v>
      </c>
      <c r="D121" s="626" t="s">
        <v>6629</v>
      </c>
      <c r="E121" s="629"/>
      <c r="F121" s="629"/>
      <c r="G121" s="626"/>
      <c r="H121" s="626"/>
      <c r="I121" s="629">
        <v>64</v>
      </c>
      <c r="J121" s="629">
        <v>0</v>
      </c>
      <c r="K121" s="626"/>
      <c r="L121" s="626">
        <v>0</v>
      </c>
      <c r="M121" s="629">
        <v>65</v>
      </c>
      <c r="N121" s="629">
        <v>0</v>
      </c>
      <c r="O121" s="642"/>
      <c r="P121" s="630">
        <v>0</v>
      </c>
    </row>
    <row r="122" spans="1:16" ht="14.4" customHeight="1" x14ac:dyDescent="0.3">
      <c r="A122" s="625" t="s">
        <v>6417</v>
      </c>
      <c r="B122" s="626" t="s">
        <v>6409</v>
      </c>
      <c r="C122" s="626" t="s">
        <v>6630</v>
      </c>
      <c r="D122" s="626" t="s">
        <v>6631</v>
      </c>
      <c r="E122" s="629"/>
      <c r="F122" s="629"/>
      <c r="G122" s="626"/>
      <c r="H122" s="626"/>
      <c r="I122" s="629"/>
      <c r="J122" s="629"/>
      <c r="K122" s="626"/>
      <c r="L122" s="626"/>
      <c r="M122" s="629">
        <v>4</v>
      </c>
      <c r="N122" s="629">
        <v>496</v>
      </c>
      <c r="O122" s="642"/>
      <c r="P122" s="630">
        <v>124</v>
      </c>
    </row>
    <row r="123" spans="1:16" ht="14.4" customHeight="1" x14ac:dyDescent="0.3">
      <c r="A123" s="625" t="s">
        <v>6417</v>
      </c>
      <c r="B123" s="626" t="s">
        <v>6409</v>
      </c>
      <c r="C123" s="626" t="s">
        <v>6632</v>
      </c>
      <c r="D123" s="626" t="s">
        <v>6633</v>
      </c>
      <c r="E123" s="629"/>
      <c r="F123" s="629"/>
      <c r="G123" s="626"/>
      <c r="H123" s="626"/>
      <c r="I123" s="629"/>
      <c r="J123" s="629"/>
      <c r="K123" s="626"/>
      <c r="L123" s="626"/>
      <c r="M123" s="629">
        <v>795</v>
      </c>
      <c r="N123" s="629">
        <v>21094</v>
      </c>
      <c r="O123" s="642"/>
      <c r="P123" s="630">
        <v>26.533333333333335</v>
      </c>
    </row>
    <row r="124" spans="1:16" ht="14.4" customHeight="1" x14ac:dyDescent="0.3">
      <c r="A124" s="625" t="s">
        <v>6417</v>
      </c>
      <c r="B124" s="626" t="s">
        <v>6409</v>
      </c>
      <c r="C124" s="626" t="s">
        <v>6634</v>
      </c>
      <c r="D124" s="626" t="s">
        <v>6635</v>
      </c>
      <c r="E124" s="629"/>
      <c r="F124" s="629"/>
      <c r="G124" s="626"/>
      <c r="H124" s="626"/>
      <c r="I124" s="629"/>
      <c r="J124" s="629"/>
      <c r="K124" s="626"/>
      <c r="L124" s="626"/>
      <c r="M124" s="629">
        <v>1</v>
      </c>
      <c r="N124" s="629">
        <v>0</v>
      </c>
      <c r="O124" s="642"/>
      <c r="P124" s="630">
        <v>0</v>
      </c>
    </row>
    <row r="125" spans="1:16" ht="14.4" customHeight="1" x14ac:dyDescent="0.3">
      <c r="A125" s="625" t="s">
        <v>6417</v>
      </c>
      <c r="B125" s="626" t="s">
        <v>6409</v>
      </c>
      <c r="C125" s="626" t="s">
        <v>6636</v>
      </c>
      <c r="D125" s="626" t="s">
        <v>6637</v>
      </c>
      <c r="E125" s="629"/>
      <c r="F125" s="629"/>
      <c r="G125" s="626"/>
      <c r="H125" s="626"/>
      <c r="I125" s="629"/>
      <c r="J125" s="629"/>
      <c r="K125" s="626"/>
      <c r="L125" s="626"/>
      <c r="M125" s="629">
        <v>773</v>
      </c>
      <c r="N125" s="629">
        <v>179336</v>
      </c>
      <c r="O125" s="642"/>
      <c r="P125" s="630">
        <v>232</v>
      </c>
    </row>
    <row r="126" spans="1:16" ht="14.4" customHeight="1" x14ac:dyDescent="0.3">
      <c r="A126" s="625" t="s">
        <v>6417</v>
      </c>
      <c r="B126" s="626" t="s">
        <v>6409</v>
      </c>
      <c r="C126" s="626" t="s">
        <v>6638</v>
      </c>
      <c r="D126" s="626" t="s">
        <v>6639</v>
      </c>
      <c r="E126" s="629"/>
      <c r="F126" s="629"/>
      <c r="G126" s="626"/>
      <c r="H126" s="626"/>
      <c r="I126" s="629"/>
      <c r="J126" s="629"/>
      <c r="K126" s="626"/>
      <c r="L126" s="626"/>
      <c r="M126" s="629">
        <v>11287</v>
      </c>
      <c r="N126" s="629">
        <v>1309292</v>
      </c>
      <c r="O126" s="642"/>
      <c r="P126" s="630">
        <v>116</v>
      </c>
    </row>
    <row r="127" spans="1:16" ht="14.4" customHeight="1" x14ac:dyDescent="0.3">
      <c r="A127" s="625" t="s">
        <v>6417</v>
      </c>
      <c r="B127" s="626" t="s">
        <v>6409</v>
      </c>
      <c r="C127" s="626" t="s">
        <v>6640</v>
      </c>
      <c r="D127" s="626" t="s">
        <v>6641</v>
      </c>
      <c r="E127" s="629"/>
      <c r="F127" s="629"/>
      <c r="G127" s="626"/>
      <c r="H127" s="626"/>
      <c r="I127" s="629"/>
      <c r="J127" s="629"/>
      <c r="K127" s="626"/>
      <c r="L127" s="626"/>
      <c r="M127" s="629">
        <v>1</v>
      </c>
      <c r="N127" s="629">
        <v>344</v>
      </c>
      <c r="O127" s="642"/>
      <c r="P127" s="630">
        <v>344</v>
      </c>
    </row>
    <row r="128" spans="1:16" ht="14.4" customHeight="1" x14ac:dyDescent="0.3">
      <c r="A128" s="625" t="s">
        <v>6642</v>
      </c>
      <c r="B128" s="626" t="s">
        <v>6409</v>
      </c>
      <c r="C128" s="626" t="s">
        <v>6599</v>
      </c>
      <c r="D128" s="626" t="s">
        <v>6449</v>
      </c>
      <c r="E128" s="629">
        <v>1</v>
      </c>
      <c r="F128" s="629">
        <v>173</v>
      </c>
      <c r="G128" s="626">
        <v>1</v>
      </c>
      <c r="H128" s="626">
        <v>173</v>
      </c>
      <c r="I128" s="629"/>
      <c r="J128" s="629"/>
      <c r="K128" s="626"/>
      <c r="L128" s="626"/>
      <c r="M128" s="629"/>
      <c r="N128" s="629"/>
      <c r="O128" s="642"/>
      <c r="P128" s="630"/>
    </row>
    <row r="129" spans="1:16" ht="14.4" customHeight="1" thickBot="1" x14ac:dyDescent="0.35">
      <c r="A129" s="631" t="s">
        <v>6642</v>
      </c>
      <c r="B129" s="632" t="s">
        <v>6409</v>
      </c>
      <c r="C129" s="632" t="s">
        <v>6636</v>
      </c>
      <c r="D129" s="632" t="s">
        <v>6637</v>
      </c>
      <c r="E129" s="635"/>
      <c r="F129" s="635"/>
      <c r="G129" s="632"/>
      <c r="H129" s="632"/>
      <c r="I129" s="635"/>
      <c r="J129" s="635"/>
      <c r="K129" s="632"/>
      <c r="L129" s="632"/>
      <c r="M129" s="635">
        <v>0</v>
      </c>
      <c r="N129" s="635">
        <v>0</v>
      </c>
      <c r="O129" s="643"/>
      <c r="P129" s="63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31168374</v>
      </c>
      <c r="C3" s="431">
        <f t="shared" ref="C3:R3" si="0">SUBTOTAL(9,C6:C1048576)</f>
        <v>25</v>
      </c>
      <c r="D3" s="431">
        <f t="shared" si="0"/>
        <v>29979376</v>
      </c>
      <c r="E3" s="431">
        <f t="shared" si="0"/>
        <v>22.194337841880959</v>
      </c>
      <c r="F3" s="431">
        <f t="shared" si="0"/>
        <v>28327925</v>
      </c>
      <c r="G3" s="432">
        <f>IF(B3&lt;&gt;0,F3/B3,"")</f>
        <v>0.90886759123206107</v>
      </c>
      <c r="H3" s="430">
        <f t="shared" si="0"/>
        <v>14623604.709999993</v>
      </c>
      <c r="I3" s="431">
        <f t="shared" si="0"/>
        <v>2</v>
      </c>
      <c r="J3" s="431">
        <f t="shared" si="0"/>
        <v>16048884.200000003</v>
      </c>
      <c r="K3" s="431">
        <f t="shared" si="0"/>
        <v>21.757752457373559</v>
      </c>
      <c r="L3" s="431">
        <f t="shared" si="0"/>
        <v>12820717.159999976</v>
      </c>
      <c r="M3" s="433">
        <f>IF(H3&lt;&gt;0,L3/H3,"")</f>
        <v>0.8767138755626267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6643</v>
      </c>
      <c r="B6" s="769">
        <v>1531</v>
      </c>
      <c r="C6" s="620">
        <v>1</v>
      </c>
      <c r="D6" s="769">
        <v>1249</v>
      </c>
      <c r="E6" s="620">
        <v>0.81580666231221421</v>
      </c>
      <c r="F6" s="769">
        <v>1542</v>
      </c>
      <c r="G6" s="641">
        <v>1.007184846505552</v>
      </c>
      <c r="H6" s="769"/>
      <c r="I6" s="620"/>
      <c r="J6" s="769"/>
      <c r="K6" s="620"/>
      <c r="L6" s="769"/>
      <c r="M6" s="641"/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6644</v>
      </c>
      <c r="B7" s="770">
        <v>2638</v>
      </c>
      <c r="C7" s="626">
        <v>1</v>
      </c>
      <c r="D7" s="770">
        <v>2273</v>
      </c>
      <c r="E7" s="626">
        <v>0.86163760424564062</v>
      </c>
      <c r="F7" s="770">
        <v>1508</v>
      </c>
      <c r="G7" s="642">
        <v>0.57164518574677792</v>
      </c>
      <c r="H7" s="770"/>
      <c r="I7" s="626"/>
      <c r="J7" s="770">
        <v>75</v>
      </c>
      <c r="K7" s="626"/>
      <c r="L7" s="770"/>
      <c r="M7" s="642"/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6645</v>
      </c>
      <c r="B8" s="770">
        <v>2971</v>
      </c>
      <c r="C8" s="626">
        <v>1</v>
      </c>
      <c r="D8" s="770">
        <v>2310</v>
      </c>
      <c r="E8" s="626">
        <v>0.77751598788286769</v>
      </c>
      <c r="F8" s="770">
        <v>1717</v>
      </c>
      <c r="G8" s="642">
        <v>0.57791989229215757</v>
      </c>
      <c r="H8" s="770"/>
      <c r="I8" s="626"/>
      <c r="J8" s="770"/>
      <c r="K8" s="626"/>
      <c r="L8" s="770"/>
      <c r="M8" s="642"/>
      <c r="N8" s="770"/>
      <c r="O8" s="626"/>
      <c r="P8" s="770"/>
      <c r="Q8" s="626"/>
      <c r="R8" s="770"/>
      <c r="S8" s="672"/>
    </row>
    <row r="9" spans="1:19" ht="14.4" customHeight="1" x14ac:dyDescent="0.3">
      <c r="A9" s="652" t="s">
        <v>6646</v>
      </c>
      <c r="B9" s="770">
        <v>496</v>
      </c>
      <c r="C9" s="626">
        <v>1</v>
      </c>
      <c r="D9" s="770">
        <v>624</v>
      </c>
      <c r="E9" s="626">
        <v>1.2580645161290323</v>
      </c>
      <c r="F9" s="770">
        <v>1868</v>
      </c>
      <c r="G9" s="642">
        <v>3.7661290322580645</v>
      </c>
      <c r="H9" s="770"/>
      <c r="I9" s="626"/>
      <c r="J9" s="770"/>
      <c r="K9" s="626"/>
      <c r="L9" s="770">
        <v>75</v>
      </c>
      <c r="M9" s="642"/>
      <c r="N9" s="770"/>
      <c r="O9" s="626"/>
      <c r="P9" s="770"/>
      <c r="Q9" s="626"/>
      <c r="R9" s="770"/>
      <c r="S9" s="672"/>
    </row>
    <row r="10" spans="1:19" ht="14.4" customHeight="1" x14ac:dyDescent="0.3">
      <c r="A10" s="652" t="s">
        <v>6647</v>
      </c>
      <c r="B10" s="770">
        <v>124</v>
      </c>
      <c r="C10" s="626">
        <v>1</v>
      </c>
      <c r="D10" s="770"/>
      <c r="E10" s="626"/>
      <c r="F10" s="770">
        <v>348</v>
      </c>
      <c r="G10" s="642">
        <v>2.806451612903226</v>
      </c>
      <c r="H10" s="770"/>
      <c r="I10" s="626"/>
      <c r="J10" s="770"/>
      <c r="K10" s="626"/>
      <c r="L10" s="770"/>
      <c r="M10" s="642"/>
      <c r="N10" s="770"/>
      <c r="O10" s="626"/>
      <c r="P10" s="770"/>
      <c r="Q10" s="626"/>
      <c r="R10" s="770"/>
      <c r="S10" s="672"/>
    </row>
    <row r="11" spans="1:19" ht="14.4" customHeight="1" x14ac:dyDescent="0.3">
      <c r="A11" s="652" t="s">
        <v>6648</v>
      </c>
      <c r="B11" s="770">
        <v>6576</v>
      </c>
      <c r="C11" s="626">
        <v>1</v>
      </c>
      <c r="D11" s="770">
        <v>5808</v>
      </c>
      <c r="E11" s="626">
        <v>0.88321167883211682</v>
      </c>
      <c r="F11" s="770">
        <v>2365</v>
      </c>
      <c r="G11" s="642">
        <v>0.35964111922141118</v>
      </c>
      <c r="H11" s="770"/>
      <c r="I11" s="626"/>
      <c r="J11" s="770"/>
      <c r="K11" s="626"/>
      <c r="L11" s="770"/>
      <c r="M11" s="642"/>
      <c r="N11" s="770"/>
      <c r="O11" s="626"/>
      <c r="P11" s="770"/>
      <c r="Q11" s="626"/>
      <c r="R11" s="770"/>
      <c r="S11" s="672"/>
    </row>
    <row r="12" spans="1:19" ht="14.4" customHeight="1" x14ac:dyDescent="0.3">
      <c r="A12" s="652" t="s">
        <v>6649</v>
      </c>
      <c r="B12" s="770">
        <v>7245</v>
      </c>
      <c r="C12" s="626">
        <v>1</v>
      </c>
      <c r="D12" s="770">
        <v>3029</v>
      </c>
      <c r="E12" s="626">
        <v>0.41808143547273979</v>
      </c>
      <c r="F12" s="770">
        <v>3127</v>
      </c>
      <c r="G12" s="642">
        <v>0.431608005521049</v>
      </c>
      <c r="H12" s="770"/>
      <c r="I12" s="626"/>
      <c r="J12" s="770"/>
      <c r="K12" s="626"/>
      <c r="L12" s="770"/>
      <c r="M12" s="642"/>
      <c r="N12" s="770"/>
      <c r="O12" s="626"/>
      <c r="P12" s="770"/>
      <c r="Q12" s="626"/>
      <c r="R12" s="770"/>
      <c r="S12" s="672"/>
    </row>
    <row r="13" spans="1:19" ht="14.4" customHeight="1" x14ac:dyDescent="0.3">
      <c r="A13" s="652" t="s">
        <v>6650</v>
      </c>
      <c r="B13" s="770">
        <v>744</v>
      </c>
      <c r="C13" s="626">
        <v>1</v>
      </c>
      <c r="D13" s="770"/>
      <c r="E13" s="626"/>
      <c r="F13" s="770"/>
      <c r="G13" s="642"/>
      <c r="H13" s="770"/>
      <c r="I13" s="626"/>
      <c r="J13" s="770"/>
      <c r="K13" s="626"/>
      <c r="L13" s="770"/>
      <c r="M13" s="642"/>
      <c r="N13" s="770"/>
      <c r="O13" s="626"/>
      <c r="P13" s="770"/>
      <c r="Q13" s="626"/>
      <c r="R13" s="770"/>
      <c r="S13" s="672"/>
    </row>
    <row r="14" spans="1:19" ht="14.4" customHeight="1" x14ac:dyDescent="0.3">
      <c r="A14" s="652" t="s">
        <v>6651</v>
      </c>
      <c r="B14" s="770">
        <v>620</v>
      </c>
      <c r="C14" s="626">
        <v>1</v>
      </c>
      <c r="D14" s="770">
        <v>498</v>
      </c>
      <c r="E14" s="626">
        <v>0.8032258064516129</v>
      </c>
      <c r="F14" s="770"/>
      <c r="G14" s="642"/>
      <c r="H14" s="770"/>
      <c r="I14" s="626"/>
      <c r="J14" s="770"/>
      <c r="K14" s="626"/>
      <c r="L14" s="770"/>
      <c r="M14" s="642"/>
      <c r="N14" s="770"/>
      <c r="O14" s="626"/>
      <c r="P14" s="770"/>
      <c r="Q14" s="626"/>
      <c r="R14" s="770"/>
      <c r="S14" s="672"/>
    </row>
    <row r="15" spans="1:19" ht="14.4" customHeight="1" x14ac:dyDescent="0.3">
      <c r="A15" s="652" t="s">
        <v>6652</v>
      </c>
      <c r="B15" s="770">
        <v>24812</v>
      </c>
      <c r="C15" s="626">
        <v>1</v>
      </c>
      <c r="D15" s="770">
        <v>30449</v>
      </c>
      <c r="E15" s="626">
        <v>1.22718845719813</v>
      </c>
      <c r="F15" s="770">
        <v>35881</v>
      </c>
      <c r="G15" s="642">
        <v>1.4461147831694341</v>
      </c>
      <c r="H15" s="770"/>
      <c r="I15" s="626"/>
      <c r="J15" s="770">
        <v>2750</v>
      </c>
      <c r="K15" s="626"/>
      <c r="L15" s="770">
        <v>3394</v>
      </c>
      <c r="M15" s="642"/>
      <c r="N15" s="770"/>
      <c r="O15" s="626"/>
      <c r="P15" s="770"/>
      <c r="Q15" s="626"/>
      <c r="R15" s="770"/>
      <c r="S15" s="672"/>
    </row>
    <row r="16" spans="1:19" ht="14.4" customHeight="1" x14ac:dyDescent="0.3">
      <c r="A16" s="652" t="s">
        <v>6653</v>
      </c>
      <c r="B16" s="770">
        <v>248</v>
      </c>
      <c r="C16" s="626">
        <v>1</v>
      </c>
      <c r="D16" s="770">
        <v>318</v>
      </c>
      <c r="E16" s="626">
        <v>1.282258064516129</v>
      </c>
      <c r="F16" s="770">
        <v>232</v>
      </c>
      <c r="G16" s="642">
        <v>0.93548387096774188</v>
      </c>
      <c r="H16" s="770"/>
      <c r="I16" s="626"/>
      <c r="J16" s="770"/>
      <c r="K16" s="626"/>
      <c r="L16" s="770"/>
      <c r="M16" s="642"/>
      <c r="N16" s="770"/>
      <c r="O16" s="626"/>
      <c r="P16" s="770"/>
      <c r="Q16" s="626"/>
      <c r="R16" s="770"/>
      <c r="S16" s="672"/>
    </row>
    <row r="17" spans="1:19" ht="14.4" customHeight="1" x14ac:dyDescent="0.3">
      <c r="A17" s="652" t="s">
        <v>6654</v>
      </c>
      <c r="B17" s="770"/>
      <c r="C17" s="626"/>
      <c r="D17" s="770">
        <v>125</v>
      </c>
      <c r="E17" s="626"/>
      <c r="F17" s="770">
        <v>634</v>
      </c>
      <c r="G17" s="642"/>
      <c r="H17" s="770"/>
      <c r="I17" s="626"/>
      <c r="J17" s="770"/>
      <c r="K17" s="626"/>
      <c r="L17" s="770"/>
      <c r="M17" s="642"/>
      <c r="N17" s="770"/>
      <c r="O17" s="626"/>
      <c r="P17" s="770"/>
      <c r="Q17" s="626"/>
      <c r="R17" s="770"/>
      <c r="S17" s="672"/>
    </row>
    <row r="18" spans="1:19" ht="14.4" customHeight="1" x14ac:dyDescent="0.3">
      <c r="A18" s="652" t="s">
        <v>6655</v>
      </c>
      <c r="B18" s="770">
        <v>158</v>
      </c>
      <c r="C18" s="626">
        <v>1</v>
      </c>
      <c r="D18" s="770">
        <v>374</v>
      </c>
      <c r="E18" s="626">
        <v>2.3670886075949369</v>
      </c>
      <c r="F18" s="770"/>
      <c r="G18" s="642"/>
      <c r="H18" s="770"/>
      <c r="I18" s="626"/>
      <c r="J18" s="770"/>
      <c r="K18" s="626"/>
      <c r="L18" s="770"/>
      <c r="M18" s="642"/>
      <c r="N18" s="770"/>
      <c r="O18" s="626"/>
      <c r="P18" s="770"/>
      <c r="Q18" s="626"/>
      <c r="R18" s="770"/>
      <c r="S18" s="672"/>
    </row>
    <row r="19" spans="1:19" ht="14.4" customHeight="1" x14ac:dyDescent="0.3">
      <c r="A19" s="652" t="s">
        <v>6656</v>
      </c>
      <c r="B19" s="770"/>
      <c r="C19" s="626"/>
      <c r="D19" s="770">
        <v>250</v>
      </c>
      <c r="E19" s="626"/>
      <c r="F19" s="770">
        <v>348</v>
      </c>
      <c r="G19" s="642"/>
      <c r="H19" s="770"/>
      <c r="I19" s="626"/>
      <c r="J19" s="770"/>
      <c r="K19" s="626"/>
      <c r="L19" s="770"/>
      <c r="M19" s="642"/>
      <c r="N19" s="770"/>
      <c r="O19" s="626"/>
      <c r="P19" s="770"/>
      <c r="Q19" s="626"/>
      <c r="R19" s="770"/>
      <c r="S19" s="672"/>
    </row>
    <row r="20" spans="1:19" ht="14.4" customHeight="1" x14ac:dyDescent="0.3">
      <c r="A20" s="652" t="s">
        <v>6657</v>
      </c>
      <c r="B20" s="770">
        <v>817</v>
      </c>
      <c r="C20" s="626">
        <v>1</v>
      </c>
      <c r="D20" s="770">
        <v>533</v>
      </c>
      <c r="E20" s="626">
        <v>0.65238678090575275</v>
      </c>
      <c r="F20" s="770">
        <v>614</v>
      </c>
      <c r="G20" s="642">
        <v>0.75152998776009794</v>
      </c>
      <c r="H20" s="770"/>
      <c r="I20" s="626"/>
      <c r="J20" s="770"/>
      <c r="K20" s="626"/>
      <c r="L20" s="770"/>
      <c r="M20" s="642"/>
      <c r="N20" s="770"/>
      <c r="O20" s="626"/>
      <c r="P20" s="770"/>
      <c r="Q20" s="626"/>
      <c r="R20" s="770"/>
      <c r="S20" s="672"/>
    </row>
    <row r="21" spans="1:19" ht="14.4" customHeight="1" x14ac:dyDescent="0.3">
      <c r="A21" s="652" t="s">
        <v>6658</v>
      </c>
      <c r="B21" s="770">
        <v>2076</v>
      </c>
      <c r="C21" s="626">
        <v>1</v>
      </c>
      <c r="D21" s="770">
        <v>1747</v>
      </c>
      <c r="E21" s="626">
        <v>0.84152215799614638</v>
      </c>
      <c r="F21" s="770">
        <v>232</v>
      </c>
      <c r="G21" s="642">
        <v>0.11175337186897881</v>
      </c>
      <c r="H21" s="770"/>
      <c r="I21" s="626"/>
      <c r="J21" s="770"/>
      <c r="K21" s="626"/>
      <c r="L21" s="770"/>
      <c r="M21" s="642"/>
      <c r="N21" s="770"/>
      <c r="O21" s="626"/>
      <c r="P21" s="770"/>
      <c r="Q21" s="626"/>
      <c r="R21" s="770"/>
      <c r="S21" s="672"/>
    </row>
    <row r="22" spans="1:19" ht="14.4" customHeight="1" x14ac:dyDescent="0.3">
      <c r="A22" s="652" t="s">
        <v>6659</v>
      </c>
      <c r="B22" s="770">
        <v>3548</v>
      </c>
      <c r="C22" s="626">
        <v>1</v>
      </c>
      <c r="D22" s="770">
        <v>4176</v>
      </c>
      <c r="E22" s="626">
        <v>1.1770011273957159</v>
      </c>
      <c r="F22" s="770">
        <v>4485</v>
      </c>
      <c r="G22" s="642">
        <v>1.2640924464487036</v>
      </c>
      <c r="H22" s="770"/>
      <c r="I22" s="626"/>
      <c r="J22" s="770"/>
      <c r="K22" s="626"/>
      <c r="L22" s="770">
        <v>187</v>
      </c>
      <c r="M22" s="642"/>
      <c r="N22" s="770"/>
      <c r="O22" s="626"/>
      <c r="P22" s="770"/>
      <c r="Q22" s="626"/>
      <c r="R22" s="770"/>
      <c r="S22" s="672"/>
    </row>
    <row r="23" spans="1:19" ht="14.4" customHeight="1" x14ac:dyDescent="0.3">
      <c r="A23" s="652" t="s">
        <v>6660</v>
      </c>
      <c r="B23" s="770">
        <v>372</v>
      </c>
      <c r="C23" s="626">
        <v>1</v>
      </c>
      <c r="D23" s="770"/>
      <c r="E23" s="626"/>
      <c r="F23" s="770"/>
      <c r="G23" s="642"/>
      <c r="H23" s="770"/>
      <c r="I23" s="626"/>
      <c r="J23" s="770"/>
      <c r="K23" s="626"/>
      <c r="L23" s="770"/>
      <c r="M23" s="642"/>
      <c r="N23" s="770"/>
      <c r="O23" s="626"/>
      <c r="P23" s="770"/>
      <c r="Q23" s="626"/>
      <c r="R23" s="770"/>
      <c r="S23" s="672"/>
    </row>
    <row r="24" spans="1:19" ht="14.4" customHeight="1" x14ac:dyDescent="0.3">
      <c r="A24" s="652" t="s">
        <v>6661</v>
      </c>
      <c r="B24" s="770"/>
      <c r="C24" s="626"/>
      <c r="D24" s="770">
        <v>250</v>
      </c>
      <c r="E24" s="626"/>
      <c r="F24" s="770">
        <v>409</v>
      </c>
      <c r="G24" s="642"/>
      <c r="H24" s="770"/>
      <c r="I24" s="626"/>
      <c r="J24" s="770"/>
      <c r="K24" s="626"/>
      <c r="L24" s="770"/>
      <c r="M24" s="642"/>
      <c r="N24" s="770"/>
      <c r="O24" s="626"/>
      <c r="P24" s="770"/>
      <c r="Q24" s="626"/>
      <c r="R24" s="770"/>
      <c r="S24" s="672"/>
    </row>
    <row r="25" spans="1:19" ht="14.4" customHeight="1" x14ac:dyDescent="0.3">
      <c r="A25" s="652" t="s">
        <v>6662</v>
      </c>
      <c r="B25" s="770">
        <v>1812</v>
      </c>
      <c r="C25" s="626">
        <v>1</v>
      </c>
      <c r="D25" s="770">
        <v>498</v>
      </c>
      <c r="E25" s="626">
        <v>0.27483443708609273</v>
      </c>
      <c r="F25" s="770">
        <v>614</v>
      </c>
      <c r="G25" s="642">
        <v>0.33885209713024284</v>
      </c>
      <c r="H25" s="770"/>
      <c r="I25" s="626"/>
      <c r="J25" s="770"/>
      <c r="K25" s="626"/>
      <c r="L25" s="770"/>
      <c r="M25" s="642"/>
      <c r="N25" s="770"/>
      <c r="O25" s="626"/>
      <c r="P25" s="770"/>
      <c r="Q25" s="626"/>
      <c r="R25" s="770"/>
      <c r="S25" s="672"/>
    </row>
    <row r="26" spans="1:19" ht="14.4" customHeight="1" x14ac:dyDescent="0.3">
      <c r="A26" s="652" t="s">
        <v>6663</v>
      </c>
      <c r="B26" s="770">
        <v>2478</v>
      </c>
      <c r="C26" s="626">
        <v>1</v>
      </c>
      <c r="D26" s="770">
        <v>902</v>
      </c>
      <c r="E26" s="626">
        <v>0.3640032284100081</v>
      </c>
      <c r="F26" s="770">
        <v>323</v>
      </c>
      <c r="G26" s="642">
        <v>0.13034705407586764</v>
      </c>
      <c r="H26" s="770"/>
      <c r="I26" s="626"/>
      <c r="J26" s="770">
        <v>150</v>
      </c>
      <c r="K26" s="626"/>
      <c r="L26" s="770"/>
      <c r="M26" s="642"/>
      <c r="N26" s="770"/>
      <c r="O26" s="626"/>
      <c r="P26" s="770"/>
      <c r="Q26" s="626"/>
      <c r="R26" s="770"/>
      <c r="S26" s="672"/>
    </row>
    <row r="27" spans="1:19" ht="14.4" customHeight="1" x14ac:dyDescent="0.3">
      <c r="A27" s="652" t="s">
        <v>6664</v>
      </c>
      <c r="B27" s="770">
        <v>9359</v>
      </c>
      <c r="C27" s="626">
        <v>1</v>
      </c>
      <c r="D27" s="770">
        <v>11690</v>
      </c>
      <c r="E27" s="626">
        <v>1.2490650710545999</v>
      </c>
      <c r="F27" s="770">
        <v>11567</v>
      </c>
      <c r="G27" s="642">
        <v>1.2359226413078321</v>
      </c>
      <c r="H27" s="770"/>
      <c r="I27" s="626"/>
      <c r="J27" s="770">
        <v>194</v>
      </c>
      <c r="K27" s="626"/>
      <c r="L27" s="770"/>
      <c r="M27" s="642"/>
      <c r="N27" s="770"/>
      <c r="O27" s="626"/>
      <c r="P27" s="770"/>
      <c r="Q27" s="626"/>
      <c r="R27" s="770"/>
      <c r="S27" s="672"/>
    </row>
    <row r="28" spans="1:19" ht="14.4" customHeight="1" x14ac:dyDescent="0.3">
      <c r="A28" s="652" t="s">
        <v>6665</v>
      </c>
      <c r="B28" s="770">
        <v>1196</v>
      </c>
      <c r="C28" s="626">
        <v>1</v>
      </c>
      <c r="D28" s="770"/>
      <c r="E28" s="626"/>
      <c r="F28" s="770"/>
      <c r="G28" s="642"/>
      <c r="H28" s="770"/>
      <c r="I28" s="626"/>
      <c r="J28" s="770"/>
      <c r="K28" s="626"/>
      <c r="L28" s="770"/>
      <c r="M28" s="642"/>
      <c r="N28" s="770"/>
      <c r="O28" s="626"/>
      <c r="P28" s="770"/>
      <c r="Q28" s="626"/>
      <c r="R28" s="770"/>
      <c r="S28" s="672"/>
    </row>
    <row r="29" spans="1:19" ht="14.4" customHeight="1" x14ac:dyDescent="0.3">
      <c r="A29" s="652" t="s">
        <v>6666</v>
      </c>
      <c r="B29" s="770">
        <v>17031</v>
      </c>
      <c r="C29" s="626">
        <v>1</v>
      </c>
      <c r="D29" s="770">
        <v>11475</v>
      </c>
      <c r="E29" s="626">
        <v>0.67377135811167865</v>
      </c>
      <c r="F29" s="770">
        <v>19655</v>
      </c>
      <c r="G29" s="642">
        <v>1.1540719863777817</v>
      </c>
      <c r="H29" s="770">
        <v>13.02</v>
      </c>
      <c r="I29" s="626">
        <v>1</v>
      </c>
      <c r="J29" s="770">
        <v>269</v>
      </c>
      <c r="K29" s="626">
        <v>20.660522273425499</v>
      </c>
      <c r="L29" s="770">
        <v>381</v>
      </c>
      <c r="M29" s="642">
        <v>29.262672811059907</v>
      </c>
      <c r="N29" s="770"/>
      <c r="O29" s="626"/>
      <c r="P29" s="770"/>
      <c r="Q29" s="626"/>
      <c r="R29" s="770"/>
      <c r="S29" s="672"/>
    </row>
    <row r="30" spans="1:19" ht="14.4" customHeight="1" x14ac:dyDescent="0.3">
      <c r="A30" s="652" t="s">
        <v>6667</v>
      </c>
      <c r="B30" s="770">
        <v>31078794</v>
      </c>
      <c r="C30" s="626">
        <v>1</v>
      </c>
      <c r="D30" s="770">
        <v>29899460</v>
      </c>
      <c r="E30" s="626">
        <v>0.96205341816030565</v>
      </c>
      <c r="F30" s="770">
        <v>28237185</v>
      </c>
      <c r="G30" s="642">
        <v>0.9085675911362584</v>
      </c>
      <c r="H30" s="770">
        <v>14623591.689999994</v>
      </c>
      <c r="I30" s="626">
        <v>1</v>
      </c>
      <c r="J30" s="770">
        <v>16045446.200000003</v>
      </c>
      <c r="K30" s="626">
        <v>1.0972301839480592</v>
      </c>
      <c r="L30" s="770">
        <v>12816456.159999976</v>
      </c>
      <c r="M30" s="642">
        <v>0.87642327765238504</v>
      </c>
      <c r="N30" s="770"/>
      <c r="O30" s="626"/>
      <c r="P30" s="770"/>
      <c r="Q30" s="626"/>
      <c r="R30" s="770"/>
      <c r="S30" s="672"/>
    </row>
    <row r="31" spans="1:19" ht="14.4" customHeight="1" x14ac:dyDescent="0.3">
      <c r="A31" s="652" t="s">
        <v>6668</v>
      </c>
      <c r="B31" s="770">
        <v>124</v>
      </c>
      <c r="C31" s="626">
        <v>1</v>
      </c>
      <c r="D31" s="770">
        <v>590</v>
      </c>
      <c r="E31" s="626">
        <v>4.758064516129032</v>
      </c>
      <c r="F31" s="770">
        <v>358</v>
      </c>
      <c r="G31" s="642">
        <v>2.8870967741935485</v>
      </c>
      <c r="H31" s="770"/>
      <c r="I31" s="626"/>
      <c r="J31" s="770"/>
      <c r="K31" s="626"/>
      <c r="L31" s="770">
        <v>149</v>
      </c>
      <c r="M31" s="642"/>
      <c r="N31" s="770"/>
      <c r="O31" s="626"/>
      <c r="P31" s="770"/>
      <c r="Q31" s="626"/>
      <c r="R31" s="770"/>
      <c r="S31" s="672"/>
    </row>
    <row r="32" spans="1:19" ht="14.4" customHeight="1" x14ac:dyDescent="0.3">
      <c r="A32" s="652" t="s">
        <v>6669</v>
      </c>
      <c r="B32" s="770">
        <v>496</v>
      </c>
      <c r="C32" s="626">
        <v>1</v>
      </c>
      <c r="D32" s="770">
        <v>125</v>
      </c>
      <c r="E32" s="626">
        <v>0.25201612903225806</v>
      </c>
      <c r="F32" s="770">
        <v>240</v>
      </c>
      <c r="G32" s="642">
        <v>0.4838709677419355</v>
      </c>
      <c r="H32" s="770"/>
      <c r="I32" s="626"/>
      <c r="J32" s="770"/>
      <c r="K32" s="626"/>
      <c r="L32" s="770">
        <v>75</v>
      </c>
      <c r="M32" s="642"/>
      <c r="N32" s="770"/>
      <c r="O32" s="626"/>
      <c r="P32" s="770"/>
      <c r="Q32" s="626"/>
      <c r="R32" s="770"/>
      <c r="S32" s="672"/>
    </row>
    <row r="33" spans="1:19" ht="14.4" customHeight="1" thickBot="1" x14ac:dyDescent="0.35">
      <c r="A33" s="772" t="s">
        <v>6670</v>
      </c>
      <c r="B33" s="771">
        <v>2108</v>
      </c>
      <c r="C33" s="632">
        <v>1</v>
      </c>
      <c r="D33" s="771">
        <v>623</v>
      </c>
      <c r="E33" s="632">
        <v>0.29554079696394686</v>
      </c>
      <c r="F33" s="771">
        <v>2673</v>
      </c>
      <c r="G33" s="643">
        <v>1.2680265654648957</v>
      </c>
      <c r="H33" s="771"/>
      <c r="I33" s="632"/>
      <c r="J33" s="771"/>
      <c r="K33" s="632"/>
      <c r="L33" s="771"/>
      <c r="M33" s="643"/>
      <c r="N33" s="771"/>
      <c r="O33" s="632"/>
      <c r="P33" s="771"/>
      <c r="Q33" s="632"/>
      <c r="R33" s="771"/>
      <c r="S33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39834.89999999998</v>
      </c>
      <c r="G3" s="358">
        <f t="shared" si="0"/>
        <v>45791978.710000023</v>
      </c>
      <c r="H3" s="358"/>
      <c r="I3" s="358"/>
      <c r="J3" s="358">
        <f t="shared" si="0"/>
        <v>40339.999999999993</v>
      </c>
      <c r="K3" s="358">
        <f t="shared" si="0"/>
        <v>46028260.199999988</v>
      </c>
      <c r="L3" s="358"/>
      <c r="M3" s="358"/>
      <c r="N3" s="358">
        <f t="shared" si="0"/>
        <v>38220.750000000007</v>
      </c>
      <c r="O3" s="358">
        <f t="shared" si="0"/>
        <v>41148642.160000026</v>
      </c>
      <c r="P3" s="136">
        <f>IF(G3=0,0,O3/G3)</f>
        <v>0.89859934685491138</v>
      </c>
      <c r="Q3" s="359">
        <f>IF(N3=0,0,O3/N3)</f>
        <v>1076.6047803876172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6671</v>
      </c>
      <c r="B6" s="620" t="s">
        <v>6417</v>
      </c>
      <c r="C6" s="620" t="s">
        <v>6409</v>
      </c>
      <c r="D6" s="620" t="s">
        <v>6489</v>
      </c>
      <c r="E6" s="620" t="s">
        <v>6490</v>
      </c>
      <c r="F6" s="623"/>
      <c r="G6" s="623"/>
      <c r="H6" s="623"/>
      <c r="I6" s="623"/>
      <c r="J6" s="623">
        <v>1</v>
      </c>
      <c r="K6" s="623">
        <v>0</v>
      </c>
      <c r="L6" s="623"/>
      <c r="M6" s="623">
        <v>0</v>
      </c>
      <c r="N6" s="623"/>
      <c r="O6" s="623"/>
      <c r="P6" s="641"/>
      <c r="Q6" s="624"/>
    </row>
    <row r="7" spans="1:17" ht="14.4" customHeight="1" x14ac:dyDescent="0.3">
      <c r="A7" s="625" t="s">
        <v>6671</v>
      </c>
      <c r="B7" s="626" t="s">
        <v>6417</v>
      </c>
      <c r="C7" s="626" t="s">
        <v>6409</v>
      </c>
      <c r="D7" s="626" t="s">
        <v>6491</v>
      </c>
      <c r="E7" s="626" t="s">
        <v>6492</v>
      </c>
      <c r="F7" s="629"/>
      <c r="G7" s="629"/>
      <c r="H7" s="629"/>
      <c r="I7" s="629"/>
      <c r="J7" s="629"/>
      <c r="K7" s="629"/>
      <c r="L7" s="629"/>
      <c r="M7" s="629"/>
      <c r="N7" s="629">
        <v>1</v>
      </c>
      <c r="O7" s="629">
        <v>34</v>
      </c>
      <c r="P7" s="642"/>
      <c r="Q7" s="630">
        <v>34</v>
      </c>
    </row>
    <row r="8" spans="1:17" ht="14.4" customHeight="1" x14ac:dyDescent="0.3">
      <c r="A8" s="625" t="s">
        <v>6671</v>
      </c>
      <c r="B8" s="626" t="s">
        <v>6417</v>
      </c>
      <c r="C8" s="626" t="s">
        <v>6409</v>
      </c>
      <c r="D8" s="626" t="s">
        <v>6493</v>
      </c>
      <c r="E8" s="626" t="s">
        <v>6494</v>
      </c>
      <c r="F8" s="629">
        <v>1</v>
      </c>
      <c r="G8" s="629">
        <v>75</v>
      </c>
      <c r="H8" s="629">
        <v>1</v>
      </c>
      <c r="I8" s="629">
        <v>75</v>
      </c>
      <c r="J8" s="629"/>
      <c r="K8" s="629"/>
      <c r="L8" s="629"/>
      <c r="M8" s="629"/>
      <c r="N8" s="629"/>
      <c r="O8" s="629"/>
      <c r="P8" s="642"/>
      <c r="Q8" s="630"/>
    </row>
    <row r="9" spans="1:17" ht="14.4" customHeight="1" x14ac:dyDescent="0.3">
      <c r="A9" s="625" t="s">
        <v>6671</v>
      </c>
      <c r="B9" s="626" t="s">
        <v>6417</v>
      </c>
      <c r="C9" s="626" t="s">
        <v>6409</v>
      </c>
      <c r="D9" s="626" t="s">
        <v>6513</v>
      </c>
      <c r="E9" s="626" t="s">
        <v>6514</v>
      </c>
      <c r="F9" s="629">
        <v>5</v>
      </c>
      <c r="G9" s="629">
        <v>620</v>
      </c>
      <c r="H9" s="629">
        <v>1</v>
      </c>
      <c r="I9" s="629">
        <v>124</v>
      </c>
      <c r="J9" s="629">
        <v>6</v>
      </c>
      <c r="K9" s="629">
        <v>750</v>
      </c>
      <c r="L9" s="629">
        <v>1.2096774193548387</v>
      </c>
      <c r="M9" s="629">
        <v>125</v>
      </c>
      <c r="N9" s="629">
        <v>0</v>
      </c>
      <c r="O9" s="629">
        <v>0</v>
      </c>
      <c r="P9" s="642">
        <v>0</v>
      </c>
      <c r="Q9" s="630"/>
    </row>
    <row r="10" spans="1:17" ht="14.4" customHeight="1" x14ac:dyDescent="0.3">
      <c r="A10" s="625" t="s">
        <v>6671</v>
      </c>
      <c r="B10" s="626" t="s">
        <v>6417</v>
      </c>
      <c r="C10" s="626" t="s">
        <v>6409</v>
      </c>
      <c r="D10" s="626" t="s">
        <v>6410</v>
      </c>
      <c r="E10" s="626" t="s">
        <v>6411</v>
      </c>
      <c r="F10" s="629">
        <v>3</v>
      </c>
      <c r="G10" s="629">
        <v>744</v>
      </c>
      <c r="H10" s="629">
        <v>1</v>
      </c>
      <c r="I10" s="629">
        <v>248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6671</v>
      </c>
      <c r="B11" s="626" t="s">
        <v>6417</v>
      </c>
      <c r="C11" s="626" t="s">
        <v>6409</v>
      </c>
      <c r="D11" s="626" t="s">
        <v>6412</v>
      </c>
      <c r="E11" s="626" t="s">
        <v>6413</v>
      </c>
      <c r="F11" s="629"/>
      <c r="G11" s="629"/>
      <c r="H11" s="629"/>
      <c r="I11" s="629"/>
      <c r="J11" s="629">
        <v>1</v>
      </c>
      <c r="K11" s="629">
        <v>185</v>
      </c>
      <c r="L11" s="629"/>
      <c r="M11" s="629">
        <v>185</v>
      </c>
      <c r="N11" s="629"/>
      <c r="O11" s="629"/>
      <c r="P11" s="642"/>
      <c r="Q11" s="630"/>
    </row>
    <row r="12" spans="1:17" ht="14.4" customHeight="1" x14ac:dyDescent="0.3">
      <c r="A12" s="625" t="s">
        <v>6671</v>
      </c>
      <c r="B12" s="626" t="s">
        <v>6417</v>
      </c>
      <c r="C12" s="626" t="s">
        <v>6409</v>
      </c>
      <c r="D12" s="626" t="s">
        <v>6582</v>
      </c>
      <c r="E12" s="626" t="s">
        <v>6583</v>
      </c>
      <c r="F12" s="629">
        <v>1</v>
      </c>
      <c r="G12" s="629">
        <v>92</v>
      </c>
      <c r="H12" s="629">
        <v>1</v>
      </c>
      <c r="I12" s="629">
        <v>92</v>
      </c>
      <c r="J12" s="629">
        <v>1</v>
      </c>
      <c r="K12" s="629">
        <v>93</v>
      </c>
      <c r="L12" s="629">
        <v>1.0108695652173914</v>
      </c>
      <c r="M12" s="629">
        <v>93</v>
      </c>
      <c r="N12" s="629"/>
      <c r="O12" s="629"/>
      <c r="P12" s="642"/>
      <c r="Q12" s="630"/>
    </row>
    <row r="13" spans="1:17" ht="14.4" customHeight="1" x14ac:dyDescent="0.3">
      <c r="A13" s="625" t="s">
        <v>6671</v>
      </c>
      <c r="B13" s="626" t="s">
        <v>6417</v>
      </c>
      <c r="C13" s="626" t="s">
        <v>6409</v>
      </c>
      <c r="D13" s="626" t="s">
        <v>6595</v>
      </c>
      <c r="E13" s="626" t="s">
        <v>6596</v>
      </c>
      <c r="F13" s="629"/>
      <c r="G13" s="629"/>
      <c r="H13" s="629"/>
      <c r="I13" s="629"/>
      <c r="J13" s="629">
        <v>1</v>
      </c>
      <c r="K13" s="629">
        <v>221</v>
      </c>
      <c r="L13" s="629"/>
      <c r="M13" s="629">
        <v>221</v>
      </c>
      <c r="N13" s="629"/>
      <c r="O13" s="629"/>
      <c r="P13" s="642"/>
      <c r="Q13" s="630"/>
    </row>
    <row r="14" spans="1:17" ht="14.4" customHeight="1" x14ac:dyDescent="0.3">
      <c r="A14" s="625" t="s">
        <v>6671</v>
      </c>
      <c r="B14" s="626" t="s">
        <v>6417</v>
      </c>
      <c r="C14" s="626" t="s">
        <v>6409</v>
      </c>
      <c r="D14" s="626" t="s">
        <v>6632</v>
      </c>
      <c r="E14" s="626" t="s">
        <v>6633</v>
      </c>
      <c r="F14" s="629"/>
      <c r="G14" s="629"/>
      <c r="H14" s="629"/>
      <c r="I14" s="629"/>
      <c r="J14" s="629"/>
      <c r="K14" s="629"/>
      <c r="L14" s="629"/>
      <c r="M14" s="629"/>
      <c r="N14" s="629">
        <v>0</v>
      </c>
      <c r="O14" s="629">
        <v>0</v>
      </c>
      <c r="P14" s="642"/>
      <c r="Q14" s="630"/>
    </row>
    <row r="15" spans="1:17" ht="14.4" customHeight="1" x14ac:dyDescent="0.3">
      <c r="A15" s="625" t="s">
        <v>6671</v>
      </c>
      <c r="B15" s="626" t="s">
        <v>6417</v>
      </c>
      <c r="C15" s="626" t="s">
        <v>6409</v>
      </c>
      <c r="D15" s="626" t="s">
        <v>6638</v>
      </c>
      <c r="E15" s="626" t="s">
        <v>6639</v>
      </c>
      <c r="F15" s="629"/>
      <c r="G15" s="629"/>
      <c r="H15" s="629"/>
      <c r="I15" s="629"/>
      <c r="J15" s="629"/>
      <c r="K15" s="629"/>
      <c r="L15" s="629"/>
      <c r="M15" s="629"/>
      <c r="N15" s="629">
        <v>13</v>
      </c>
      <c r="O15" s="629">
        <v>1508</v>
      </c>
      <c r="P15" s="642"/>
      <c r="Q15" s="630">
        <v>116</v>
      </c>
    </row>
    <row r="16" spans="1:17" ht="14.4" customHeight="1" x14ac:dyDescent="0.3">
      <c r="A16" s="625" t="s">
        <v>6672</v>
      </c>
      <c r="B16" s="626" t="s">
        <v>6417</v>
      </c>
      <c r="C16" s="626" t="s">
        <v>6450</v>
      </c>
      <c r="D16" s="626" t="s">
        <v>6455</v>
      </c>
      <c r="E16" s="626" t="s">
        <v>6456</v>
      </c>
      <c r="F16" s="629"/>
      <c r="G16" s="629"/>
      <c r="H16" s="629"/>
      <c r="I16" s="629"/>
      <c r="J16" s="629">
        <v>1</v>
      </c>
      <c r="K16" s="629">
        <v>75</v>
      </c>
      <c r="L16" s="629"/>
      <c r="M16" s="629">
        <v>75</v>
      </c>
      <c r="N16" s="629"/>
      <c r="O16" s="629"/>
      <c r="P16" s="642"/>
      <c r="Q16" s="630"/>
    </row>
    <row r="17" spans="1:17" ht="14.4" customHeight="1" x14ac:dyDescent="0.3">
      <c r="A17" s="625" t="s">
        <v>6672</v>
      </c>
      <c r="B17" s="626" t="s">
        <v>6417</v>
      </c>
      <c r="C17" s="626" t="s">
        <v>6409</v>
      </c>
      <c r="D17" s="626" t="s">
        <v>6489</v>
      </c>
      <c r="E17" s="626" t="s">
        <v>6490</v>
      </c>
      <c r="F17" s="629"/>
      <c r="G17" s="629"/>
      <c r="H17" s="629"/>
      <c r="I17" s="629"/>
      <c r="J17" s="629"/>
      <c r="K17" s="629"/>
      <c r="L17" s="629"/>
      <c r="M17" s="629"/>
      <c r="N17" s="629">
        <v>1</v>
      </c>
      <c r="O17" s="629">
        <v>0</v>
      </c>
      <c r="P17" s="642"/>
      <c r="Q17" s="630">
        <v>0</v>
      </c>
    </row>
    <row r="18" spans="1:17" ht="14.4" customHeight="1" x14ac:dyDescent="0.3">
      <c r="A18" s="625" t="s">
        <v>6672</v>
      </c>
      <c r="B18" s="626" t="s">
        <v>6417</v>
      </c>
      <c r="C18" s="626" t="s">
        <v>6409</v>
      </c>
      <c r="D18" s="626" t="s">
        <v>6491</v>
      </c>
      <c r="E18" s="626" t="s">
        <v>6492</v>
      </c>
      <c r="F18" s="629">
        <v>1</v>
      </c>
      <c r="G18" s="629">
        <v>34</v>
      </c>
      <c r="H18" s="629">
        <v>1</v>
      </c>
      <c r="I18" s="629">
        <v>34</v>
      </c>
      <c r="J18" s="629"/>
      <c r="K18" s="629"/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6672</v>
      </c>
      <c r="B19" s="626" t="s">
        <v>6417</v>
      </c>
      <c r="C19" s="626" t="s">
        <v>6409</v>
      </c>
      <c r="D19" s="626" t="s">
        <v>6493</v>
      </c>
      <c r="E19" s="626" t="s">
        <v>6494</v>
      </c>
      <c r="F19" s="629">
        <v>1</v>
      </c>
      <c r="G19" s="629">
        <v>75</v>
      </c>
      <c r="H19" s="629">
        <v>1</v>
      </c>
      <c r="I19" s="629">
        <v>75</v>
      </c>
      <c r="J19" s="629"/>
      <c r="K19" s="629"/>
      <c r="L19" s="629"/>
      <c r="M19" s="629"/>
      <c r="N19" s="629"/>
      <c r="O19" s="629"/>
      <c r="P19" s="642"/>
      <c r="Q19" s="630"/>
    </row>
    <row r="20" spans="1:17" ht="14.4" customHeight="1" x14ac:dyDescent="0.3">
      <c r="A20" s="625" t="s">
        <v>6672</v>
      </c>
      <c r="B20" s="626" t="s">
        <v>6417</v>
      </c>
      <c r="C20" s="626" t="s">
        <v>6409</v>
      </c>
      <c r="D20" s="626" t="s">
        <v>6513</v>
      </c>
      <c r="E20" s="626" t="s">
        <v>6514</v>
      </c>
      <c r="F20" s="629">
        <v>15</v>
      </c>
      <c r="G20" s="629">
        <v>1860</v>
      </c>
      <c r="H20" s="629">
        <v>1</v>
      </c>
      <c r="I20" s="629">
        <v>124</v>
      </c>
      <c r="J20" s="629">
        <v>8</v>
      </c>
      <c r="K20" s="629">
        <v>1000</v>
      </c>
      <c r="L20" s="629">
        <v>0.5376344086021505</v>
      </c>
      <c r="M20" s="629">
        <v>125</v>
      </c>
      <c r="N20" s="629">
        <v>1</v>
      </c>
      <c r="O20" s="629">
        <v>116</v>
      </c>
      <c r="P20" s="642">
        <v>6.236559139784946E-2</v>
      </c>
      <c r="Q20" s="630">
        <v>116</v>
      </c>
    </row>
    <row r="21" spans="1:17" ht="14.4" customHeight="1" x14ac:dyDescent="0.3">
      <c r="A21" s="625" t="s">
        <v>6672</v>
      </c>
      <c r="B21" s="626" t="s">
        <v>6417</v>
      </c>
      <c r="C21" s="626" t="s">
        <v>6409</v>
      </c>
      <c r="D21" s="626" t="s">
        <v>6410</v>
      </c>
      <c r="E21" s="626" t="s">
        <v>6411</v>
      </c>
      <c r="F21" s="629">
        <v>2</v>
      </c>
      <c r="G21" s="629">
        <v>496</v>
      </c>
      <c r="H21" s="629">
        <v>1</v>
      </c>
      <c r="I21" s="629">
        <v>248</v>
      </c>
      <c r="J21" s="629">
        <v>4</v>
      </c>
      <c r="K21" s="629">
        <v>996</v>
      </c>
      <c r="L21" s="629">
        <v>2.0080645161290325</v>
      </c>
      <c r="M21" s="629">
        <v>249</v>
      </c>
      <c r="N21" s="629">
        <v>0</v>
      </c>
      <c r="O21" s="629">
        <v>0</v>
      </c>
      <c r="P21" s="642">
        <v>0</v>
      </c>
      <c r="Q21" s="630"/>
    </row>
    <row r="22" spans="1:17" ht="14.4" customHeight="1" x14ac:dyDescent="0.3">
      <c r="A22" s="625" t="s">
        <v>6672</v>
      </c>
      <c r="B22" s="626" t="s">
        <v>6417</v>
      </c>
      <c r="C22" s="626" t="s">
        <v>6409</v>
      </c>
      <c r="D22" s="626" t="s">
        <v>6549</v>
      </c>
      <c r="E22" s="626" t="s">
        <v>6550</v>
      </c>
      <c r="F22" s="629"/>
      <c r="G22" s="629"/>
      <c r="H22" s="629"/>
      <c r="I22" s="629"/>
      <c r="J22" s="629">
        <v>1</v>
      </c>
      <c r="K22" s="629">
        <v>154</v>
      </c>
      <c r="L22" s="629"/>
      <c r="M22" s="629">
        <v>154</v>
      </c>
      <c r="N22" s="629"/>
      <c r="O22" s="629"/>
      <c r="P22" s="642"/>
      <c r="Q22" s="630"/>
    </row>
    <row r="23" spans="1:17" ht="14.4" customHeight="1" x14ac:dyDescent="0.3">
      <c r="A23" s="625" t="s">
        <v>6672</v>
      </c>
      <c r="B23" s="626" t="s">
        <v>6417</v>
      </c>
      <c r="C23" s="626" t="s">
        <v>6409</v>
      </c>
      <c r="D23" s="626" t="s">
        <v>6599</v>
      </c>
      <c r="E23" s="626" t="s">
        <v>6449</v>
      </c>
      <c r="F23" s="629">
        <v>1</v>
      </c>
      <c r="G23" s="629">
        <v>173</v>
      </c>
      <c r="H23" s="629">
        <v>1</v>
      </c>
      <c r="I23" s="629">
        <v>173</v>
      </c>
      <c r="J23" s="629"/>
      <c r="K23" s="629"/>
      <c r="L23" s="629"/>
      <c r="M23" s="629"/>
      <c r="N23" s="629"/>
      <c r="O23" s="629"/>
      <c r="P23" s="642"/>
      <c r="Q23" s="630"/>
    </row>
    <row r="24" spans="1:17" ht="14.4" customHeight="1" x14ac:dyDescent="0.3">
      <c r="A24" s="625" t="s">
        <v>6672</v>
      </c>
      <c r="B24" s="626" t="s">
        <v>6417</v>
      </c>
      <c r="C24" s="626" t="s">
        <v>6409</v>
      </c>
      <c r="D24" s="626" t="s">
        <v>6600</v>
      </c>
      <c r="E24" s="626" t="s">
        <v>6601</v>
      </c>
      <c r="F24" s="629"/>
      <c r="G24" s="629"/>
      <c r="H24" s="629"/>
      <c r="I24" s="629"/>
      <c r="J24" s="629">
        <v>1</v>
      </c>
      <c r="K24" s="629">
        <v>123</v>
      </c>
      <c r="L24" s="629"/>
      <c r="M24" s="629">
        <v>123</v>
      </c>
      <c r="N24" s="629"/>
      <c r="O24" s="629"/>
      <c r="P24" s="642"/>
      <c r="Q24" s="630"/>
    </row>
    <row r="25" spans="1:17" ht="14.4" customHeight="1" x14ac:dyDescent="0.3">
      <c r="A25" s="625" t="s">
        <v>6672</v>
      </c>
      <c r="B25" s="626" t="s">
        <v>6417</v>
      </c>
      <c r="C25" s="626" t="s">
        <v>6409</v>
      </c>
      <c r="D25" s="626" t="s">
        <v>6632</v>
      </c>
      <c r="E25" s="626" t="s">
        <v>6633</v>
      </c>
      <c r="F25" s="629"/>
      <c r="G25" s="629"/>
      <c r="H25" s="629"/>
      <c r="I25" s="629"/>
      <c r="J25" s="629"/>
      <c r="K25" s="629"/>
      <c r="L25" s="629"/>
      <c r="M25" s="629"/>
      <c r="N25" s="629">
        <v>0</v>
      </c>
      <c r="O25" s="629">
        <v>0</v>
      </c>
      <c r="P25" s="642"/>
      <c r="Q25" s="630"/>
    </row>
    <row r="26" spans="1:17" ht="14.4" customHeight="1" x14ac:dyDescent="0.3">
      <c r="A26" s="625" t="s">
        <v>6672</v>
      </c>
      <c r="B26" s="626" t="s">
        <v>6417</v>
      </c>
      <c r="C26" s="626" t="s">
        <v>6409</v>
      </c>
      <c r="D26" s="626" t="s">
        <v>6636</v>
      </c>
      <c r="E26" s="626" t="s">
        <v>6637</v>
      </c>
      <c r="F26" s="629"/>
      <c r="G26" s="629"/>
      <c r="H26" s="629"/>
      <c r="I26" s="629"/>
      <c r="J26" s="629"/>
      <c r="K26" s="629"/>
      <c r="L26" s="629"/>
      <c r="M26" s="629"/>
      <c r="N26" s="629">
        <v>2</v>
      </c>
      <c r="O26" s="629">
        <v>464</v>
      </c>
      <c r="P26" s="642"/>
      <c r="Q26" s="630">
        <v>232</v>
      </c>
    </row>
    <row r="27" spans="1:17" ht="14.4" customHeight="1" x14ac:dyDescent="0.3">
      <c r="A27" s="625" t="s">
        <v>6672</v>
      </c>
      <c r="B27" s="626" t="s">
        <v>6417</v>
      </c>
      <c r="C27" s="626" t="s">
        <v>6409</v>
      </c>
      <c r="D27" s="626" t="s">
        <v>6638</v>
      </c>
      <c r="E27" s="626" t="s">
        <v>6639</v>
      </c>
      <c r="F27" s="629"/>
      <c r="G27" s="629"/>
      <c r="H27" s="629"/>
      <c r="I27" s="629"/>
      <c r="J27" s="629"/>
      <c r="K27" s="629"/>
      <c r="L27" s="629"/>
      <c r="M27" s="629"/>
      <c r="N27" s="629">
        <v>8</v>
      </c>
      <c r="O27" s="629">
        <v>928</v>
      </c>
      <c r="P27" s="642"/>
      <c r="Q27" s="630">
        <v>116</v>
      </c>
    </row>
    <row r="28" spans="1:17" ht="14.4" customHeight="1" x14ac:dyDescent="0.3">
      <c r="A28" s="625" t="s">
        <v>6673</v>
      </c>
      <c r="B28" s="626" t="s">
        <v>6417</v>
      </c>
      <c r="C28" s="626" t="s">
        <v>6409</v>
      </c>
      <c r="D28" s="626" t="s">
        <v>6489</v>
      </c>
      <c r="E28" s="626" t="s">
        <v>6490</v>
      </c>
      <c r="F28" s="629">
        <v>1</v>
      </c>
      <c r="G28" s="629">
        <v>0</v>
      </c>
      <c r="H28" s="629"/>
      <c r="I28" s="629">
        <v>0</v>
      </c>
      <c r="J28" s="629"/>
      <c r="K28" s="629"/>
      <c r="L28" s="629"/>
      <c r="M28" s="629"/>
      <c r="N28" s="629">
        <v>1</v>
      </c>
      <c r="O28" s="629">
        <v>0</v>
      </c>
      <c r="P28" s="642"/>
      <c r="Q28" s="630">
        <v>0</v>
      </c>
    </row>
    <row r="29" spans="1:17" ht="14.4" customHeight="1" x14ac:dyDescent="0.3">
      <c r="A29" s="625" t="s">
        <v>6673</v>
      </c>
      <c r="B29" s="626" t="s">
        <v>6417</v>
      </c>
      <c r="C29" s="626" t="s">
        <v>6409</v>
      </c>
      <c r="D29" s="626" t="s">
        <v>6491</v>
      </c>
      <c r="E29" s="626" t="s">
        <v>6492</v>
      </c>
      <c r="F29" s="629"/>
      <c r="G29" s="629"/>
      <c r="H29" s="629"/>
      <c r="I29" s="629"/>
      <c r="J29" s="629">
        <v>2</v>
      </c>
      <c r="K29" s="629">
        <v>68</v>
      </c>
      <c r="L29" s="629"/>
      <c r="M29" s="629">
        <v>34</v>
      </c>
      <c r="N29" s="629"/>
      <c r="O29" s="629"/>
      <c r="P29" s="642"/>
      <c r="Q29" s="630"/>
    </row>
    <row r="30" spans="1:17" ht="14.4" customHeight="1" x14ac:dyDescent="0.3">
      <c r="A30" s="625" t="s">
        <v>6673</v>
      </c>
      <c r="B30" s="626" t="s">
        <v>6417</v>
      </c>
      <c r="C30" s="626" t="s">
        <v>6409</v>
      </c>
      <c r="D30" s="626" t="s">
        <v>6507</v>
      </c>
      <c r="E30" s="626" t="s">
        <v>6508</v>
      </c>
      <c r="F30" s="629">
        <v>1</v>
      </c>
      <c r="G30" s="629">
        <v>90</v>
      </c>
      <c r="H30" s="629">
        <v>1</v>
      </c>
      <c r="I30" s="629">
        <v>90</v>
      </c>
      <c r="J30" s="629">
        <v>1</v>
      </c>
      <c r="K30" s="629">
        <v>91</v>
      </c>
      <c r="L30" s="629">
        <v>1.0111111111111111</v>
      </c>
      <c r="M30" s="629">
        <v>91</v>
      </c>
      <c r="N30" s="629"/>
      <c r="O30" s="629"/>
      <c r="P30" s="642"/>
      <c r="Q30" s="630"/>
    </row>
    <row r="31" spans="1:17" ht="14.4" customHeight="1" x14ac:dyDescent="0.3">
      <c r="A31" s="625" t="s">
        <v>6673</v>
      </c>
      <c r="B31" s="626" t="s">
        <v>6417</v>
      </c>
      <c r="C31" s="626" t="s">
        <v>6409</v>
      </c>
      <c r="D31" s="626" t="s">
        <v>6513</v>
      </c>
      <c r="E31" s="626" t="s">
        <v>6514</v>
      </c>
      <c r="F31" s="629">
        <v>16</v>
      </c>
      <c r="G31" s="629">
        <v>1984</v>
      </c>
      <c r="H31" s="629">
        <v>1</v>
      </c>
      <c r="I31" s="629">
        <v>124</v>
      </c>
      <c r="J31" s="629">
        <v>10</v>
      </c>
      <c r="K31" s="629">
        <v>1250</v>
      </c>
      <c r="L31" s="629">
        <v>0.63004032258064513</v>
      </c>
      <c r="M31" s="629">
        <v>125</v>
      </c>
      <c r="N31" s="629">
        <v>1</v>
      </c>
      <c r="O31" s="629">
        <v>116</v>
      </c>
      <c r="P31" s="642">
        <v>5.8467741935483868E-2</v>
      </c>
      <c r="Q31" s="630">
        <v>116</v>
      </c>
    </row>
    <row r="32" spans="1:17" ht="14.4" customHeight="1" x14ac:dyDescent="0.3">
      <c r="A32" s="625" t="s">
        <v>6673</v>
      </c>
      <c r="B32" s="626" t="s">
        <v>6417</v>
      </c>
      <c r="C32" s="626" t="s">
        <v>6409</v>
      </c>
      <c r="D32" s="626" t="s">
        <v>6410</v>
      </c>
      <c r="E32" s="626" t="s">
        <v>6411</v>
      </c>
      <c r="F32" s="629">
        <v>3</v>
      </c>
      <c r="G32" s="629">
        <v>744</v>
      </c>
      <c r="H32" s="629">
        <v>1</v>
      </c>
      <c r="I32" s="629">
        <v>248</v>
      </c>
      <c r="J32" s="629">
        <v>3</v>
      </c>
      <c r="K32" s="629">
        <v>747</v>
      </c>
      <c r="L32" s="629">
        <v>1.0040322580645162</v>
      </c>
      <c r="M32" s="629">
        <v>249</v>
      </c>
      <c r="N32" s="629"/>
      <c r="O32" s="629"/>
      <c r="P32" s="642"/>
      <c r="Q32" s="630"/>
    </row>
    <row r="33" spans="1:17" ht="14.4" customHeight="1" x14ac:dyDescent="0.3">
      <c r="A33" s="625" t="s">
        <v>6673</v>
      </c>
      <c r="B33" s="626" t="s">
        <v>6417</v>
      </c>
      <c r="C33" s="626" t="s">
        <v>6409</v>
      </c>
      <c r="D33" s="626" t="s">
        <v>6549</v>
      </c>
      <c r="E33" s="626" t="s">
        <v>6550</v>
      </c>
      <c r="F33" s="629">
        <v>1</v>
      </c>
      <c r="G33" s="629">
        <v>153</v>
      </c>
      <c r="H33" s="629">
        <v>1</v>
      </c>
      <c r="I33" s="629">
        <v>153</v>
      </c>
      <c r="J33" s="629">
        <v>1</v>
      </c>
      <c r="K33" s="629">
        <v>154</v>
      </c>
      <c r="L33" s="629">
        <v>1.0065359477124183</v>
      </c>
      <c r="M33" s="629">
        <v>154</v>
      </c>
      <c r="N33" s="629"/>
      <c r="O33" s="629"/>
      <c r="P33" s="642"/>
      <c r="Q33" s="630"/>
    </row>
    <row r="34" spans="1:17" ht="14.4" customHeight="1" x14ac:dyDescent="0.3">
      <c r="A34" s="625" t="s">
        <v>6673</v>
      </c>
      <c r="B34" s="626" t="s">
        <v>6417</v>
      </c>
      <c r="C34" s="626" t="s">
        <v>6409</v>
      </c>
      <c r="D34" s="626" t="s">
        <v>6582</v>
      </c>
      <c r="E34" s="626" t="s">
        <v>6583</v>
      </c>
      <c r="F34" s="629"/>
      <c r="G34" s="629"/>
      <c r="H34" s="629"/>
      <c r="I34" s="629"/>
      <c r="J34" s="629"/>
      <c r="K34" s="629"/>
      <c r="L34" s="629"/>
      <c r="M34" s="629"/>
      <c r="N34" s="629">
        <v>1</v>
      </c>
      <c r="O34" s="629">
        <v>93</v>
      </c>
      <c r="P34" s="642"/>
      <c r="Q34" s="630">
        <v>93</v>
      </c>
    </row>
    <row r="35" spans="1:17" ht="14.4" customHeight="1" x14ac:dyDescent="0.3">
      <c r="A35" s="625" t="s">
        <v>6673</v>
      </c>
      <c r="B35" s="626" t="s">
        <v>6417</v>
      </c>
      <c r="C35" s="626" t="s">
        <v>6409</v>
      </c>
      <c r="D35" s="626" t="s">
        <v>6632</v>
      </c>
      <c r="E35" s="626" t="s">
        <v>6633</v>
      </c>
      <c r="F35" s="629"/>
      <c r="G35" s="629"/>
      <c r="H35" s="629"/>
      <c r="I35" s="629"/>
      <c r="J35" s="629"/>
      <c r="K35" s="629"/>
      <c r="L35" s="629"/>
      <c r="M35" s="629"/>
      <c r="N35" s="629">
        <v>2</v>
      </c>
      <c r="O35" s="629">
        <v>0</v>
      </c>
      <c r="P35" s="642"/>
      <c r="Q35" s="630">
        <v>0</v>
      </c>
    </row>
    <row r="36" spans="1:17" ht="14.4" customHeight="1" x14ac:dyDescent="0.3">
      <c r="A36" s="625" t="s">
        <v>6673</v>
      </c>
      <c r="B36" s="626" t="s">
        <v>6417</v>
      </c>
      <c r="C36" s="626" t="s">
        <v>6409</v>
      </c>
      <c r="D36" s="626" t="s">
        <v>6636</v>
      </c>
      <c r="E36" s="626" t="s">
        <v>6637</v>
      </c>
      <c r="F36" s="629"/>
      <c r="G36" s="629"/>
      <c r="H36" s="629"/>
      <c r="I36" s="629"/>
      <c r="J36" s="629"/>
      <c r="K36" s="629"/>
      <c r="L36" s="629"/>
      <c r="M36" s="629"/>
      <c r="N36" s="629">
        <v>1</v>
      </c>
      <c r="O36" s="629">
        <v>232</v>
      </c>
      <c r="P36" s="642"/>
      <c r="Q36" s="630">
        <v>232</v>
      </c>
    </row>
    <row r="37" spans="1:17" ht="14.4" customHeight="1" x14ac:dyDescent="0.3">
      <c r="A37" s="625" t="s">
        <v>6673</v>
      </c>
      <c r="B37" s="626" t="s">
        <v>6417</v>
      </c>
      <c r="C37" s="626" t="s">
        <v>6409</v>
      </c>
      <c r="D37" s="626" t="s">
        <v>6638</v>
      </c>
      <c r="E37" s="626" t="s">
        <v>6639</v>
      </c>
      <c r="F37" s="629"/>
      <c r="G37" s="629"/>
      <c r="H37" s="629"/>
      <c r="I37" s="629"/>
      <c r="J37" s="629"/>
      <c r="K37" s="629"/>
      <c r="L37" s="629"/>
      <c r="M37" s="629"/>
      <c r="N37" s="629">
        <v>11</v>
      </c>
      <c r="O37" s="629">
        <v>1276</v>
      </c>
      <c r="P37" s="642"/>
      <c r="Q37" s="630">
        <v>116</v>
      </c>
    </row>
    <row r="38" spans="1:17" ht="14.4" customHeight="1" x14ac:dyDescent="0.3">
      <c r="A38" s="625" t="s">
        <v>6674</v>
      </c>
      <c r="B38" s="626" t="s">
        <v>6417</v>
      </c>
      <c r="C38" s="626" t="s">
        <v>6450</v>
      </c>
      <c r="D38" s="626" t="s">
        <v>6455</v>
      </c>
      <c r="E38" s="626" t="s">
        <v>6456</v>
      </c>
      <c r="F38" s="629"/>
      <c r="G38" s="629"/>
      <c r="H38" s="629"/>
      <c r="I38" s="629"/>
      <c r="J38" s="629"/>
      <c r="K38" s="629"/>
      <c r="L38" s="629"/>
      <c r="M38" s="629"/>
      <c r="N38" s="629">
        <v>1</v>
      </c>
      <c r="O38" s="629">
        <v>75</v>
      </c>
      <c r="P38" s="642"/>
      <c r="Q38" s="630">
        <v>75</v>
      </c>
    </row>
    <row r="39" spans="1:17" ht="14.4" customHeight="1" x14ac:dyDescent="0.3">
      <c r="A39" s="625" t="s">
        <v>6674</v>
      </c>
      <c r="B39" s="626" t="s">
        <v>6417</v>
      </c>
      <c r="C39" s="626" t="s">
        <v>6409</v>
      </c>
      <c r="D39" s="626" t="s">
        <v>6489</v>
      </c>
      <c r="E39" s="626" t="s">
        <v>6490</v>
      </c>
      <c r="F39" s="629"/>
      <c r="G39" s="629"/>
      <c r="H39" s="629"/>
      <c r="I39" s="629"/>
      <c r="J39" s="629">
        <v>1</v>
      </c>
      <c r="K39" s="629">
        <v>0</v>
      </c>
      <c r="L39" s="629"/>
      <c r="M39" s="629">
        <v>0</v>
      </c>
      <c r="N39" s="629">
        <v>1</v>
      </c>
      <c r="O39" s="629">
        <v>0</v>
      </c>
      <c r="P39" s="642"/>
      <c r="Q39" s="630">
        <v>0</v>
      </c>
    </row>
    <row r="40" spans="1:17" ht="14.4" customHeight="1" x14ac:dyDescent="0.3">
      <c r="A40" s="625" t="s">
        <v>6674</v>
      </c>
      <c r="B40" s="626" t="s">
        <v>6417</v>
      </c>
      <c r="C40" s="626" t="s">
        <v>6409</v>
      </c>
      <c r="D40" s="626" t="s">
        <v>6513</v>
      </c>
      <c r="E40" s="626" t="s">
        <v>6514</v>
      </c>
      <c r="F40" s="629">
        <v>2</v>
      </c>
      <c r="G40" s="629">
        <v>248</v>
      </c>
      <c r="H40" s="629">
        <v>1</v>
      </c>
      <c r="I40" s="629">
        <v>124</v>
      </c>
      <c r="J40" s="629">
        <v>3</v>
      </c>
      <c r="K40" s="629">
        <v>375</v>
      </c>
      <c r="L40" s="629">
        <v>1.5120967741935485</v>
      </c>
      <c r="M40" s="629">
        <v>125</v>
      </c>
      <c r="N40" s="629">
        <v>1</v>
      </c>
      <c r="O40" s="629">
        <v>116</v>
      </c>
      <c r="P40" s="642">
        <v>0.46774193548387094</v>
      </c>
      <c r="Q40" s="630">
        <v>116</v>
      </c>
    </row>
    <row r="41" spans="1:17" ht="14.4" customHeight="1" x14ac:dyDescent="0.3">
      <c r="A41" s="625" t="s">
        <v>6674</v>
      </c>
      <c r="B41" s="626" t="s">
        <v>6417</v>
      </c>
      <c r="C41" s="626" t="s">
        <v>6409</v>
      </c>
      <c r="D41" s="626" t="s">
        <v>6410</v>
      </c>
      <c r="E41" s="626" t="s">
        <v>6411</v>
      </c>
      <c r="F41" s="629">
        <v>1</v>
      </c>
      <c r="G41" s="629">
        <v>248</v>
      </c>
      <c r="H41" s="629">
        <v>1</v>
      </c>
      <c r="I41" s="629">
        <v>248</v>
      </c>
      <c r="J41" s="629">
        <v>1</v>
      </c>
      <c r="K41" s="629">
        <v>249</v>
      </c>
      <c r="L41" s="629">
        <v>1.0040322580645162</v>
      </c>
      <c r="M41" s="629">
        <v>249</v>
      </c>
      <c r="N41" s="629"/>
      <c r="O41" s="629"/>
      <c r="P41" s="642"/>
      <c r="Q41" s="630"/>
    </row>
    <row r="42" spans="1:17" ht="14.4" customHeight="1" x14ac:dyDescent="0.3">
      <c r="A42" s="625" t="s">
        <v>6674</v>
      </c>
      <c r="B42" s="626" t="s">
        <v>6417</v>
      </c>
      <c r="C42" s="626" t="s">
        <v>6409</v>
      </c>
      <c r="D42" s="626" t="s">
        <v>6547</v>
      </c>
      <c r="E42" s="626" t="s">
        <v>6548</v>
      </c>
      <c r="F42" s="629"/>
      <c r="G42" s="629"/>
      <c r="H42" s="629"/>
      <c r="I42" s="629"/>
      <c r="J42" s="629"/>
      <c r="K42" s="629"/>
      <c r="L42" s="629"/>
      <c r="M42" s="629"/>
      <c r="N42" s="629">
        <v>1</v>
      </c>
      <c r="O42" s="629">
        <v>932</v>
      </c>
      <c r="P42" s="642"/>
      <c r="Q42" s="630">
        <v>932</v>
      </c>
    </row>
    <row r="43" spans="1:17" ht="14.4" customHeight="1" x14ac:dyDescent="0.3">
      <c r="A43" s="625" t="s">
        <v>6674</v>
      </c>
      <c r="B43" s="626" t="s">
        <v>6417</v>
      </c>
      <c r="C43" s="626" t="s">
        <v>6409</v>
      </c>
      <c r="D43" s="626" t="s">
        <v>6600</v>
      </c>
      <c r="E43" s="626" t="s">
        <v>6601</v>
      </c>
      <c r="F43" s="629"/>
      <c r="G43" s="629"/>
      <c r="H43" s="629"/>
      <c r="I43" s="629"/>
      <c r="J43" s="629"/>
      <c r="K43" s="629"/>
      <c r="L43" s="629"/>
      <c r="M43" s="629"/>
      <c r="N43" s="629">
        <v>1</v>
      </c>
      <c r="O43" s="629">
        <v>124</v>
      </c>
      <c r="P43" s="642"/>
      <c r="Q43" s="630">
        <v>124</v>
      </c>
    </row>
    <row r="44" spans="1:17" ht="14.4" customHeight="1" x14ac:dyDescent="0.3">
      <c r="A44" s="625" t="s">
        <v>6674</v>
      </c>
      <c r="B44" s="626" t="s">
        <v>6417</v>
      </c>
      <c r="C44" s="626" t="s">
        <v>6409</v>
      </c>
      <c r="D44" s="626" t="s">
        <v>6636</v>
      </c>
      <c r="E44" s="626" t="s">
        <v>6637</v>
      </c>
      <c r="F44" s="629"/>
      <c r="G44" s="629"/>
      <c r="H44" s="629"/>
      <c r="I44" s="629"/>
      <c r="J44" s="629"/>
      <c r="K44" s="629"/>
      <c r="L44" s="629"/>
      <c r="M44" s="629"/>
      <c r="N44" s="629">
        <v>1</v>
      </c>
      <c r="O44" s="629">
        <v>232</v>
      </c>
      <c r="P44" s="642"/>
      <c r="Q44" s="630">
        <v>232</v>
      </c>
    </row>
    <row r="45" spans="1:17" ht="14.4" customHeight="1" x14ac:dyDescent="0.3">
      <c r="A45" s="625" t="s">
        <v>6674</v>
      </c>
      <c r="B45" s="626" t="s">
        <v>6417</v>
      </c>
      <c r="C45" s="626" t="s">
        <v>6409</v>
      </c>
      <c r="D45" s="626" t="s">
        <v>6638</v>
      </c>
      <c r="E45" s="626" t="s">
        <v>6639</v>
      </c>
      <c r="F45" s="629"/>
      <c r="G45" s="629"/>
      <c r="H45" s="629"/>
      <c r="I45" s="629"/>
      <c r="J45" s="629"/>
      <c r="K45" s="629"/>
      <c r="L45" s="629"/>
      <c r="M45" s="629"/>
      <c r="N45" s="629">
        <v>4</v>
      </c>
      <c r="O45" s="629">
        <v>464</v>
      </c>
      <c r="P45" s="642"/>
      <c r="Q45" s="630">
        <v>116</v>
      </c>
    </row>
    <row r="46" spans="1:17" ht="14.4" customHeight="1" x14ac:dyDescent="0.3">
      <c r="A46" s="625" t="s">
        <v>6675</v>
      </c>
      <c r="B46" s="626" t="s">
        <v>6417</v>
      </c>
      <c r="C46" s="626" t="s">
        <v>6409</v>
      </c>
      <c r="D46" s="626" t="s">
        <v>6513</v>
      </c>
      <c r="E46" s="626" t="s">
        <v>6514</v>
      </c>
      <c r="F46" s="629">
        <v>1</v>
      </c>
      <c r="G46" s="629">
        <v>124</v>
      </c>
      <c r="H46" s="629">
        <v>1</v>
      </c>
      <c r="I46" s="629">
        <v>124</v>
      </c>
      <c r="J46" s="629"/>
      <c r="K46" s="629"/>
      <c r="L46" s="629"/>
      <c r="M46" s="629"/>
      <c r="N46" s="629"/>
      <c r="O46" s="629"/>
      <c r="P46" s="642"/>
      <c r="Q46" s="630"/>
    </row>
    <row r="47" spans="1:17" ht="14.4" customHeight="1" x14ac:dyDescent="0.3">
      <c r="A47" s="625" t="s">
        <v>6675</v>
      </c>
      <c r="B47" s="626" t="s">
        <v>6417</v>
      </c>
      <c r="C47" s="626" t="s">
        <v>6409</v>
      </c>
      <c r="D47" s="626" t="s">
        <v>6638</v>
      </c>
      <c r="E47" s="626" t="s">
        <v>6639</v>
      </c>
      <c r="F47" s="629"/>
      <c r="G47" s="629"/>
      <c r="H47" s="629"/>
      <c r="I47" s="629"/>
      <c r="J47" s="629"/>
      <c r="K47" s="629"/>
      <c r="L47" s="629"/>
      <c r="M47" s="629"/>
      <c r="N47" s="629">
        <v>3</v>
      </c>
      <c r="O47" s="629">
        <v>348</v>
      </c>
      <c r="P47" s="642"/>
      <c r="Q47" s="630">
        <v>116</v>
      </c>
    </row>
    <row r="48" spans="1:17" ht="14.4" customHeight="1" x14ac:dyDescent="0.3">
      <c r="A48" s="625" t="s">
        <v>6676</v>
      </c>
      <c r="B48" s="626" t="s">
        <v>6417</v>
      </c>
      <c r="C48" s="626" t="s">
        <v>6409</v>
      </c>
      <c r="D48" s="626" t="s">
        <v>6489</v>
      </c>
      <c r="E48" s="626" t="s">
        <v>6490</v>
      </c>
      <c r="F48" s="629">
        <v>2</v>
      </c>
      <c r="G48" s="629">
        <v>0</v>
      </c>
      <c r="H48" s="629"/>
      <c r="I48" s="629">
        <v>0</v>
      </c>
      <c r="J48" s="629">
        <v>1</v>
      </c>
      <c r="K48" s="629">
        <v>0</v>
      </c>
      <c r="L48" s="629"/>
      <c r="M48" s="629">
        <v>0</v>
      </c>
      <c r="N48" s="629"/>
      <c r="O48" s="629"/>
      <c r="P48" s="642"/>
      <c r="Q48" s="630"/>
    </row>
    <row r="49" spans="1:17" ht="14.4" customHeight="1" x14ac:dyDescent="0.3">
      <c r="A49" s="625" t="s">
        <v>6676</v>
      </c>
      <c r="B49" s="626" t="s">
        <v>6417</v>
      </c>
      <c r="C49" s="626" t="s">
        <v>6409</v>
      </c>
      <c r="D49" s="626" t="s">
        <v>6491</v>
      </c>
      <c r="E49" s="626" t="s">
        <v>6492</v>
      </c>
      <c r="F49" s="629">
        <v>2</v>
      </c>
      <c r="G49" s="629">
        <v>68</v>
      </c>
      <c r="H49" s="629">
        <v>1</v>
      </c>
      <c r="I49" s="629">
        <v>34</v>
      </c>
      <c r="J49" s="629"/>
      <c r="K49" s="629"/>
      <c r="L49" s="629"/>
      <c r="M49" s="629"/>
      <c r="N49" s="629"/>
      <c r="O49" s="629"/>
      <c r="P49" s="642"/>
      <c r="Q49" s="630"/>
    </row>
    <row r="50" spans="1:17" ht="14.4" customHeight="1" x14ac:dyDescent="0.3">
      <c r="A50" s="625" t="s">
        <v>6676</v>
      </c>
      <c r="B50" s="626" t="s">
        <v>6417</v>
      </c>
      <c r="C50" s="626" t="s">
        <v>6409</v>
      </c>
      <c r="D50" s="626" t="s">
        <v>6493</v>
      </c>
      <c r="E50" s="626" t="s">
        <v>6494</v>
      </c>
      <c r="F50" s="629"/>
      <c r="G50" s="629"/>
      <c r="H50" s="629"/>
      <c r="I50" s="629"/>
      <c r="J50" s="629">
        <v>1</v>
      </c>
      <c r="K50" s="629">
        <v>75</v>
      </c>
      <c r="L50" s="629"/>
      <c r="M50" s="629">
        <v>75</v>
      </c>
      <c r="N50" s="629"/>
      <c r="O50" s="629"/>
      <c r="P50" s="642"/>
      <c r="Q50" s="630"/>
    </row>
    <row r="51" spans="1:17" ht="14.4" customHeight="1" x14ac:dyDescent="0.3">
      <c r="A51" s="625" t="s">
        <v>6676</v>
      </c>
      <c r="B51" s="626" t="s">
        <v>6417</v>
      </c>
      <c r="C51" s="626" t="s">
        <v>6409</v>
      </c>
      <c r="D51" s="626" t="s">
        <v>6507</v>
      </c>
      <c r="E51" s="626" t="s">
        <v>6508</v>
      </c>
      <c r="F51" s="629">
        <v>1</v>
      </c>
      <c r="G51" s="629">
        <v>90</v>
      </c>
      <c r="H51" s="629">
        <v>1</v>
      </c>
      <c r="I51" s="629">
        <v>90</v>
      </c>
      <c r="J51" s="629"/>
      <c r="K51" s="629"/>
      <c r="L51" s="629"/>
      <c r="M51" s="629"/>
      <c r="N51" s="629">
        <v>1</v>
      </c>
      <c r="O51" s="629">
        <v>91</v>
      </c>
      <c r="P51" s="642">
        <v>1.0111111111111111</v>
      </c>
      <c r="Q51" s="630">
        <v>91</v>
      </c>
    </row>
    <row r="52" spans="1:17" ht="14.4" customHeight="1" x14ac:dyDescent="0.3">
      <c r="A52" s="625" t="s">
        <v>6676</v>
      </c>
      <c r="B52" s="626" t="s">
        <v>6417</v>
      </c>
      <c r="C52" s="626" t="s">
        <v>6409</v>
      </c>
      <c r="D52" s="626" t="s">
        <v>6513</v>
      </c>
      <c r="E52" s="626" t="s">
        <v>6514</v>
      </c>
      <c r="F52" s="629">
        <v>18</v>
      </c>
      <c r="G52" s="629">
        <v>2232</v>
      </c>
      <c r="H52" s="629">
        <v>1</v>
      </c>
      <c r="I52" s="629">
        <v>124</v>
      </c>
      <c r="J52" s="629">
        <v>9</v>
      </c>
      <c r="K52" s="629">
        <v>1125</v>
      </c>
      <c r="L52" s="629">
        <v>0.50403225806451613</v>
      </c>
      <c r="M52" s="629">
        <v>125</v>
      </c>
      <c r="N52" s="629">
        <v>0</v>
      </c>
      <c r="O52" s="629">
        <v>0</v>
      </c>
      <c r="P52" s="642">
        <v>0</v>
      </c>
      <c r="Q52" s="630"/>
    </row>
    <row r="53" spans="1:17" ht="14.4" customHeight="1" x14ac:dyDescent="0.3">
      <c r="A53" s="625" t="s">
        <v>6676</v>
      </c>
      <c r="B53" s="626" t="s">
        <v>6417</v>
      </c>
      <c r="C53" s="626" t="s">
        <v>6409</v>
      </c>
      <c r="D53" s="626" t="s">
        <v>6410</v>
      </c>
      <c r="E53" s="626" t="s">
        <v>6411</v>
      </c>
      <c r="F53" s="629">
        <v>16</v>
      </c>
      <c r="G53" s="629">
        <v>3968</v>
      </c>
      <c r="H53" s="629">
        <v>1</v>
      </c>
      <c r="I53" s="629">
        <v>248</v>
      </c>
      <c r="J53" s="629">
        <v>12</v>
      </c>
      <c r="K53" s="629">
        <v>2988</v>
      </c>
      <c r="L53" s="629">
        <v>0.75302419354838712</v>
      </c>
      <c r="M53" s="629">
        <v>249</v>
      </c>
      <c r="N53" s="629"/>
      <c r="O53" s="629"/>
      <c r="P53" s="642"/>
      <c r="Q53" s="630"/>
    </row>
    <row r="54" spans="1:17" ht="14.4" customHeight="1" x14ac:dyDescent="0.3">
      <c r="A54" s="625" t="s">
        <v>6676</v>
      </c>
      <c r="B54" s="626" t="s">
        <v>6417</v>
      </c>
      <c r="C54" s="626" t="s">
        <v>6409</v>
      </c>
      <c r="D54" s="626" t="s">
        <v>6537</v>
      </c>
      <c r="E54" s="626" t="s">
        <v>6538</v>
      </c>
      <c r="F54" s="629"/>
      <c r="G54" s="629"/>
      <c r="H54" s="629"/>
      <c r="I54" s="629"/>
      <c r="J54" s="629">
        <v>1</v>
      </c>
      <c r="K54" s="629">
        <v>1620</v>
      </c>
      <c r="L54" s="629"/>
      <c r="M54" s="629">
        <v>1620</v>
      </c>
      <c r="N54" s="629"/>
      <c r="O54" s="629"/>
      <c r="P54" s="642"/>
      <c r="Q54" s="630"/>
    </row>
    <row r="55" spans="1:17" ht="14.4" customHeight="1" x14ac:dyDescent="0.3">
      <c r="A55" s="625" t="s">
        <v>6676</v>
      </c>
      <c r="B55" s="626" t="s">
        <v>6417</v>
      </c>
      <c r="C55" s="626" t="s">
        <v>6409</v>
      </c>
      <c r="D55" s="626" t="s">
        <v>6569</v>
      </c>
      <c r="E55" s="626" t="s">
        <v>6570</v>
      </c>
      <c r="F55" s="629"/>
      <c r="G55" s="629"/>
      <c r="H55" s="629"/>
      <c r="I55" s="629"/>
      <c r="J55" s="629"/>
      <c r="K55" s="629"/>
      <c r="L55" s="629"/>
      <c r="M55" s="629"/>
      <c r="N55" s="629">
        <v>1</v>
      </c>
      <c r="O55" s="629">
        <v>80</v>
      </c>
      <c r="P55" s="642"/>
      <c r="Q55" s="630">
        <v>80</v>
      </c>
    </row>
    <row r="56" spans="1:17" ht="14.4" customHeight="1" x14ac:dyDescent="0.3">
      <c r="A56" s="625" t="s">
        <v>6676</v>
      </c>
      <c r="B56" s="626" t="s">
        <v>6417</v>
      </c>
      <c r="C56" s="626" t="s">
        <v>6409</v>
      </c>
      <c r="D56" s="626" t="s">
        <v>6677</v>
      </c>
      <c r="E56" s="626" t="s">
        <v>6678</v>
      </c>
      <c r="F56" s="629">
        <v>1</v>
      </c>
      <c r="G56" s="629">
        <v>110</v>
      </c>
      <c r="H56" s="629">
        <v>1</v>
      </c>
      <c r="I56" s="629">
        <v>110</v>
      </c>
      <c r="J56" s="629"/>
      <c r="K56" s="629"/>
      <c r="L56" s="629"/>
      <c r="M56" s="629"/>
      <c r="N56" s="629"/>
      <c r="O56" s="629"/>
      <c r="P56" s="642"/>
      <c r="Q56" s="630"/>
    </row>
    <row r="57" spans="1:17" ht="14.4" customHeight="1" x14ac:dyDescent="0.3">
      <c r="A57" s="625" t="s">
        <v>6676</v>
      </c>
      <c r="B57" s="626" t="s">
        <v>6417</v>
      </c>
      <c r="C57" s="626" t="s">
        <v>6409</v>
      </c>
      <c r="D57" s="626" t="s">
        <v>6602</v>
      </c>
      <c r="E57" s="626" t="s">
        <v>6603</v>
      </c>
      <c r="F57" s="629">
        <v>1</v>
      </c>
      <c r="G57" s="629">
        <v>108</v>
      </c>
      <c r="H57" s="629">
        <v>1</v>
      </c>
      <c r="I57" s="629">
        <v>108</v>
      </c>
      <c r="J57" s="629"/>
      <c r="K57" s="629"/>
      <c r="L57" s="629"/>
      <c r="M57" s="629"/>
      <c r="N57" s="629"/>
      <c r="O57" s="629"/>
      <c r="P57" s="642"/>
      <c r="Q57" s="630"/>
    </row>
    <row r="58" spans="1:17" ht="14.4" customHeight="1" x14ac:dyDescent="0.3">
      <c r="A58" s="625" t="s">
        <v>6676</v>
      </c>
      <c r="B58" s="626" t="s">
        <v>6417</v>
      </c>
      <c r="C58" s="626" t="s">
        <v>6409</v>
      </c>
      <c r="D58" s="626" t="s">
        <v>6632</v>
      </c>
      <c r="E58" s="626" t="s">
        <v>6633</v>
      </c>
      <c r="F58" s="629"/>
      <c r="G58" s="629"/>
      <c r="H58" s="629"/>
      <c r="I58" s="629"/>
      <c r="J58" s="629"/>
      <c r="K58" s="629"/>
      <c r="L58" s="629"/>
      <c r="M58" s="629"/>
      <c r="N58" s="629">
        <v>1</v>
      </c>
      <c r="O58" s="629">
        <v>106</v>
      </c>
      <c r="P58" s="642"/>
      <c r="Q58" s="630">
        <v>106</v>
      </c>
    </row>
    <row r="59" spans="1:17" ht="14.4" customHeight="1" x14ac:dyDescent="0.3">
      <c r="A59" s="625" t="s">
        <v>6676</v>
      </c>
      <c r="B59" s="626" t="s">
        <v>6417</v>
      </c>
      <c r="C59" s="626" t="s">
        <v>6409</v>
      </c>
      <c r="D59" s="626" t="s">
        <v>6636</v>
      </c>
      <c r="E59" s="626" t="s">
        <v>6637</v>
      </c>
      <c r="F59" s="629"/>
      <c r="G59" s="629"/>
      <c r="H59" s="629"/>
      <c r="I59" s="629"/>
      <c r="J59" s="629"/>
      <c r="K59" s="629"/>
      <c r="L59" s="629"/>
      <c r="M59" s="629"/>
      <c r="N59" s="629">
        <v>4</v>
      </c>
      <c r="O59" s="629">
        <v>928</v>
      </c>
      <c r="P59" s="642"/>
      <c r="Q59" s="630">
        <v>232</v>
      </c>
    </row>
    <row r="60" spans="1:17" ht="14.4" customHeight="1" x14ac:dyDescent="0.3">
      <c r="A60" s="625" t="s">
        <v>6676</v>
      </c>
      <c r="B60" s="626" t="s">
        <v>6417</v>
      </c>
      <c r="C60" s="626" t="s">
        <v>6409</v>
      </c>
      <c r="D60" s="626" t="s">
        <v>6638</v>
      </c>
      <c r="E60" s="626" t="s">
        <v>6639</v>
      </c>
      <c r="F60" s="629"/>
      <c r="G60" s="629"/>
      <c r="H60" s="629"/>
      <c r="I60" s="629"/>
      <c r="J60" s="629"/>
      <c r="K60" s="629"/>
      <c r="L60" s="629"/>
      <c r="M60" s="629"/>
      <c r="N60" s="629">
        <v>10</v>
      </c>
      <c r="O60" s="629">
        <v>1160</v>
      </c>
      <c r="P60" s="642"/>
      <c r="Q60" s="630">
        <v>116</v>
      </c>
    </row>
    <row r="61" spans="1:17" ht="14.4" customHeight="1" x14ac:dyDescent="0.3">
      <c r="A61" s="625" t="s">
        <v>6679</v>
      </c>
      <c r="B61" s="626" t="s">
        <v>6417</v>
      </c>
      <c r="C61" s="626" t="s">
        <v>6409</v>
      </c>
      <c r="D61" s="626" t="s">
        <v>6491</v>
      </c>
      <c r="E61" s="626" t="s">
        <v>6492</v>
      </c>
      <c r="F61" s="629">
        <v>1</v>
      </c>
      <c r="G61" s="629">
        <v>34</v>
      </c>
      <c r="H61" s="629">
        <v>1</v>
      </c>
      <c r="I61" s="629">
        <v>34</v>
      </c>
      <c r="J61" s="629">
        <v>1</v>
      </c>
      <c r="K61" s="629">
        <v>34</v>
      </c>
      <c r="L61" s="629">
        <v>1</v>
      </c>
      <c r="M61" s="629">
        <v>34</v>
      </c>
      <c r="N61" s="629"/>
      <c r="O61" s="629"/>
      <c r="P61" s="642"/>
      <c r="Q61" s="630"/>
    </row>
    <row r="62" spans="1:17" ht="14.4" customHeight="1" x14ac:dyDescent="0.3">
      <c r="A62" s="625" t="s">
        <v>6679</v>
      </c>
      <c r="B62" s="626" t="s">
        <v>6417</v>
      </c>
      <c r="C62" s="626" t="s">
        <v>6409</v>
      </c>
      <c r="D62" s="626" t="s">
        <v>6493</v>
      </c>
      <c r="E62" s="626" t="s">
        <v>6494</v>
      </c>
      <c r="F62" s="629">
        <v>1</v>
      </c>
      <c r="G62" s="629">
        <v>75</v>
      </c>
      <c r="H62" s="629">
        <v>1</v>
      </c>
      <c r="I62" s="629">
        <v>75</v>
      </c>
      <c r="J62" s="629"/>
      <c r="K62" s="629"/>
      <c r="L62" s="629"/>
      <c r="M62" s="629"/>
      <c r="N62" s="629"/>
      <c r="O62" s="629"/>
      <c r="P62" s="642"/>
      <c r="Q62" s="630"/>
    </row>
    <row r="63" spans="1:17" ht="14.4" customHeight="1" x14ac:dyDescent="0.3">
      <c r="A63" s="625" t="s">
        <v>6679</v>
      </c>
      <c r="B63" s="626" t="s">
        <v>6417</v>
      </c>
      <c r="C63" s="626" t="s">
        <v>6409</v>
      </c>
      <c r="D63" s="626" t="s">
        <v>6513</v>
      </c>
      <c r="E63" s="626" t="s">
        <v>6514</v>
      </c>
      <c r="F63" s="629">
        <v>25</v>
      </c>
      <c r="G63" s="629">
        <v>3100</v>
      </c>
      <c r="H63" s="629">
        <v>1</v>
      </c>
      <c r="I63" s="629">
        <v>124</v>
      </c>
      <c r="J63" s="629">
        <v>14</v>
      </c>
      <c r="K63" s="629">
        <v>1750</v>
      </c>
      <c r="L63" s="629">
        <v>0.56451612903225812</v>
      </c>
      <c r="M63" s="629">
        <v>125</v>
      </c>
      <c r="N63" s="629"/>
      <c r="O63" s="629"/>
      <c r="P63" s="642"/>
      <c r="Q63" s="630"/>
    </row>
    <row r="64" spans="1:17" ht="14.4" customHeight="1" x14ac:dyDescent="0.3">
      <c r="A64" s="625" t="s">
        <v>6679</v>
      </c>
      <c r="B64" s="626" t="s">
        <v>6417</v>
      </c>
      <c r="C64" s="626" t="s">
        <v>6409</v>
      </c>
      <c r="D64" s="626" t="s">
        <v>6410</v>
      </c>
      <c r="E64" s="626" t="s">
        <v>6411</v>
      </c>
      <c r="F64" s="629">
        <v>11</v>
      </c>
      <c r="G64" s="629">
        <v>2728</v>
      </c>
      <c r="H64" s="629">
        <v>1</v>
      </c>
      <c r="I64" s="629">
        <v>248</v>
      </c>
      <c r="J64" s="629">
        <v>5</v>
      </c>
      <c r="K64" s="629">
        <v>1245</v>
      </c>
      <c r="L64" s="629">
        <v>0.45637829912023459</v>
      </c>
      <c r="M64" s="629">
        <v>249</v>
      </c>
      <c r="N64" s="629">
        <v>1</v>
      </c>
      <c r="O64" s="629">
        <v>232</v>
      </c>
      <c r="P64" s="642">
        <v>8.5043988269794715E-2</v>
      </c>
      <c r="Q64" s="630">
        <v>232</v>
      </c>
    </row>
    <row r="65" spans="1:17" ht="14.4" customHeight="1" x14ac:dyDescent="0.3">
      <c r="A65" s="625" t="s">
        <v>6679</v>
      </c>
      <c r="B65" s="626" t="s">
        <v>6417</v>
      </c>
      <c r="C65" s="626" t="s">
        <v>6409</v>
      </c>
      <c r="D65" s="626" t="s">
        <v>6539</v>
      </c>
      <c r="E65" s="626" t="s">
        <v>6540</v>
      </c>
      <c r="F65" s="629"/>
      <c r="G65" s="629"/>
      <c r="H65" s="629"/>
      <c r="I65" s="629"/>
      <c r="J65" s="629"/>
      <c r="K65" s="629"/>
      <c r="L65" s="629"/>
      <c r="M65" s="629"/>
      <c r="N65" s="629">
        <v>1</v>
      </c>
      <c r="O65" s="629">
        <v>5</v>
      </c>
      <c r="P65" s="642"/>
      <c r="Q65" s="630">
        <v>5</v>
      </c>
    </row>
    <row r="66" spans="1:17" ht="14.4" customHeight="1" x14ac:dyDescent="0.3">
      <c r="A66" s="625" t="s">
        <v>6679</v>
      </c>
      <c r="B66" s="626" t="s">
        <v>6417</v>
      </c>
      <c r="C66" s="626" t="s">
        <v>6409</v>
      </c>
      <c r="D66" s="626" t="s">
        <v>6415</v>
      </c>
      <c r="E66" s="626" t="s">
        <v>6416</v>
      </c>
      <c r="F66" s="629">
        <v>1</v>
      </c>
      <c r="G66" s="629">
        <v>296</v>
      </c>
      <c r="H66" s="629">
        <v>1</v>
      </c>
      <c r="I66" s="629">
        <v>296</v>
      </c>
      <c r="J66" s="629"/>
      <c r="K66" s="629"/>
      <c r="L66" s="629"/>
      <c r="M66" s="629"/>
      <c r="N66" s="629"/>
      <c r="O66" s="629"/>
      <c r="P66" s="642"/>
      <c r="Q66" s="630"/>
    </row>
    <row r="67" spans="1:17" ht="14.4" customHeight="1" x14ac:dyDescent="0.3">
      <c r="A67" s="625" t="s">
        <v>6679</v>
      </c>
      <c r="B67" s="626" t="s">
        <v>6417</v>
      </c>
      <c r="C67" s="626" t="s">
        <v>6409</v>
      </c>
      <c r="D67" s="626" t="s">
        <v>6585</v>
      </c>
      <c r="E67" s="626" t="s">
        <v>6586</v>
      </c>
      <c r="F67" s="629">
        <v>1</v>
      </c>
      <c r="G67" s="629">
        <v>409</v>
      </c>
      <c r="H67" s="629">
        <v>1</v>
      </c>
      <c r="I67" s="629">
        <v>409</v>
      </c>
      <c r="J67" s="629"/>
      <c r="K67" s="629"/>
      <c r="L67" s="629"/>
      <c r="M67" s="629"/>
      <c r="N67" s="629"/>
      <c r="O67" s="629"/>
      <c r="P67" s="642"/>
      <c r="Q67" s="630"/>
    </row>
    <row r="68" spans="1:17" ht="14.4" customHeight="1" x14ac:dyDescent="0.3">
      <c r="A68" s="625" t="s">
        <v>6679</v>
      </c>
      <c r="B68" s="626" t="s">
        <v>6417</v>
      </c>
      <c r="C68" s="626" t="s">
        <v>6409</v>
      </c>
      <c r="D68" s="626" t="s">
        <v>6600</v>
      </c>
      <c r="E68" s="626" t="s">
        <v>6601</v>
      </c>
      <c r="F68" s="629">
        <v>1</v>
      </c>
      <c r="G68" s="629">
        <v>197</v>
      </c>
      <c r="H68" s="629">
        <v>1</v>
      </c>
      <c r="I68" s="629">
        <v>197</v>
      </c>
      <c r="J68" s="629"/>
      <c r="K68" s="629"/>
      <c r="L68" s="629"/>
      <c r="M68" s="629"/>
      <c r="N68" s="629"/>
      <c r="O68" s="629"/>
      <c r="P68" s="642"/>
      <c r="Q68" s="630"/>
    </row>
    <row r="69" spans="1:17" ht="14.4" customHeight="1" x14ac:dyDescent="0.3">
      <c r="A69" s="625" t="s">
        <v>6679</v>
      </c>
      <c r="B69" s="626" t="s">
        <v>6417</v>
      </c>
      <c r="C69" s="626" t="s">
        <v>6409</v>
      </c>
      <c r="D69" s="626" t="s">
        <v>6632</v>
      </c>
      <c r="E69" s="626" t="s">
        <v>6633</v>
      </c>
      <c r="F69" s="629"/>
      <c r="G69" s="629"/>
      <c r="H69" s="629"/>
      <c r="I69" s="629"/>
      <c r="J69" s="629"/>
      <c r="K69" s="629"/>
      <c r="L69" s="629"/>
      <c r="M69" s="629"/>
      <c r="N69" s="629">
        <v>2</v>
      </c>
      <c r="O69" s="629">
        <v>106</v>
      </c>
      <c r="P69" s="642"/>
      <c r="Q69" s="630">
        <v>53</v>
      </c>
    </row>
    <row r="70" spans="1:17" ht="14.4" customHeight="1" x14ac:dyDescent="0.3">
      <c r="A70" s="625" t="s">
        <v>6679</v>
      </c>
      <c r="B70" s="626" t="s">
        <v>6417</v>
      </c>
      <c r="C70" s="626" t="s">
        <v>6409</v>
      </c>
      <c r="D70" s="626" t="s">
        <v>6636</v>
      </c>
      <c r="E70" s="626" t="s">
        <v>6637</v>
      </c>
      <c r="F70" s="629"/>
      <c r="G70" s="629"/>
      <c r="H70" s="629"/>
      <c r="I70" s="629"/>
      <c r="J70" s="629"/>
      <c r="K70" s="629"/>
      <c r="L70" s="629"/>
      <c r="M70" s="629"/>
      <c r="N70" s="629">
        <v>5</v>
      </c>
      <c r="O70" s="629">
        <v>1160</v>
      </c>
      <c r="P70" s="642"/>
      <c r="Q70" s="630">
        <v>232</v>
      </c>
    </row>
    <row r="71" spans="1:17" ht="14.4" customHeight="1" x14ac:dyDescent="0.3">
      <c r="A71" s="625" t="s">
        <v>6679</v>
      </c>
      <c r="B71" s="626" t="s">
        <v>6417</v>
      </c>
      <c r="C71" s="626" t="s">
        <v>6409</v>
      </c>
      <c r="D71" s="626" t="s">
        <v>6638</v>
      </c>
      <c r="E71" s="626" t="s">
        <v>6639</v>
      </c>
      <c r="F71" s="629"/>
      <c r="G71" s="629"/>
      <c r="H71" s="629"/>
      <c r="I71" s="629"/>
      <c r="J71" s="629"/>
      <c r="K71" s="629"/>
      <c r="L71" s="629"/>
      <c r="M71" s="629"/>
      <c r="N71" s="629">
        <v>14</v>
      </c>
      <c r="O71" s="629">
        <v>1624</v>
      </c>
      <c r="P71" s="642"/>
      <c r="Q71" s="630">
        <v>116</v>
      </c>
    </row>
    <row r="72" spans="1:17" ht="14.4" customHeight="1" x14ac:dyDescent="0.3">
      <c r="A72" s="625" t="s">
        <v>6679</v>
      </c>
      <c r="B72" s="626" t="s">
        <v>6642</v>
      </c>
      <c r="C72" s="626" t="s">
        <v>6409</v>
      </c>
      <c r="D72" s="626" t="s">
        <v>6511</v>
      </c>
      <c r="E72" s="626" t="s">
        <v>6512</v>
      </c>
      <c r="F72" s="629">
        <v>1</v>
      </c>
      <c r="G72" s="629">
        <v>110</v>
      </c>
      <c r="H72" s="629">
        <v>1</v>
      </c>
      <c r="I72" s="629">
        <v>110</v>
      </c>
      <c r="J72" s="629"/>
      <c r="K72" s="629"/>
      <c r="L72" s="629"/>
      <c r="M72" s="629"/>
      <c r="N72" s="629"/>
      <c r="O72" s="629"/>
      <c r="P72" s="642"/>
      <c r="Q72" s="630"/>
    </row>
    <row r="73" spans="1:17" ht="14.4" customHeight="1" x14ac:dyDescent="0.3">
      <c r="A73" s="625" t="s">
        <v>6679</v>
      </c>
      <c r="B73" s="626" t="s">
        <v>6642</v>
      </c>
      <c r="C73" s="626" t="s">
        <v>6409</v>
      </c>
      <c r="D73" s="626" t="s">
        <v>6415</v>
      </c>
      <c r="E73" s="626" t="s">
        <v>6416</v>
      </c>
      <c r="F73" s="629">
        <v>1</v>
      </c>
      <c r="G73" s="629">
        <v>296</v>
      </c>
      <c r="H73" s="629">
        <v>1</v>
      </c>
      <c r="I73" s="629">
        <v>296</v>
      </c>
      <c r="J73" s="629"/>
      <c r="K73" s="629"/>
      <c r="L73" s="629"/>
      <c r="M73" s="629"/>
      <c r="N73" s="629"/>
      <c r="O73" s="629"/>
      <c r="P73" s="642"/>
      <c r="Q73" s="630"/>
    </row>
    <row r="74" spans="1:17" ht="14.4" customHeight="1" x14ac:dyDescent="0.3">
      <c r="A74" s="625" t="s">
        <v>6680</v>
      </c>
      <c r="B74" s="626" t="s">
        <v>6417</v>
      </c>
      <c r="C74" s="626" t="s">
        <v>6409</v>
      </c>
      <c r="D74" s="626" t="s">
        <v>6489</v>
      </c>
      <c r="E74" s="626" t="s">
        <v>6490</v>
      </c>
      <c r="F74" s="629">
        <v>1</v>
      </c>
      <c r="G74" s="629">
        <v>0</v>
      </c>
      <c r="H74" s="629"/>
      <c r="I74" s="629">
        <v>0</v>
      </c>
      <c r="J74" s="629"/>
      <c r="K74" s="629"/>
      <c r="L74" s="629"/>
      <c r="M74" s="629"/>
      <c r="N74" s="629"/>
      <c r="O74" s="629"/>
      <c r="P74" s="642"/>
      <c r="Q74" s="630"/>
    </row>
    <row r="75" spans="1:17" ht="14.4" customHeight="1" x14ac:dyDescent="0.3">
      <c r="A75" s="625" t="s">
        <v>6680</v>
      </c>
      <c r="B75" s="626" t="s">
        <v>6417</v>
      </c>
      <c r="C75" s="626" t="s">
        <v>6409</v>
      </c>
      <c r="D75" s="626" t="s">
        <v>6513</v>
      </c>
      <c r="E75" s="626" t="s">
        <v>6514</v>
      </c>
      <c r="F75" s="629">
        <v>6</v>
      </c>
      <c r="G75" s="629">
        <v>744</v>
      </c>
      <c r="H75" s="629">
        <v>1</v>
      </c>
      <c r="I75" s="629">
        <v>124</v>
      </c>
      <c r="J75" s="629"/>
      <c r="K75" s="629"/>
      <c r="L75" s="629"/>
      <c r="M75" s="629"/>
      <c r="N75" s="629"/>
      <c r="O75" s="629"/>
      <c r="P75" s="642"/>
      <c r="Q75" s="630"/>
    </row>
    <row r="76" spans="1:17" ht="14.4" customHeight="1" x14ac:dyDescent="0.3">
      <c r="A76" s="625" t="s">
        <v>6681</v>
      </c>
      <c r="B76" s="626" t="s">
        <v>6417</v>
      </c>
      <c r="C76" s="626" t="s">
        <v>6409</v>
      </c>
      <c r="D76" s="626" t="s">
        <v>6513</v>
      </c>
      <c r="E76" s="626" t="s">
        <v>6514</v>
      </c>
      <c r="F76" s="629">
        <v>3</v>
      </c>
      <c r="G76" s="629">
        <v>372</v>
      </c>
      <c r="H76" s="629">
        <v>1</v>
      </c>
      <c r="I76" s="629">
        <v>124</v>
      </c>
      <c r="J76" s="629"/>
      <c r="K76" s="629"/>
      <c r="L76" s="629"/>
      <c r="M76" s="629"/>
      <c r="N76" s="629"/>
      <c r="O76" s="629"/>
      <c r="P76" s="642"/>
      <c r="Q76" s="630"/>
    </row>
    <row r="77" spans="1:17" ht="14.4" customHeight="1" x14ac:dyDescent="0.3">
      <c r="A77" s="625" t="s">
        <v>6681</v>
      </c>
      <c r="B77" s="626" t="s">
        <v>6417</v>
      </c>
      <c r="C77" s="626" t="s">
        <v>6409</v>
      </c>
      <c r="D77" s="626" t="s">
        <v>6410</v>
      </c>
      <c r="E77" s="626" t="s">
        <v>6411</v>
      </c>
      <c r="F77" s="629">
        <v>1</v>
      </c>
      <c r="G77" s="629">
        <v>248</v>
      </c>
      <c r="H77" s="629">
        <v>1</v>
      </c>
      <c r="I77" s="629">
        <v>248</v>
      </c>
      <c r="J77" s="629">
        <v>2</v>
      </c>
      <c r="K77" s="629">
        <v>498</v>
      </c>
      <c r="L77" s="629">
        <v>2.0080645161290325</v>
      </c>
      <c r="M77" s="629">
        <v>249</v>
      </c>
      <c r="N77" s="629"/>
      <c r="O77" s="629"/>
      <c r="P77" s="642"/>
      <c r="Q77" s="630"/>
    </row>
    <row r="78" spans="1:17" ht="14.4" customHeight="1" x14ac:dyDescent="0.3">
      <c r="A78" s="625" t="s">
        <v>6682</v>
      </c>
      <c r="B78" s="626" t="s">
        <v>6417</v>
      </c>
      <c r="C78" s="626" t="s">
        <v>6450</v>
      </c>
      <c r="D78" s="626" t="s">
        <v>6451</v>
      </c>
      <c r="E78" s="626" t="s">
        <v>6452</v>
      </c>
      <c r="F78" s="629"/>
      <c r="G78" s="629"/>
      <c r="H78" s="629"/>
      <c r="I78" s="629"/>
      <c r="J78" s="629"/>
      <c r="K78" s="629"/>
      <c r="L78" s="629"/>
      <c r="M78" s="629"/>
      <c r="N78" s="629">
        <v>1</v>
      </c>
      <c r="O78" s="629">
        <v>70</v>
      </c>
      <c r="P78" s="642"/>
      <c r="Q78" s="630">
        <v>70</v>
      </c>
    </row>
    <row r="79" spans="1:17" ht="14.4" customHeight="1" x14ac:dyDescent="0.3">
      <c r="A79" s="625" t="s">
        <v>6682</v>
      </c>
      <c r="B79" s="626" t="s">
        <v>6417</v>
      </c>
      <c r="C79" s="626" t="s">
        <v>6450</v>
      </c>
      <c r="D79" s="626" t="s">
        <v>6455</v>
      </c>
      <c r="E79" s="626" t="s">
        <v>6456</v>
      </c>
      <c r="F79" s="629"/>
      <c r="G79" s="629"/>
      <c r="H79" s="629"/>
      <c r="I79" s="629"/>
      <c r="J79" s="629">
        <v>2</v>
      </c>
      <c r="K79" s="629">
        <v>150</v>
      </c>
      <c r="L79" s="629"/>
      <c r="M79" s="629">
        <v>75</v>
      </c>
      <c r="N79" s="629"/>
      <c r="O79" s="629"/>
      <c r="P79" s="642"/>
      <c r="Q79" s="630"/>
    </row>
    <row r="80" spans="1:17" ht="14.4" customHeight="1" x14ac:dyDescent="0.3">
      <c r="A80" s="625" t="s">
        <v>6682</v>
      </c>
      <c r="B80" s="626" t="s">
        <v>6417</v>
      </c>
      <c r="C80" s="626" t="s">
        <v>6450</v>
      </c>
      <c r="D80" s="626" t="s">
        <v>6459</v>
      </c>
      <c r="E80" s="626" t="s">
        <v>6460</v>
      </c>
      <c r="F80" s="629"/>
      <c r="G80" s="629"/>
      <c r="H80" s="629"/>
      <c r="I80" s="629"/>
      <c r="J80" s="629">
        <v>1</v>
      </c>
      <c r="K80" s="629">
        <v>147</v>
      </c>
      <c r="L80" s="629"/>
      <c r="M80" s="629">
        <v>147</v>
      </c>
      <c r="N80" s="629">
        <v>1</v>
      </c>
      <c r="O80" s="629">
        <v>147</v>
      </c>
      <c r="P80" s="642"/>
      <c r="Q80" s="630">
        <v>147</v>
      </c>
    </row>
    <row r="81" spans="1:17" ht="14.4" customHeight="1" x14ac:dyDescent="0.3">
      <c r="A81" s="625" t="s">
        <v>6682</v>
      </c>
      <c r="B81" s="626" t="s">
        <v>6417</v>
      </c>
      <c r="C81" s="626" t="s">
        <v>6450</v>
      </c>
      <c r="D81" s="626" t="s">
        <v>6461</v>
      </c>
      <c r="E81" s="626" t="s">
        <v>6462</v>
      </c>
      <c r="F81" s="629"/>
      <c r="G81" s="629"/>
      <c r="H81" s="629"/>
      <c r="I81" s="629"/>
      <c r="J81" s="629">
        <v>1</v>
      </c>
      <c r="K81" s="629">
        <v>147</v>
      </c>
      <c r="L81" s="629"/>
      <c r="M81" s="629">
        <v>147</v>
      </c>
      <c r="N81" s="629"/>
      <c r="O81" s="629"/>
      <c r="P81" s="642"/>
      <c r="Q81" s="630"/>
    </row>
    <row r="82" spans="1:17" ht="14.4" customHeight="1" x14ac:dyDescent="0.3">
      <c r="A82" s="625" t="s">
        <v>6682</v>
      </c>
      <c r="B82" s="626" t="s">
        <v>6417</v>
      </c>
      <c r="C82" s="626" t="s">
        <v>6450</v>
      </c>
      <c r="D82" s="626" t="s">
        <v>6463</v>
      </c>
      <c r="E82" s="626" t="s">
        <v>6464</v>
      </c>
      <c r="F82" s="629"/>
      <c r="G82" s="629"/>
      <c r="H82" s="629"/>
      <c r="I82" s="629"/>
      <c r="J82" s="629">
        <v>4</v>
      </c>
      <c r="K82" s="629">
        <v>748</v>
      </c>
      <c r="L82" s="629"/>
      <c r="M82" s="629">
        <v>187</v>
      </c>
      <c r="N82" s="629"/>
      <c r="O82" s="629"/>
      <c r="P82" s="642"/>
      <c r="Q82" s="630"/>
    </row>
    <row r="83" spans="1:17" ht="14.4" customHeight="1" x14ac:dyDescent="0.3">
      <c r="A83" s="625" t="s">
        <v>6682</v>
      </c>
      <c r="B83" s="626" t="s">
        <v>6417</v>
      </c>
      <c r="C83" s="626" t="s">
        <v>6450</v>
      </c>
      <c r="D83" s="626" t="s">
        <v>6471</v>
      </c>
      <c r="E83" s="626" t="s">
        <v>6472</v>
      </c>
      <c r="F83" s="629"/>
      <c r="G83" s="629"/>
      <c r="H83" s="629"/>
      <c r="I83" s="629"/>
      <c r="J83" s="629">
        <v>1</v>
      </c>
      <c r="K83" s="629">
        <v>194</v>
      </c>
      <c r="L83" s="629"/>
      <c r="M83" s="629">
        <v>194</v>
      </c>
      <c r="N83" s="629">
        <v>1</v>
      </c>
      <c r="O83" s="629">
        <v>194</v>
      </c>
      <c r="P83" s="642"/>
      <c r="Q83" s="630">
        <v>194</v>
      </c>
    </row>
    <row r="84" spans="1:17" ht="14.4" customHeight="1" x14ac:dyDescent="0.3">
      <c r="A84" s="625" t="s">
        <v>6682</v>
      </c>
      <c r="B84" s="626" t="s">
        <v>6417</v>
      </c>
      <c r="C84" s="626" t="s">
        <v>6450</v>
      </c>
      <c r="D84" s="626" t="s">
        <v>6475</v>
      </c>
      <c r="E84" s="626" t="s">
        <v>6476</v>
      </c>
      <c r="F84" s="629"/>
      <c r="G84" s="629"/>
      <c r="H84" s="629"/>
      <c r="I84" s="629"/>
      <c r="J84" s="629">
        <v>2</v>
      </c>
      <c r="K84" s="629">
        <v>494</v>
      </c>
      <c r="L84" s="629"/>
      <c r="M84" s="629">
        <v>247</v>
      </c>
      <c r="N84" s="629">
        <v>1</v>
      </c>
      <c r="O84" s="629">
        <v>247</v>
      </c>
      <c r="P84" s="642"/>
      <c r="Q84" s="630">
        <v>247</v>
      </c>
    </row>
    <row r="85" spans="1:17" ht="14.4" customHeight="1" x14ac:dyDescent="0.3">
      <c r="A85" s="625" t="s">
        <v>6682</v>
      </c>
      <c r="B85" s="626" t="s">
        <v>6417</v>
      </c>
      <c r="C85" s="626" t="s">
        <v>6450</v>
      </c>
      <c r="D85" s="626" t="s">
        <v>6481</v>
      </c>
      <c r="E85" s="626" t="s">
        <v>6482</v>
      </c>
      <c r="F85" s="629"/>
      <c r="G85" s="629"/>
      <c r="H85" s="629"/>
      <c r="I85" s="629"/>
      <c r="J85" s="629">
        <v>3</v>
      </c>
      <c r="K85" s="629">
        <v>870</v>
      </c>
      <c r="L85" s="629"/>
      <c r="M85" s="629">
        <v>290</v>
      </c>
      <c r="N85" s="629"/>
      <c r="O85" s="629"/>
      <c r="P85" s="642"/>
      <c r="Q85" s="630"/>
    </row>
    <row r="86" spans="1:17" ht="14.4" customHeight="1" x14ac:dyDescent="0.3">
      <c r="A86" s="625" t="s">
        <v>6682</v>
      </c>
      <c r="B86" s="626" t="s">
        <v>6417</v>
      </c>
      <c r="C86" s="626" t="s">
        <v>6409</v>
      </c>
      <c r="D86" s="626" t="s">
        <v>6489</v>
      </c>
      <c r="E86" s="626" t="s">
        <v>6490</v>
      </c>
      <c r="F86" s="629">
        <v>1</v>
      </c>
      <c r="G86" s="629">
        <v>0</v>
      </c>
      <c r="H86" s="629"/>
      <c r="I86" s="629">
        <v>0</v>
      </c>
      <c r="J86" s="629"/>
      <c r="K86" s="629"/>
      <c r="L86" s="629"/>
      <c r="M86" s="629"/>
      <c r="N86" s="629"/>
      <c r="O86" s="629"/>
      <c r="P86" s="642"/>
      <c r="Q86" s="630"/>
    </row>
    <row r="87" spans="1:17" ht="14.4" customHeight="1" x14ac:dyDescent="0.3">
      <c r="A87" s="625" t="s">
        <v>6682</v>
      </c>
      <c r="B87" s="626" t="s">
        <v>6417</v>
      </c>
      <c r="C87" s="626" t="s">
        <v>6409</v>
      </c>
      <c r="D87" s="626" t="s">
        <v>6491</v>
      </c>
      <c r="E87" s="626" t="s">
        <v>6492</v>
      </c>
      <c r="F87" s="629"/>
      <c r="G87" s="629"/>
      <c r="H87" s="629"/>
      <c r="I87" s="629"/>
      <c r="J87" s="629">
        <v>3</v>
      </c>
      <c r="K87" s="629">
        <v>102</v>
      </c>
      <c r="L87" s="629"/>
      <c r="M87" s="629">
        <v>34</v>
      </c>
      <c r="N87" s="629">
        <v>7</v>
      </c>
      <c r="O87" s="629">
        <v>238</v>
      </c>
      <c r="P87" s="642"/>
      <c r="Q87" s="630">
        <v>34</v>
      </c>
    </row>
    <row r="88" spans="1:17" ht="14.4" customHeight="1" x14ac:dyDescent="0.3">
      <c r="A88" s="625" t="s">
        <v>6682</v>
      </c>
      <c r="B88" s="626" t="s">
        <v>6417</v>
      </c>
      <c r="C88" s="626" t="s">
        <v>6409</v>
      </c>
      <c r="D88" s="626" t="s">
        <v>6493</v>
      </c>
      <c r="E88" s="626" t="s">
        <v>6494</v>
      </c>
      <c r="F88" s="629">
        <v>4</v>
      </c>
      <c r="G88" s="629">
        <v>300</v>
      </c>
      <c r="H88" s="629">
        <v>1</v>
      </c>
      <c r="I88" s="629">
        <v>75</v>
      </c>
      <c r="J88" s="629"/>
      <c r="K88" s="629"/>
      <c r="L88" s="629"/>
      <c r="M88" s="629"/>
      <c r="N88" s="629"/>
      <c r="O88" s="629"/>
      <c r="P88" s="642"/>
      <c r="Q88" s="630"/>
    </row>
    <row r="89" spans="1:17" ht="14.4" customHeight="1" x14ac:dyDescent="0.3">
      <c r="A89" s="625" t="s">
        <v>6682</v>
      </c>
      <c r="B89" s="626" t="s">
        <v>6417</v>
      </c>
      <c r="C89" s="626" t="s">
        <v>6409</v>
      </c>
      <c r="D89" s="626" t="s">
        <v>6507</v>
      </c>
      <c r="E89" s="626" t="s">
        <v>6508</v>
      </c>
      <c r="F89" s="629">
        <v>1</v>
      </c>
      <c r="G89" s="629">
        <v>90</v>
      </c>
      <c r="H89" s="629">
        <v>1</v>
      </c>
      <c r="I89" s="629">
        <v>90</v>
      </c>
      <c r="J89" s="629"/>
      <c r="K89" s="629"/>
      <c r="L89" s="629"/>
      <c r="M89" s="629"/>
      <c r="N89" s="629">
        <v>3</v>
      </c>
      <c r="O89" s="629">
        <v>273</v>
      </c>
      <c r="P89" s="642">
        <v>3.0333333333333332</v>
      </c>
      <c r="Q89" s="630">
        <v>91</v>
      </c>
    </row>
    <row r="90" spans="1:17" ht="14.4" customHeight="1" x14ac:dyDescent="0.3">
      <c r="A90" s="625" t="s">
        <v>6682</v>
      </c>
      <c r="B90" s="626" t="s">
        <v>6417</v>
      </c>
      <c r="C90" s="626" t="s">
        <v>6409</v>
      </c>
      <c r="D90" s="626" t="s">
        <v>6511</v>
      </c>
      <c r="E90" s="626" t="s">
        <v>6512</v>
      </c>
      <c r="F90" s="629">
        <v>0</v>
      </c>
      <c r="G90" s="629">
        <v>0</v>
      </c>
      <c r="H90" s="629"/>
      <c r="I90" s="629"/>
      <c r="J90" s="629"/>
      <c r="K90" s="629"/>
      <c r="L90" s="629"/>
      <c r="M90" s="629"/>
      <c r="N90" s="629">
        <v>2</v>
      </c>
      <c r="O90" s="629">
        <v>224</v>
      </c>
      <c r="P90" s="642"/>
      <c r="Q90" s="630">
        <v>112</v>
      </c>
    </row>
    <row r="91" spans="1:17" ht="14.4" customHeight="1" x14ac:dyDescent="0.3">
      <c r="A91" s="625" t="s">
        <v>6682</v>
      </c>
      <c r="B91" s="626" t="s">
        <v>6417</v>
      </c>
      <c r="C91" s="626" t="s">
        <v>6409</v>
      </c>
      <c r="D91" s="626" t="s">
        <v>6513</v>
      </c>
      <c r="E91" s="626" t="s">
        <v>6514</v>
      </c>
      <c r="F91" s="629">
        <v>134</v>
      </c>
      <c r="G91" s="629">
        <v>16616</v>
      </c>
      <c r="H91" s="629">
        <v>1</v>
      </c>
      <c r="I91" s="629">
        <v>124</v>
      </c>
      <c r="J91" s="629">
        <v>180</v>
      </c>
      <c r="K91" s="629">
        <v>22500</v>
      </c>
      <c r="L91" s="629">
        <v>1.3541165142031777</v>
      </c>
      <c r="M91" s="629">
        <v>125</v>
      </c>
      <c r="N91" s="629">
        <v>10</v>
      </c>
      <c r="O91" s="629">
        <v>1160</v>
      </c>
      <c r="P91" s="642">
        <v>6.981222917669716E-2</v>
      </c>
      <c r="Q91" s="630">
        <v>116</v>
      </c>
    </row>
    <row r="92" spans="1:17" ht="14.4" customHeight="1" x14ac:dyDescent="0.3">
      <c r="A92" s="625" t="s">
        <v>6682</v>
      </c>
      <c r="B92" s="626" t="s">
        <v>6417</v>
      </c>
      <c r="C92" s="626" t="s">
        <v>6409</v>
      </c>
      <c r="D92" s="626" t="s">
        <v>6410</v>
      </c>
      <c r="E92" s="626" t="s">
        <v>6411</v>
      </c>
      <c r="F92" s="629">
        <v>13</v>
      </c>
      <c r="G92" s="629">
        <v>3224</v>
      </c>
      <c r="H92" s="629">
        <v>1</v>
      </c>
      <c r="I92" s="629">
        <v>248</v>
      </c>
      <c r="J92" s="629">
        <v>12</v>
      </c>
      <c r="K92" s="629">
        <v>2988</v>
      </c>
      <c r="L92" s="629">
        <v>0.92679900744416877</v>
      </c>
      <c r="M92" s="629">
        <v>249</v>
      </c>
      <c r="N92" s="629">
        <v>2</v>
      </c>
      <c r="O92" s="629">
        <v>464</v>
      </c>
      <c r="P92" s="642">
        <v>0.14392059553349876</v>
      </c>
      <c r="Q92" s="630">
        <v>232</v>
      </c>
    </row>
    <row r="93" spans="1:17" ht="14.4" customHeight="1" x14ac:dyDescent="0.3">
      <c r="A93" s="625" t="s">
        <v>6682</v>
      </c>
      <c r="B93" s="626" t="s">
        <v>6417</v>
      </c>
      <c r="C93" s="626" t="s">
        <v>6409</v>
      </c>
      <c r="D93" s="626" t="s">
        <v>6519</v>
      </c>
      <c r="E93" s="626" t="s">
        <v>6520</v>
      </c>
      <c r="F93" s="629"/>
      <c r="G93" s="629"/>
      <c r="H93" s="629"/>
      <c r="I93" s="629"/>
      <c r="J93" s="629">
        <v>2</v>
      </c>
      <c r="K93" s="629">
        <v>444</v>
      </c>
      <c r="L93" s="629"/>
      <c r="M93" s="629">
        <v>222</v>
      </c>
      <c r="N93" s="629">
        <v>1</v>
      </c>
      <c r="O93" s="629">
        <v>224</v>
      </c>
      <c r="P93" s="642"/>
      <c r="Q93" s="630">
        <v>224</v>
      </c>
    </row>
    <row r="94" spans="1:17" ht="14.4" customHeight="1" x14ac:dyDescent="0.3">
      <c r="A94" s="625" t="s">
        <v>6682</v>
      </c>
      <c r="B94" s="626" t="s">
        <v>6417</v>
      </c>
      <c r="C94" s="626" t="s">
        <v>6409</v>
      </c>
      <c r="D94" s="626" t="s">
        <v>6527</v>
      </c>
      <c r="E94" s="626" t="s">
        <v>6528</v>
      </c>
      <c r="F94" s="629">
        <v>1</v>
      </c>
      <c r="G94" s="629">
        <v>623</v>
      </c>
      <c r="H94" s="629">
        <v>1</v>
      </c>
      <c r="I94" s="629">
        <v>623</v>
      </c>
      <c r="J94" s="629"/>
      <c r="K94" s="629"/>
      <c r="L94" s="629"/>
      <c r="M94" s="629"/>
      <c r="N94" s="629"/>
      <c r="O94" s="629"/>
      <c r="P94" s="642"/>
      <c r="Q94" s="630"/>
    </row>
    <row r="95" spans="1:17" ht="14.4" customHeight="1" x14ac:dyDescent="0.3">
      <c r="A95" s="625" t="s">
        <v>6682</v>
      </c>
      <c r="B95" s="626" t="s">
        <v>6417</v>
      </c>
      <c r="C95" s="626" t="s">
        <v>6409</v>
      </c>
      <c r="D95" s="626" t="s">
        <v>6543</v>
      </c>
      <c r="E95" s="626" t="s">
        <v>6544</v>
      </c>
      <c r="F95" s="629">
        <v>1</v>
      </c>
      <c r="G95" s="629">
        <v>428</v>
      </c>
      <c r="H95" s="629">
        <v>1</v>
      </c>
      <c r="I95" s="629">
        <v>428</v>
      </c>
      <c r="J95" s="629"/>
      <c r="K95" s="629"/>
      <c r="L95" s="629"/>
      <c r="M95" s="629"/>
      <c r="N95" s="629"/>
      <c r="O95" s="629"/>
      <c r="P95" s="642"/>
      <c r="Q95" s="630"/>
    </row>
    <row r="96" spans="1:17" ht="14.4" customHeight="1" x14ac:dyDescent="0.3">
      <c r="A96" s="625" t="s">
        <v>6682</v>
      </c>
      <c r="B96" s="626" t="s">
        <v>6417</v>
      </c>
      <c r="C96" s="626" t="s">
        <v>6409</v>
      </c>
      <c r="D96" s="626" t="s">
        <v>6551</v>
      </c>
      <c r="E96" s="626" t="s">
        <v>6552</v>
      </c>
      <c r="F96" s="629">
        <v>2</v>
      </c>
      <c r="G96" s="629">
        <v>612</v>
      </c>
      <c r="H96" s="629">
        <v>1</v>
      </c>
      <c r="I96" s="629">
        <v>306</v>
      </c>
      <c r="J96" s="629">
        <v>1</v>
      </c>
      <c r="K96" s="629">
        <v>160</v>
      </c>
      <c r="L96" s="629">
        <v>0.26143790849673204</v>
      </c>
      <c r="M96" s="629">
        <v>160</v>
      </c>
      <c r="N96" s="629">
        <v>1</v>
      </c>
      <c r="O96" s="629">
        <v>161</v>
      </c>
      <c r="P96" s="642">
        <v>0.26307189542483661</v>
      </c>
      <c r="Q96" s="630">
        <v>161</v>
      </c>
    </row>
    <row r="97" spans="1:17" ht="14.4" customHeight="1" x14ac:dyDescent="0.3">
      <c r="A97" s="625" t="s">
        <v>6682</v>
      </c>
      <c r="B97" s="626" t="s">
        <v>6417</v>
      </c>
      <c r="C97" s="626" t="s">
        <v>6409</v>
      </c>
      <c r="D97" s="626" t="s">
        <v>6553</v>
      </c>
      <c r="E97" s="626" t="s">
        <v>6554</v>
      </c>
      <c r="F97" s="629"/>
      <c r="G97" s="629"/>
      <c r="H97" s="629"/>
      <c r="I97" s="629"/>
      <c r="J97" s="629">
        <v>1</v>
      </c>
      <c r="K97" s="629">
        <v>221</v>
      </c>
      <c r="L97" s="629"/>
      <c r="M97" s="629">
        <v>221</v>
      </c>
      <c r="N97" s="629"/>
      <c r="O97" s="629"/>
      <c r="P97" s="642"/>
      <c r="Q97" s="630"/>
    </row>
    <row r="98" spans="1:17" ht="14.4" customHeight="1" x14ac:dyDescent="0.3">
      <c r="A98" s="625" t="s">
        <v>6682</v>
      </c>
      <c r="B98" s="626" t="s">
        <v>6417</v>
      </c>
      <c r="C98" s="626" t="s">
        <v>6409</v>
      </c>
      <c r="D98" s="626" t="s">
        <v>6561</v>
      </c>
      <c r="E98" s="626" t="s">
        <v>6562</v>
      </c>
      <c r="F98" s="629">
        <v>0</v>
      </c>
      <c r="G98" s="629">
        <v>0</v>
      </c>
      <c r="H98" s="629"/>
      <c r="I98" s="629"/>
      <c r="J98" s="629"/>
      <c r="K98" s="629"/>
      <c r="L98" s="629"/>
      <c r="M98" s="629"/>
      <c r="N98" s="629">
        <v>2</v>
      </c>
      <c r="O98" s="629">
        <v>2540</v>
      </c>
      <c r="P98" s="642"/>
      <c r="Q98" s="630">
        <v>1270</v>
      </c>
    </row>
    <row r="99" spans="1:17" ht="14.4" customHeight="1" x14ac:dyDescent="0.3">
      <c r="A99" s="625" t="s">
        <v>6682</v>
      </c>
      <c r="B99" s="626" t="s">
        <v>6417</v>
      </c>
      <c r="C99" s="626" t="s">
        <v>6409</v>
      </c>
      <c r="D99" s="626" t="s">
        <v>6563</v>
      </c>
      <c r="E99" s="626" t="s">
        <v>6564</v>
      </c>
      <c r="F99" s="629"/>
      <c r="G99" s="629"/>
      <c r="H99" s="629"/>
      <c r="I99" s="629"/>
      <c r="J99" s="629">
        <v>3</v>
      </c>
      <c r="K99" s="629">
        <v>885</v>
      </c>
      <c r="L99" s="629"/>
      <c r="M99" s="629">
        <v>295</v>
      </c>
      <c r="N99" s="629"/>
      <c r="O99" s="629"/>
      <c r="P99" s="642"/>
      <c r="Q99" s="630"/>
    </row>
    <row r="100" spans="1:17" ht="14.4" customHeight="1" x14ac:dyDescent="0.3">
      <c r="A100" s="625" t="s">
        <v>6682</v>
      </c>
      <c r="B100" s="626" t="s">
        <v>6417</v>
      </c>
      <c r="C100" s="626" t="s">
        <v>6409</v>
      </c>
      <c r="D100" s="626" t="s">
        <v>6412</v>
      </c>
      <c r="E100" s="626" t="s">
        <v>6413</v>
      </c>
      <c r="F100" s="629">
        <v>1</v>
      </c>
      <c r="G100" s="629">
        <v>377</v>
      </c>
      <c r="H100" s="629">
        <v>1</v>
      </c>
      <c r="I100" s="629">
        <v>377</v>
      </c>
      <c r="J100" s="629"/>
      <c r="K100" s="629"/>
      <c r="L100" s="629"/>
      <c r="M100" s="629"/>
      <c r="N100" s="629">
        <v>1</v>
      </c>
      <c r="O100" s="629">
        <v>186</v>
      </c>
      <c r="P100" s="642">
        <v>0.49336870026525198</v>
      </c>
      <c r="Q100" s="630">
        <v>186</v>
      </c>
    </row>
    <row r="101" spans="1:17" ht="14.4" customHeight="1" x14ac:dyDescent="0.3">
      <c r="A101" s="625" t="s">
        <v>6682</v>
      </c>
      <c r="B101" s="626" t="s">
        <v>6417</v>
      </c>
      <c r="C101" s="626" t="s">
        <v>6409</v>
      </c>
      <c r="D101" s="626" t="s">
        <v>6415</v>
      </c>
      <c r="E101" s="626" t="s">
        <v>6416</v>
      </c>
      <c r="F101" s="629"/>
      <c r="G101" s="629"/>
      <c r="H101" s="629"/>
      <c r="I101" s="629"/>
      <c r="J101" s="629">
        <v>1</v>
      </c>
      <c r="K101" s="629">
        <v>148</v>
      </c>
      <c r="L101" s="629"/>
      <c r="M101" s="629">
        <v>148</v>
      </c>
      <c r="N101" s="629">
        <v>2</v>
      </c>
      <c r="O101" s="629">
        <v>298</v>
      </c>
      <c r="P101" s="642"/>
      <c r="Q101" s="630">
        <v>149</v>
      </c>
    </row>
    <row r="102" spans="1:17" ht="14.4" customHeight="1" x14ac:dyDescent="0.3">
      <c r="A102" s="625" t="s">
        <v>6682</v>
      </c>
      <c r="B102" s="626" t="s">
        <v>6417</v>
      </c>
      <c r="C102" s="626" t="s">
        <v>6409</v>
      </c>
      <c r="D102" s="626" t="s">
        <v>6579</v>
      </c>
      <c r="E102" s="626" t="s">
        <v>6558</v>
      </c>
      <c r="F102" s="629">
        <v>1</v>
      </c>
      <c r="G102" s="629">
        <v>663</v>
      </c>
      <c r="H102" s="629">
        <v>1</v>
      </c>
      <c r="I102" s="629">
        <v>663</v>
      </c>
      <c r="J102" s="629"/>
      <c r="K102" s="629"/>
      <c r="L102" s="629"/>
      <c r="M102" s="629"/>
      <c r="N102" s="629"/>
      <c r="O102" s="629"/>
      <c r="P102" s="642"/>
      <c r="Q102" s="630"/>
    </row>
    <row r="103" spans="1:17" ht="14.4" customHeight="1" x14ac:dyDescent="0.3">
      <c r="A103" s="625" t="s">
        <v>6682</v>
      </c>
      <c r="B103" s="626" t="s">
        <v>6417</v>
      </c>
      <c r="C103" s="626" t="s">
        <v>6409</v>
      </c>
      <c r="D103" s="626" t="s">
        <v>6580</v>
      </c>
      <c r="E103" s="626" t="s">
        <v>6581</v>
      </c>
      <c r="F103" s="629">
        <v>1</v>
      </c>
      <c r="G103" s="629">
        <v>382</v>
      </c>
      <c r="H103" s="629">
        <v>1</v>
      </c>
      <c r="I103" s="629">
        <v>382</v>
      </c>
      <c r="J103" s="629">
        <v>5</v>
      </c>
      <c r="K103" s="629">
        <v>985</v>
      </c>
      <c r="L103" s="629">
        <v>2.5785340314136125</v>
      </c>
      <c r="M103" s="629">
        <v>197</v>
      </c>
      <c r="N103" s="629"/>
      <c r="O103" s="629"/>
      <c r="P103" s="642"/>
      <c r="Q103" s="630"/>
    </row>
    <row r="104" spans="1:17" ht="14.4" customHeight="1" x14ac:dyDescent="0.3">
      <c r="A104" s="625" t="s">
        <v>6682</v>
      </c>
      <c r="B104" s="626" t="s">
        <v>6417</v>
      </c>
      <c r="C104" s="626" t="s">
        <v>6409</v>
      </c>
      <c r="D104" s="626" t="s">
        <v>6582</v>
      </c>
      <c r="E104" s="626" t="s">
        <v>6583</v>
      </c>
      <c r="F104" s="629">
        <v>4</v>
      </c>
      <c r="G104" s="629">
        <v>368</v>
      </c>
      <c r="H104" s="629">
        <v>1</v>
      </c>
      <c r="I104" s="629">
        <v>92</v>
      </c>
      <c r="J104" s="629">
        <v>5</v>
      </c>
      <c r="K104" s="629">
        <v>465</v>
      </c>
      <c r="L104" s="629">
        <v>1.263586956521739</v>
      </c>
      <c r="M104" s="629">
        <v>93</v>
      </c>
      <c r="N104" s="629">
        <v>11</v>
      </c>
      <c r="O104" s="629">
        <v>1023</v>
      </c>
      <c r="P104" s="642">
        <v>2.7798913043478262</v>
      </c>
      <c r="Q104" s="630">
        <v>93</v>
      </c>
    </row>
    <row r="105" spans="1:17" ht="14.4" customHeight="1" x14ac:dyDescent="0.3">
      <c r="A105" s="625" t="s">
        <v>6682</v>
      </c>
      <c r="B105" s="626" t="s">
        <v>6417</v>
      </c>
      <c r="C105" s="626" t="s">
        <v>6409</v>
      </c>
      <c r="D105" s="626" t="s">
        <v>6584</v>
      </c>
      <c r="E105" s="626" t="s">
        <v>6526</v>
      </c>
      <c r="F105" s="629">
        <v>0</v>
      </c>
      <c r="G105" s="629">
        <v>0</v>
      </c>
      <c r="H105" s="629"/>
      <c r="I105" s="629"/>
      <c r="J105" s="629"/>
      <c r="K105" s="629"/>
      <c r="L105" s="629"/>
      <c r="M105" s="629"/>
      <c r="N105" s="629"/>
      <c r="O105" s="629"/>
      <c r="P105" s="642"/>
      <c r="Q105" s="630"/>
    </row>
    <row r="106" spans="1:17" ht="14.4" customHeight="1" x14ac:dyDescent="0.3">
      <c r="A106" s="625" t="s">
        <v>6682</v>
      </c>
      <c r="B106" s="626" t="s">
        <v>6417</v>
      </c>
      <c r="C106" s="626" t="s">
        <v>6409</v>
      </c>
      <c r="D106" s="626" t="s">
        <v>6595</v>
      </c>
      <c r="E106" s="626" t="s">
        <v>6596</v>
      </c>
      <c r="F106" s="629"/>
      <c r="G106" s="629"/>
      <c r="H106" s="629"/>
      <c r="I106" s="629"/>
      <c r="J106" s="629"/>
      <c r="K106" s="629"/>
      <c r="L106" s="629"/>
      <c r="M106" s="629"/>
      <c r="N106" s="629">
        <v>1</v>
      </c>
      <c r="O106" s="629">
        <v>221</v>
      </c>
      <c r="P106" s="642"/>
      <c r="Q106" s="630">
        <v>221</v>
      </c>
    </row>
    <row r="107" spans="1:17" ht="14.4" customHeight="1" x14ac:dyDescent="0.3">
      <c r="A107" s="625" t="s">
        <v>6682</v>
      </c>
      <c r="B107" s="626" t="s">
        <v>6417</v>
      </c>
      <c r="C107" s="626" t="s">
        <v>6409</v>
      </c>
      <c r="D107" s="626" t="s">
        <v>6599</v>
      </c>
      <c r="E107" s="626" t="s">
        <v>6449</v>
      </c>
      <c r="F107" s="629">
        <v>1</v>
      </c>
      <c r="G107" s="629">
        <v>173</v>
      </c>
      <c r="H107" s="629">
        <v>1</v>
      </c>
      <c r="I107" s="629">
        <v>173</v>
      </c>
      <c r="J107" s="629">
        <v>2</v>
      </c>
      <c r="K107" s="629">
        <v>348</v>
      </c>
      <c r="L107" s="629">
        <v>2.0115606936416186</v>
      </c>
      <c r="M107" s="629">
        <v>174</v>
      </c>
      <c r="N107" s="629"/>
      <c r="O107" s="629"/>
      <c r="P107" s="642"/>
      <c r="Q107" s="630"/>
    </row>
    <row r="108" spans="1:17" ht="14.4" customHeight="1" x14ac:dyDescent="0.3">
      <c r="A108" s="625" t="s">
        <v>6682</v>
      </c>
      <c r="B108" s="626" t="s">
        <v>6417</v>
      </c>
      <c r="C108" s="626" t="s">
        <v>6409</v>
      </c>
      <c r="D108" s="626" t="s">
        <v>6600</v>
      </c>
      <c r="E108" s="626" t="s">
        <v>6601</v>
      </c>
      <c r="F108" s="629"/>
      <c r="G108" s="629"/>
      <c r="H108" s="629"/>
      <c r="I108" s="629"/>
      <c r="J108" s="629">
        <v>2</v>
      </c>
      <c r="K108" s="629">
        <v>246</v>
      </c>
      <c r="L108" s="629"/>
      <c r="M108" s="629">
        <v>123</v>
      </c>
      <c r="N108" s="629"/>
      <c r="O108" s="629"/>
      <c r="P108" s="642"/>
      <c r="Q108" s="630"/>
    </row>
    <row r="109" spans="1:17" ht="14.4" customHeight="1" x14ac:dyDescent="0.3">
      <c r="A109" s="625" t="s">
        <v>6682</v>
      </c>
      <c r="B109" s="626" t="s">
        <v>6417</v>
      </c>
      <c r="C109" s="626" t="s">
        <v>6409</v>
      </c>
      <c r="D109" s="626" t="s">
        <v>6602</v>
      </c>
      <c r="E109" s="626" t="s">
        <v>6603</v>
      </c>
      <c r="F109" s="629"/>
      <c r="G109" s="629"/>
      <c r="H109" s="629"/>
      <c r="I109" s="629"/>
      <c r="J109" s="629">
        <v>1</v>
      </c>
      <c r="K109" s="629">
        <v>109</v>
      </c>
      <c r="L109" s="629"/>
      <c r="M109" s="629">
        <v>109</v>
      </c>
      <c r="N109" s="629">
        <v>3</v>
      </c>
      <c r="O109" s="629">
        <v>327</v>
      </c>
      <c r="P109" s="642"/>
      <c r="Q109" s="630">
        <v>109</v>
      </c>
    </row>
    <row r="110" spans="1:17" ht="14.4" customHeight="1" x14ac:dyDescent="0.3">
      <c r="A110" s="625" t="s">
        <v>6682</v>
      </c>
      <c r="B110" s="626" t="s">
        <v>6417</v>
      </c>
      <c r="C110" s="626" t="s">
        <v>6409</v>
      </c>
      <c r="D110" s="626" t="s">
        <v>6604</v>
      </c>
      <c r="E110" s="626" t="s">
        <v>6605</v>
      </c>
      <c r="F110" s="629"/>
      <c r="G110" s="629"/>
      <c r="H110" s="629"/>
      <c r="I110" s="629"/>
      <c r="J110" s="629"/>
      <c r="K110" s="629"/>
      <c r="L110" s="629"/>
      <c r="M110" s="629"/>
      <c r="N110" s="629">
        <v>3</v>
      </c>
      <c r="O110" s="629">
        <v>2553</v>
      </c>
      <c r="P110" s="642"/>
      <c r="Q110" s="630">
        <v>851</v>
      </c>
    </row>
    <row r="111" spans="1:17" ht="14.4" customHeight="1" x14ac:dyDescent="0.3">
      <c r="A111" s="625" t="s">
        <v>6682</v>
      </c>
      <c r="B111" s="626" t="s">
        <v>6417</v>
      </c>
      <c r="C111" s="626" t="s">
        <v>6409</v>
      </c>
      <c r="D111" s="626" t="s">
        <v>6609</v>
      </c>
      <c r="E111" s="626" t="s">
        <v>6610</v>
      </c>
      <c r="F111" s="629">
        <v>1</v>
      </c>
      <c r="G111" s="629">
        <v>110</v>
      </c>
      <c r="H111" s="629">
        <v>1</v>
      </c>
      <c r="I111" s="629">
        <v>110</v>
      </c>
      <c r="J111" s="629"/>
      <c r="K111" s="629"/>
      <c r="L111" s="629"/>
      <c r="M111" s="629"/>
      <c r="N111" s="629"/>
      <c r="O111" s="629"/>
      <c r="P111" s="642"/>
      <c r="Q111" s="630"/>
    </row>
    <row r="112" spans="1:17" ht="14.4" customHeight="1" x14ac:dyDescent="0.3">
      <c r="A112" s="625" t="s">
        <v>6682</v>
      </c>
      <c r="B112" s="626" t="s">
        <v>6417</v>
      </c>
      <c r="C112" s="626" t="s">
        <v>6409</v>
      </c>
      <c r="D112" s="626" t="s">
        <v>6683</v>
      </c>
      <c r="E112" s="626" t="s">
        <v>6684</v>
      </c>
      <c r="F112" s="629">
        <v>1</v>
      </c>
      <c r="G112" s="629">
        <v>846</v>
      </c>
      <c r="H112" s="629">
        <v>1</v>
      </c>
      <c r="I112" s="629">
        <v>846</v>
      </c>
      <c r="J112" s="629">
        <v>1</v>
      </c>
      <c r="K112" s="629">
        <v>848</v>
      </c>
      <c r="L112" s="629">
        <v>1.0023640661938533</v>
      </c>
      <c r="M112" s="629">
        <v>848</v>
      </c>
      <c r="N112" s="629"/>
      <c r="O112" s="629"/>
      <c r="P112" s="642"/>
      <c r="Q112" s="630"/>
    </row>
    <row r="113" spans="1:17" ht="14.4" customHeight="1" x14ac:dyDescent="0.3">
      <c r="A113" s="625" t="s">
        <v>6682</v>
      </c>
      <c r="B113" s="626" t="s">
        <v>6417</v>
      </c>
      <c r="C113" s="626" t="s">
        <v>6409</v>
      </c>
      <c r="D113" s="626" t="s">
        <v>6628</v>
      </c>
      <c r="E113" s="626" t="s">
        <v>6629</v>
      </c>
      <c r="F113" s="629"/>
      <c r="G113" s="629"/>
      <c r="H113" s="629"/>
      <c r="I113" s="629"/>
      <c r="J113" s="629">
        <v>3</v>
      </c>
      <c r="K113" s="629">
        <v>0</v>
      </c>
      <c r="L113" s="629"/>
      <c r="M113" s="629">
        <v>0</v>
      </c>
      <c r="N113" s="629"/>
      <c r="O113" s="629"/>
      <c r="P113" s="642"/>
      <c r="Q113" s="630"/>
    </row>
    <row r="114" spans="1:17" ht="14.4" customHeight="1" x14ac:dyDescent="0.3">
      <c r="A114" s="625" t="s">
        <v>6682</v>
      </c>
      <c r="B114" s="626" t="s">
        <v>6417</v>
      </c>
      <c r="C114" s="626" t="s">
        <v>6409</v>
      </c>
      <c r="D114" s="626" t="s">
        <v>6632</v>
      </c>
      <c r="E114" s="626" t="s">
        <v>6633</v>
      </c>
      <c r="F114" s="629"/>
      <c r="G114" s="629"/>
      <c r="H114" s="629"/>
      <c r="I114" s="629"/>
      <c r="J114" s="629"/>
      <c r="K114" s="629"/>
      <c r="L114" s="629"/>
      <c r="M114" s="629"/>
      <c r="N114" s="629">
        <v>26</v>
      </c>
      <c r="O114" s="629">
        <v>1484</v>
      </c>
      <c r="P114" s="642"/>
      <c r="Q114" s="630">
        <v>57.07692307692308</v>
      </c>
    </row>
    <row r="115" spans="1:17" ht="14.4" customHeight="1" x14ac:dyDescent="0.3">
      <c r="A115" s="625" t="s">
        <v>6682</v>
      </c>
      <c r="B115" s="626" t="s">
        <v>6417</v>
      </c>
      <c r="C115" s="626" t="s">
        <v>6409</v>
      </c>
      <c r="D115" s="626" t="s">
        <v>6636</v>
      </c>
      <c r="E115" s="626" t="s">
        <v>6637</v>
      </c>
      <c r="F115" s="629"/>
      <c r="G115" s="629"/>
      <c r="H115" s="629"/>
      <c r="I115" s="629"/>
      <c r="J115" s="629"/>
      <c r="K115" s="629"/>
      <c r="L115" s="629"/>
      <c r="M115" s="629"/>
      <c r="N115" s="629">
        <v>11</v>
      </c>
      <c r="O115" s="629">
        <v>2552</v>
      </c>
      <c r="P115" s="642"/>
      <c r="Q115" s="630">
        <v>232</v>
      </c>
    </row>
    <row r="116" spans="1:17" ht="14.4" customHeight="1" x14ac:dyDescent="0.3">
      <c r="A116" s="625" t="s">
        <v>6682</v>
      </c>
      <c r="B116" s="626" t="s">
        <v>6417</v>
      </c>
      <c r="C116" s="626" t="s">
        <v>6409</v>
      </c>
      <c r="D116" s="626" t="s">
        <v>6638</v>
      </c>
      <c r="E116" s="626" t="s">
        <v>6639</v>
      </c>
      <c r="F116" s="629"/>
      <c r="G116" s="629"/>
      <c r="H116" s="629"/>
      <c r="I116" s="629"/>
      <c r="J116" s="629"/>
      <c r="K116" s="629"/>
      <c r="L116" s="629"/>
      <c r="M116" s="629"/>
      <c r="N116" s="629">
        <v>147</v>
      </c>
      <c r="O116" s="629">
        <v>17052</v>
      </c>
      <c r="P116" s="642"/>
      <c r="Q116" s="630">
        <v>116</v>
      </c>
    </row>
    <row r="117" spans="1:17" ht="14.4" customHeight="1" x14ac:dyDescent="0.3">
      <c r="A117" s="625" t="s">
        <v>6682</v>
      </c>
      <c r="B117" s="626" t="s">
        <v>6642</v>
      </c>
      <c r="C117" s="626" t="s">
        <v>6450</v>
      </c>
      <c r="D117" s="626" t="s">
        <v>6685</v>
      </c>
      <c r="E117" s="626" t="s">
        <v>6686</v>
      </c>
      <c r="F117" s="629"/>
      <c r="G117" s="629"/>
      <c r="H117" s="629"/>
      <c r="I117" s="629"/>
      <c r="J117" s="629"/>
      <c r="K117" s="629"/>
      <c r="L117" s="629"/>
      <c r="M117" s="629"/>
      <c r="N117" s="629">
        <v>1</v>
      </c>
      <c r="O117" s="629">
        <v>386.67</v>
      </c>
      <c r="P117" s="642"/>
      <c r="Q117" s="630">
        <v>386.67</v>
      </c>
    </row>
    <row r="118" spans="1:17" ht="14.4" customHeight="1" x14ac:dyDescent="0.3">
      <c r="A118" s="625" t="s">
        <v>6682</v>
      </c>
      <c r="B118" s="626" t="s">
        <v>6642</v>
      </c>
      <c r="C118" s="626" t="s">
        <v>6450</v>
      </c>
      <c r="D118" s="626" t="s">
        <v>6687</v>
      </c>
      <c r="E118" s="626" t="s">
        <v>6688</v>
      </c>
      <c r="F118" s="629"/>
      <c r="G118" s="629"/>
      <c r="H118" s="629"/>
      <c r="I118" s="629"/>
      <c r="J118" s="629"/>
      <c r="K118" s="629"/>
      <c r="L118" s="629"/>
      <c r="M118" s="629"/>
      <c r="N118" s="629">
        <v>1</v>
      </c>
      <c r="O118" s="629">
        <v>1783.48</v>
      </c>
      <c r="P118" s="642"/>
      <c r="Q118" s="630">
        <v>1783.48</v>
      </c>
    </row>
    <row r="119" spans="1:17" ht="14.4" customHeight="1" x14ac:dyDescent="0.3">
      <c r="A119" s="625" t="s">
        <v>6682</v>
      </c>
      <c r="B119" s="626" t="s">
        <v>6642</v>
      </c>
      <c r="C119" s="626" t="s">
        <v>6450</v>
      </c>
      <c r="D119" s="626" t="s">
        <v>6689</v>
      </c>
      <c r="E119" s="626" t="s">
        <v>6690</v>
      </c>
      <c r="F119" s="629"/>
      <c r="G119" s="629"/>
      <c r="H119" s="629"/>
      <c r="I119" s="629"/>
      <c r="J119" s="629"/>
      <c r="K119" s="629"/>
      <c r="L119" s="629"/>
      <c r="M119" s="629"/>
      <c r="N119" s="629">
        <v>1</v>
      </c>
      <c r="O119" s="629">
        <v>239.4</v>
      </c>
      <c r="P119" s="642"/>
      <c r="Q119" s="630">
        <v>239.4</v>
      </c>
    </row>
    <row r="120" spans="1:17" ht="14.4" customHeight="1" x14ac:dyDescent="0.3">
      <c r="A120" s="625" t="s">
        <v>6682</v>
      </c>
      <c r="B120" s="626" t="s">
        <v>6642</v>
      </c>
      <c r="C120" s="626" t="s">
        <v>6450</v>
      </c>
      <c r="D120" s="626" t="s">
        <v>6691</v>
      </c>
      <c r="E120" s="626" t="s">
        <v>6686</v>
      </c>
      <c r="F120" s="629"/>
      <c r="G120" s="629"/>
      <c r="H120" s="629"/>
      <c r="I120" s="629"/>
      <c r="J120" s="629"/>
      <c r="K120" s="629"/>
      <c r="L120" s="629"/>
      <c r="M120" s="629"/>
      <c r="N120" s="629">
        <v>1</v>
      </c>
      <c r="O120" s="629">
        <v>326.45</v>
      </c>
      <c r="P120" s="642"/>
      <c r="Q120" s="630">
        <v>326.45</v>
      </c>
    </row>
    <row r="121" spans="1:17" ht="14.4" customHeight="1" x14ac:dyDescent="0.3">
      <c r="A121" s="625" t="s">
        <v>6682</v>
      </c>
      <c r="B121" s="626" t="s">
        <v>6642</v>
      </c>
      <c r="C121" s="626" t="s">
        <v>6409</v>
      </c>
      <c r="D121" s="626" t="s">
        <v>6511</v>
      </c>
      <c r="E121" s="626" t="s">
        <v>6512</v>
      </c>
      <c r="F121" s="629">
        <v>0</v>
      </c>
      <c r="G121" s="629">
        <v>0</v>
      </c>
      <c r="H121" s="629"/>
      <c r="I121" s="629"/>
      <c r="J121" s="629"/>
      <c r="K121" s="629"/>
      <c r="L121" s="629"/>
      <c r="M121" s="629"/>
      <c r="N121" s="629">
        <v>1</v>
      </c>
      <c r="O121" s="629">
        <v>112</v>
      </c>
      <c r="P121" s="642"/>
      <c r="Q121" s="630">
        <v>112</v>
      </c>
    </row>
    <row r="122" spans="1:17" ht="14.4" customHeight="1" x14ac:dyDescent="0.3">
      <c r="A122" s="625" t="s">
        <v>6682</v>
      </c>
      <c r="B122" s="626" t="s">
        <v>6642</v>
      </c>
      <c r="C122" s="626" t="s">
        <v>6409</v>
      </c>
      <c r="D122" s="626" t="s">
        <v>6692</v>
      </c>
      <c r="E122" s="626" t="s">
        <v>6693</v>
      </c>
      <c r="F122" s="629"/>
      <c r="G122" s="629"/>
      <c r="H122" s="629"/>
      <c r="I122" s="629"/>
      <c r="J122" s="629"/>
      <c r="K122" s="629"/>
      <c r="L122" s="629"/>
      <c r="M122" s="629"/>
      <c r="N122" s="629">
        <v>1</v>
      </c>
      <c r="O122" s="629">
        <v>4628</v>
      </c>
      <c r="P122" s="642"/>
      <c r="Q122" s="630">
        <v>4628</v>
      </c>
    </row>
    <row r="123" spans="1:17" ht="14.4" customHeight="1" x14ac:dyDescent="0.3">
      <c r="A123" s="625" t="s">
        <v>6682</v>
      </c>
      <c r="B123" s="626" t="s">
        <v>6642</v>
      </c>
      <c r="C123" s="626" t="s">
        <v>6409</v>
      </c>
      <c r="D123" s="626" t="s">
        <v>6551</v>
      </c>
      <c r="E123" s="626" t="s">
        <v>6552</v>
      </c>
      <c r="F123" s="629"/>
      <c r="G123" s="629"/>
      <c r="H123" s="629"/>
      <c r="I123" s="629"/>
      <c r="J123" s="629"/>
      <c r="K123" s="629"/>
      <c r="L123" s="629"/>
      <c r="M123" s="629"/>
      <c r="N123" s="629">
        <v>1</v>
      </c>
      <c r="O123" s="629">
        <v>161</v>
      </c>
      <c r="P123" s="642"/>
      <c r="Q123" s="630">
        <v>161</v>
      </c>
    </row>
    <row r="124" spans="1:17" ht="14.4" customHeight="1" x14ac:dyDescent="0.3">
      <c r="A124" s="625" t="s">
        <v>6682</v>
      </c>
      <c r="B124" s="626" t="s">
        <v>6642</v>
      </c>
      <c r="C124" s="626" t="s">
        <v>6409</v>
      </c>
      <c r="D124" s="626" t="s">
        <v>6561</v>
      </c>
      <c r="E124" s="626" t="s">
        <v>6562</v>
      </c>
      <c r="F124" s="629">
        <v>0</v>
      </c>
      <c r="G124" s="629">
        <v>0</v>
      </c>
      <c r="H124" s="629"/>
      <c r="I124" s="629"/>
      <c r="J124" s="629"/>
      <c r="K124" s="629"/>
      <c r="L124" s="629"/>
      <c r="M124" s="629"/>
      <c r="N124" s="629"/>
      <c r="O124" s="629"/>
      <c r="P124" s="642"/>
      <c r="Q124" s="630"/>
    </row>
    <row r="125" spans="1:17" ht="14.4" customHeight="1" x14ac:dyDescent="0.3">
      <c r="A125" s="625" t="s">
        <v>6694</v>
      </c>
      <c r="B125" s="626" t="s">
        <v>6417</v>
      </c>
      <c r="C125" s="626" t="s">
        <v>6409</v>
      </c>
      <c r="D125" s="626" t="s">
        <v>6491</v>
      </c>
      <c r="E125" s="626" t="s">
        <v>6492</v>
      </c>
      <c r="F125" s="629"/>
      <c r="G125" s="629"/>
      <c r="H125" s="629"/>
      <c r="I125" s="629"/>
      <c r="J125" s="629">
        <v>2</v>
      </c>
      <c r="K125" s="629">
        <v>68</v>
      </c>
      <c r="L125" s="629"/>
      <c r="M125" s="629">
        <v>34</v>
      </c>
      <c r="N125" s="629"/>
      <c r="O125" s="629"/>
      <c r="P125" s="642"/>
      <c r="Q125" s="630"/>
    </row>
    <row r="126" spans="1:17" ht="14.4" customHeight="1" x14ac:dyDescent="0.3">
      <c r="A126" s="625" t="s">
        <v>6694</v>
      </c>
      <c r="B126" s="626" t="s">
        <v>6417</v>
      </c>
      <c r="C126" s="626" t="s">
        <v>6409</v>
      </c>
      <c r="D126" s="626" t="s">
        <v>6513</v>
      </c>
      <c r="E126" s="626" t="s">
        <v>6514</v>
      </c>
      <c r="F126" s="629">
        <v>2</v>
      </c>
      <c r="G126" s="629">
        <v>248</v>
      </c>
      <c r="H126" s="629">
        <v>1</v>
      </c>
      <c r="I126" s="629">
        <v>124</v>
      </c>
      <c r="J126" s="629">
        <v>2</v>
      </c>
      <c r="K126" s="629">
        <v>250</v>
      </c>
      <c r="L126" s="629">
        <v>1.0080645161290323</v>
      </c>
      <c r="M126" s="629">
        <v>125</v>
      </c>
      <c r="N126" s="629"/>
      <c r="O126" s="629"/>
      <c r="P126" s="642"/>
      <c r="Q126" s="630"/>
    </row>
    <row r="127" spans="1:17" ht="14.4" customHeight="1" x14ac:dyDescent="0.3">
      <c r="A127" s="625" t="s">
        <v>6694</v>
      </c>
      <c r="B127" s="626" t="s">
        <v>6417</v>
      </c>
      <c r="C127" s="626" t="s">
        <v>6409</v>
      </c>
      <c r="D127" s="626" t="s">
        <v>6410</v>
      </c>
      <c r="E127" s="626" t="s">
        <v>6411</v>
      </c>
      <c r="F127" s="629"/>
      <c r="G127" s="629"/>
      <c r="H127" s="629"/>
      <c r="I127" s="629"/>
      <c r="J127" s="629"/>
      <c r="K127" s="629"/>
      <c r="L127" s="629"/>
      <c r="M127" s="629"/>
      <c r="N127" s="629">
        <v>1</v>
      </c>
      <c r="O127" s="629">
        <v>232</v>
      </c>
      <c r="P127" s="642"/>
      <c r="Q127" s="630">
        <v>232</v>
      </c>
    </row>
    <row r="128" spans="1:17" ht="14.4" customHeight="1" x14ac:dyDescent="0.3">
      <c r="A128" s="625" t="s">
        <v>6695</v>
      </c>
      <c r="B128" s="626" t="s">
        <v>6417</v>
      </c>
      <c r="C128" s="626" t="s">
        <v>6409</v>
      </c>
      <c r="D128" s="626" t="s">
        <v>6493</v>
      </c>
      <c r="E128" s="626" t="s">
        <v>6494</v>
      </c>
      <c r="F128" s="629"/>
      <c r="G128" s="629"/>
      <c r="H128" s="629"/>
      <c r="I128" s="629"/>
      <c r="J128" s="629"/>
      <c r="K128" s="629"/>
      <c r="L128" s="629"/>
      <c r="M128" s="629"/>
      <c r="N128" s="629">
        <v>1</v>
      </c>
      <c r="O128" s="629">
        <v>81</v>
      </c>
      <c r="P128" s="642"/>
      <c r="Q128" s="630">
        <v>81</v>
      </c>
    </row>
    <row r="129" spans="1:17" ht="14.4" customHeight="1" x14ac:dyDescent="0.3">
      <c r="A129" s="625" t="s">
        <v>6695</v>
      </c>
      <c r="B129" s="626" t="s">
        <v>6417</v>
      </c>
      <c r="C129" s="626" t="s">
        <v>6409</v>
      </c>
      <c r="D129" s="626" t="s">
        <v>6513</v>
      </c>
      <c r="E129" s="626" t="s">
        <v>6514</v>
      </c>
      <c r="F129" s="629"/>
      <c r="G129" s="629"/>
      <c r="H129" s="629"/>
      <c r="I129" s="629"/>
      <c r="J129" s="629">
        <v>1</v>
      </c>
      <c r="K129" s="629">
        <v>125</v>
      </c>
      <c r="L129" s="629"/>
      <c r="M129" s="629">
        <v>125</v>
      </c>
      <c r="N129" s="629"/>
      <c r="O129" s="629"/>
      <c r="P129" s="642"/>
      <c r="Q129" s="630"/>
    </row>
    <row r="130" spans="1:17" ht="14.4" customHeight="1" x14ac:dyDescent="0.3">
      <c r="A130" s="625" t="s">
        <v>6695</v>
      </c>
      <c r="B130" s="626" t="s">
        <v>6417</v>
      </c>
      <c r="C130" s="626" t="s">
        <v>6409</v>
      </c>
      <c r="D130" s="626" t="s">
        <v>6582</v>
      </c>
      <c r="E130" s="626" t="s">
        <v>6583</v>
      </c>
      <c r="F130" s="629"/>
      <c r="G130" s="629"/>
      <c r="H130" s="629"/>
      <c r="I130" s="629"/>
      <c r="J130" s="629"/>
      <c r="K130" s="629"/>
      <c r="L130" s="629"/>
      <c r="M130" s="629"/>
      <c r="N130" s="629">
        <v>1</v>
      </c>
      <c r="O130" s="629">
        <v>93</v>
      </c>
      <c r="P130" s="642"/>
      <c r="Q130" s="630">
        <v>93</v>
      </c>
    </row>
    <row r="131" spans="1:17" ht="14.4" customHeight="1" x14ac:dyDescent="0.3">
      <c r="A131" s="625" t="s">
        <v>6695</v>
      </c>
      <c r="B131" s="626" t="s">
        <v>6417</v>
      </c>
      <c r="C131" s="626" t="s">
        <v>6409</v>
      </c>
      <c r="D131" s="626" t="s">
        <v>6609</v>
      </c>
      <c r="E131" s="626" t="s">
        <v>6610</v>
      </c>
      <c r="F131" s="629"/>
      <c r="G131" s="629"/>
      <c r="H131" s="629"/>
      <c r="I131" s="629"/>
      <c r="J131" s="629"/>
      <c r="K131" s="629"/>
      <c r="L131" s="629"/>
      <c r="M131" s="629"/>
      <c r="N131" s="629">
        <v>1</v>
      </c>
      <c r="O131" s="629">
        <v>112</v>
      </c>
      <c r="P131" s="642"/>
      <c r="Q131" s="630">
        <v>112</v>
      </c>
    </row>
    <row r="132" spans="1:17" ht="14.4" customHeight="1" x14ac:dyDescent="0.3">
      <c r="A132" s="625" t="s">
        <v>6695</v>
      </c>
      <c r="B132" s="626" t="s">
        <v>6417</v>
      </c>
      <c r="C132" s="626" t="s">
        <v>6409</v>
      </c>
      <c r="D132" s="626" t="s">
        <v>6636</v>
      </c>
      <c r="E132" s="626" t="s">
        <v>6637</v>
      </c>
      <c r="F132" s="629"/>
      <c r="G132" s="629"/>
      <c r="H132" s="629"/>
      <c r="I132" s="629"/>
      <c r="J132" s="629"/>
      <c r="K132" s="629"/>
      <c r="L132" s="629"/>
      <c r="M132" s="629"/>
      <c r="N132" s="629">
        <v>1</v>
      </c>
      <c r="O132" s="629">
        <v>232</v>
      </c>
      <c r="P132" s="642"/>
      <c r="Q132" s="630">
        <v>232</v>
      </c>
    </row>
    <row r="133" spans="1:17" ht="14.4" customHeight="1" x14ac:dyDescent="0.3">
      <c r="A133" s="625" t="s">
        <v>6695</v>
      </c>
      <c r="B133" s="626" t="s">
        <v>6417</v>
      </c>
      <c r="C133" s="626" t="s">
        <v>6409</v>
      </c>
      <c r="D133" s="626" t="s">
        <v>6638</v>
      </c>
      <c r="E133" s="626" t="s">
        <v>6639</v>
      </c>
      <c r="F133" s="629"/>
      <c r="G133" s="629"/>
      <c r="H133" s="629"/>
      <c r="I133" s="629"/>
      <c r="J133" s="629"/>
      <c r="K133" s="629"/>
      <c r="L133" s="629"/>
      <c r="M133" s="629"/>
      <c r="N133" s="629">
        <v>1</v>
      </c>
      <c r="O133" s="629">
        <v>116</v>
      </c>
      <c r="P133" s="642"/>
      <c r="Q133" s="630">
        <v>116</v>
      </c>
    </row>
    <row r="134" spans="1:17" ht="14.4" customHeight="1" x14ac:dyDescent="0.3">
      <c r="A134" s="625" t="s">
        <v>6696</v>
      </c>
      <c r="B134" s="626" t="s">
        <v>6417</v>
      </c>
      <c r="C134" s="626" t="s">
        <v>6409</v>
      </c>
      <c r="D134" s="626" t="s">
        <v>6491</v>
      </c>
      <c r="E134" s="626" t="s">
        <v>6492</v>
      </c>
      <c r="F134" s="629">
        <v>1</v>
      </c>
      <c r="G134" s="629">
        <v>34</v>
      </c>
      <c r="H134" s="629">
        <v>1</v>
      </c>
      <c r="I134" s="629">
        <v>34</v>
      </c>
      <c r="J134" s="629"/>
      <c r="K134" s="629"/>
      <c r="L134" s="629"/>
      <c r="M134" s="629"/>
      <c r="N134" s="629"/>
      <c r="O134" s="629"/>
      <c r="P134" s="642"/>
      <c r="Q134" s="630"/>
    </row>
    <row r="135" spans="1:17" ht="14.4" customHeight="1" x14ac:dyDescent="0.3">
      <c r="A135" s="625" t="s">
        <v>6696</v>
      </c>
      <c r="B135" s="626" t="s">
        <v>6417</v>
      </c>
      <c r="C135" s="626" t="s">
        <v>6409</v>
      </c>
      <c r="D135" s="626" t="s">
        <v>6513</v>
      </c>
      <c r="E135" s="626" t="s">
        <v>6514</v>
      </c>
      <c r="F135" s="629">
        <v>1</v>
      </c>
      <c r="G135" s="629">
        <v>124</v>
      </c>
      <c r="H135" s="629">
        <v>1</v>
      </c>
      <c r="I135" s="629">
        <v>124</v>
      </c>
      <c r="J135" s="629">
        <v>1</v>
      </c>
      <c r="K135" s="629">
        <v>125</v>
      </c>
      <c r="L135" s="629">
        <v>1.0080645161290323</v>
      </c>
      <c r="M135" s="629">
        <v>125</v>
      </c>
      <c r="N135" s="629"/>
      <c r="O135" s="629"/>
      <c r="P135" s="642"/>
      <c r="Q135" s="630"/>
    </row>
    <row r="136" spans="1:17" ht="14.4" customHeight="1" x14ac:dyDescent="0.3">
      <c r="A136" s="625" t="s">
        <v>6696</v>
      </c>
      <c r="B136" s="626" t="s">
        <v>6417</v>
      </c>
      <c r="C136" s="626" t="s">
        <v>6409</v>
      </c>
      <c r="D136" s="626" t="s">
        <v>6410</v>
      </c>
      <c r="E136" s="626" t="s">
        <v>6411</v>
      </c>
      <c r="F136" s="629"/>
      <c r="G136" s="629"/>
      <c r="H136" s="629"/>
      <c r="I136" s="629"/>
      <c r="J136" s="629">
        <v>1</v>
      </c>
      <c r="K136" s="629">
        <v>249</v>
      </c>
      <c r="L136" s="629"/>
      <c r="M136" s="629">
        <v>249</v>
      </c>
      <c r="N136" s="629"/>
      <c r="O136" s="629"/>
      <c r="P136" s="642"/>
      <c r="Q136" s="630"/>
    </row>
    <row r="137" spans="1:17" ht="14.4" customHeight="1" x14ac:dyDescent="0.3">
      <c r="A137" s="625" t="s">
        <v>6697</v>
      </c>
      <c r="B137" s="626" t="s">
        <v>6417</v>
      </c>
      <c r="C137" s="626" t="s">
        <v>6409</v>
      </c>
      <c r="D137" s="626" t="s">
        <v>6489</v>
      </c>
      <c r="E137" s="626" t="s">
        <v>6490</v>
      </c>
      <c r="F137" s="629"/>
      <c r="G137" s="629"/>
      <c r="H137" s="629"/>
      <c r="I137" s="629"/>
      <c r="J137" s="629">
        <v>1</v>
      </c>
      <c r="K137" s="629">
        <v>0</v>
      </c>
      <c r="L137" s="629"/>
      <c r="M137" s="629">
        <v>0</v>
      </c>
      <c r="N137" s="629"/>
      <c r="O137" s="629"/>
      <c r="P137" s="642"/>
      <c r="Q137" s="630"/>
    </row>
    <row r="138" spans="1:17" ht="14.4" customHeight="1" x14ac:dyDescent="0.3">
      <c r="A138" s="625" t="s">
        <v>6697</v>
      </c>
      <c r="B138" s="626" t="s">
        <v>6417</v>
      </c>
      <c r="C138" s="626" t="s">
        <v>6409</v>
      </c>
      <c r="D138" s="626" t="s">
        <v>6513</v>
      </c>
      <c r="E138" s="626" t="s">
        <v>6514</v>
      </c>
      <c r="F138" s="629"/>
      <c r="G138" s="629"/>
      <c r="H138" s="629"/>
      <c r="I138" s="629"/>
      <c r="J138" s="629">
        <v>2</v>
      </c>
      <c r="K138" s="629">
        <v>250</v>
      </c>
      <c r="L138" s="629"/>
      <c r="M138" s="629">
        <v>125</v>
      </c>
      <c r="N138" s="629"/>
      <c r="O138" s="629"/>
      <c r="P138" s="642"/>
      <c r="Q138" s="630"/>
    </row>
    <row r="139" spans="1:17" ht="14.4" customHeight="1" x14ac:dyDescent="0.3">
      <c r="A139" s="625" t="s">
        <v>6697</v>
      </c>
      <c r="B139" s="626" t="s">
        <v>6417</v>
      </c>
      <c r="C139" s="626" t="s">
        <v>6409</v>
      </c>
      <c r="D139" s="626" t="s">
        <v>6638</v>
      </c>
      <c r="E139" s="626" t="s">
        <v>6639</v>
      </c>
      <c r="F139" s="629"/>
      <c r="G139" s="629"/>
      <c r="H139" s="629"/>
      <c r="I139" s="629"/>
      <c r="J139" s="629"/>
      <c r="K139" s="629"/>
      <c r="L139" s="629"/>
      <c r="M139" s="629"/>
      <c r="N139" s="629">
        <v>3</v>
      </c>
      <c r="O139" s="629">
        <v>348</v>
      </c>
      <c r="P139" s="642"/>
      <c r="Q139" s="630">
        <v>116</v>
      </c>
    </row>
    <row r="140" spans="1:17" ht="14.4" customHeight="1" x14ac:dyDescent="0.3">
      <c r="A140" s="625" t="s">
        <v>6697</v>
      </c>
      <c r="B140" s="626" t="s">
        <v>6642</v>
      </c>
      <c r="C140" s="626" t="s">
        <v>6409</v>
      </c>
      <c r="D140" s="626" t="s">
        <v>6487</v>
      </c>
      <c r="E140" s="626" t="s">
        <v>6488</v>
      </c>
      <c r="F140" s="629"/>
      <c r="G140" s="629"/>
      <c r="H140" s="629"/>
      <c r="I140" s="629"/>
      <c r="J140" s="629"/>
      <c r="K140" s="629"/>
      <c r="L140" s="629"/>
      <c r="M140" s="629"/>
      <c r="N140" s="629">
        <v>1</v>
      </c>
      <c r="O140" s="629">
        <v>0</v>
      </c>
      <c r="P140" s="642"/>
      <c r="Q140" s="630">
        <v>0</v>
      </c>
    </row>
    <row r="141" spans="1:17" ht="14.4" customHeight="1" x14ac:dyDescent="0.3">
      <c r="A141" s="625" t="s">
        <v>6698</v>
      </c>
      <c r="B141" s="626" t="s">
        <v>6417</v>
      </c>
      <c r="C141" s="626" t="s">
        <v>6409</v>
      </c>
      <c r="D141" s="626" t="s">
        <v>6489</v>
      </c>
      <c r="E141" s="626" t="s">
        <v>6490</v>
      </c>
      <c r="F141" s="629">
        <v>1</v>
      </c>
      <c r="G141" s="629">
        <v>0</v>
      </c>
      <c r="H141" s="629"/>
      <c r="I141" s="629">
        <v>0</v>
      </c>
      <c r="J141" s="629"/>
      <c r="K141" s="629"/>
      <c r="L141" s="629"/>
      <c r="M141" s="629"/>
      <c r="N141" s="629">
        <v>1</v>
      </c>
      <c r="O141" s="629">
        <v>0</v>
      </c>
      <c r="P141" s="642"/>
      <c r="Q141" s="630">
        <v>0</v>
      </c>
    </row>
    <row r="142" spans="1:17" ht="14.4" customHeight="1" x14ac:dyDescent="0.3">
      <c r="A142" s="625" t="s">
        <v>6698</v>
      </c>
      <c r="B142" s="626" t="s">
        <v>6417</v>
      </c>
      <c r="C142" s="626" t="s">
        <v>6409</v>
      </c>
      <c r="D142" s="626" t="s">
        <v>6491</v>
      </c>
      <c r="E142" s="626" t="s">
        <v>6492</v>
      </c>
      <c r="F142" s="629"/>
      <c r="G142" s="629"/>
      <c r="H142" s="629"/>
      <c r="I142" s="629"/>
      <c r="J142" s="629">
        <v>1</v>
      </c>
      <c r="K142" s="629">
        <v>34</v>
      </c>
      <c r="L142" s="629"/>
      <c r="M142" s="629">
        <v>34</v>
      </c>
      <c r="N142" s="629">
        <v>1</v>
      </c>
      <c r="O142" s="629">
        <v>34</v>
      </c>
      <c r="P142" s="642"/>
      <c r="Q142" s="630">
        <v>34</v>
      </c>
    </row>
    <row r="143" spans="1:17" ht="14.4" customHeight="1" x14ac:dyDescent="0.3">
      <c r="A143" s="625" t="s">
        <v>6698</v>
      </c>
      <c r="B143" s="626" t="s">
        <v>6417</v>
      </c>
      <c r="C143" s="626" t="s">
        <v>6409</v>
      </c>
      <c r="D143" s="626" t="s">
        <v>6513</v>
      </c>
      <c r="E143" s="626" t="s">
        <v>6514</v>
      </c>
      <c r="F143" s="629">
        <v>3</v>
      </c>
      <c r="G143" s="629">
        <v>372</v>
      </c>
      <c r="H143" s="629">
        <v>1</v>
      </c>
      <c r="I143" s="629">
        <v>124</v>
      </c>
      <c r="J143" s="629">
        <v>2</v>
      </c>
      <c r="K143" s="629">
        <v>250</v>
      </c>
      <c r="L143" s="629">
        <v>0.67204301075268813</v>
      </c>
      <c r="M143" s="629">
        <v>125</v>
      </c>
      <c r="N143" s="629"/>
      <c r="O143" s="629"/>
      <c r="P143" s="642"/>
      <c r="Q143" s="630"/>
    </row>
    <row r="144" spans="1:17" ht="14.4" customHeight="1" x14ac:dyDescent="0.3">
      <c r="A144" s="625" t="s">
        <v>6698</v>
      </c>
      <c r="B144" s="626" t="s">
        <v>6417</v>
      </c>
      <c r="C144" s="626" t="s">
        <v>6409</v>
      </c>
      <c r="D144" s="626" t="s">
        <v>6410</v>
      </c>
      <c r="E144" s="626" t="s">
        <v>6411</v>
      </c>
      <c r="F144" s="629">
        <v>1</v>
      </c>
      <c r="G144" s="629">
        <v>248</v>
      </c>
      <c r="H144" s="629">
        <v>1</v>
      </c>
      <c r="I144" s="629">
        <v>248</v>
      </c>
      <c r="J144" s="629">
        <v>1</v>
      </c>
      <c r="K144" s="629">
        <v>249</v>
      </c>
      <c r="L144" s="629">
        <v>1.0040322580645162</v>
      </c>
      <c r="M144" s="629">
        <v>249</v>
      </c>
      <c r="N144" s="629"/>
      <c r="O144" s="629"/>
      <c r="P144" s="642"/>
      <c r="Q144" s="630"/>
    </row>
    <row r="145" spans="1:17" ht="14.4" customHeight="1" x14ac:dyDescent="0.3">
      <c r="A145" s="625" t="s">
        <v>6698</v>
      </c>
      <c r="B145" s="626" t="s">
        <v>6417</v>
      </c>
      <c r="C145" s="626" t="s">
        <v>6409</v>
      </c>
      <c r="D145" s="626" t="s">
        <v>6600</v>
      </c>
      <c r="E145" s="626" t="s">
        <v>6601</v>
      </c>
      <c r="F145" s="629">
        <v>1</v>
      </c>
      <c r="G145" s="629">
        <v>197</v>
      </c>
      <c r="H145" s="629">
        <v>1</v>
      </c>
      <c r="I145" s="629">
        <v>197</v>
      </c>
      <c r="J145" s="629"/>
      <c r="K145" s="629"/>
      <c r="L145" s="629"/>
      <c r="M145" s="629"/>
      <c r="N145" s="629"/>
      <c r="O145" s="629"/>
      <c r="P145" s="642"/>
      <c r="Q145" s="630"/>
    </row>
    <row r="146" spans="1:17" ht="14.4" customHeight="1" x14ac:dyDescent="0.3">
      <c r="A146" s="625" t="s">
        <v>6698</v>
      </c>
      <c r="B146" s="626" t="s">
        <v>6417</v>
      </c>
      <c r="C146" s="626" t="s">
        <v>6409</v>
      </c>
      <c r="D146" s="626" t="s">
        <v>6638</v>
      </c>
      <c r="E146" s="626" t="s">
        <v>6639</v>
      </c>
      <c r="F146" s="629"/>
      <c r="G146" s="629"/>
      <c r="H146" s="629"/>
      <c r="I146" s="629"/>
      <c r="J146" s="629"/>
      <c r="K146" s="629"/>
      <c r="L146" s="629"/>
      <c r="M146" s="629"/>
      <c r="N146" s="629">
        <v>5</v>
      </c>
      <c r="O146" s="629">
        <v>580</v>
      </c>
      <c r="P146" s="642"/>
      <c r="Q146" s="630">
        <v>116</v>
      </c>
    </row>
    <row r="147" spans="1:17" ht="14.4" customHeight="1" x14ac:dyDescent="0.3">
      <c r="A147" s="625" t="s">
        <v>6699</v>
      </c>
      <c r="B147" s="626" t="s">
        <v>6417</v>
      </c>
      <c r="C147" s="626" t="s">
        <v>6409</v>
      </c>
      <c r="D147" s="626" t="s">
        <v>6489</v>
      </c>
      <c r="E147" s="626" t="s">
        <v>6490</v>
      </c>
      <c r="F147" s="629">
        <v>1</v>
      </c>
      <c r="G147" s="629">
        <v>0</v>
      </c>
      <c r="H147" s="629"/>
      <c r="I147" s="629">
        <v>0</v>
      </c>
      <c r="J147" s="629">
        <v>2</v>
      </c>
      <c r="K147" s="629">
        <v>0</v>
      </c>
      <c r="L147" s="629"/>
      <c r="M147" s="629">
        <v>0</v>
      </c>
      <c r="N147" s="629"/>
      <c r="O147" s="629"/>
      <c r="P147" s="642"/>
      <c r="Q147" s="630"/>
    </row>
    <row r="148" spans="1:17" ht="14.4" customHeight="1" x14ac:dyDescent="0.3">
      <c r="A148" s="625" t="s">
        <v>6699</v>
      </c>
      <c r="B148" s="626" t="s">
        <v>6417</v>
      </c>
      <c r="C148" s="626" t="s">
        <v>6409</v>
      </c>
      <c r="D148" s="626" t="s">
        <v>6513</v>
      </c>
      <c r="E148" s="626" t="s">
        <v>6514</v>
      </c>
      <c r="F148" s="629">
        <v>12</v>
      </c>
      <c r="G148" s="629">
        <v>1488</v>
      </c>
      <c r="H148" s="629">
        <v>1</v>
      </c>
      <c r="I148" s="629">
        <v>124</v>
      </c>
      <c r="J148" s="629">
        <v>8</v>
      </c>
      <c r="K148" s="629">
        <v>1000</v>
      </c>
      <c r="L148" s="629">
        <v>0.67204301075268813</v>
      </c>
      <c r="M148" s="629">
        <v>125</v>
      </c>
      <c r="N148" s="629"/>
      <c r="O148" s="629"/>
      <c r="P148" s="642"/>
      <c r="Q148" s="630"/>
    </row>
    <row r="149" spans="1:17" ht="14.4" customHeight="1" x14ac:dyDescent="0.3">
      <c r="A149" s="625" t="s">
        <v>6699</v>
      </c>
      <c r="B149" s="626" t="s">
        <v>6417</v>
      </c>
      <c r="C149" s="626" t="s">
        <v>6409</v>
      </c>
      <c r="D149" s="626" t="s">
        <v>6410</v>
      </c>
      <c r="E149" s="626" t="s">
        <v>6411</v>
      </c>
      <c r="F149" s="629">
        <v>2</v>
      </c>
      <c r="G149" s="629">
        <v>496</v>
      </c>
      <c r="H149" s="629">
        <v>1</v>
      </c>
      <c r="I149" s="629">
        <v>248</v>
      </c>
      <c r="J149" s="629">
        <v>3</v>
      </c>
      <c r="K149" s="629">
        <v>747</v>
      </c>
      <c r="L149" s="629">
        <v>1.5060483870967742</v>
      </c>
      <c r="M149" s="629">
        <v>249</v>
      </c>
      <c r="N149" s="629"/>
      <c r="O149" s="629"/>
      <c r="P149" s="642"/>
      <c r="Q149" s="630"/>
    </row>
    <row r="150" spans="1:17" ht="14.4" customHeight="1" x14ac:dyDescent="0.3">
      <c r="A150" s="625" t="s">
        <v>6699</v>
      </c>
      <c r="B150" s="626" t="s">
        <v>6417</v>
      </c>
      <c r="C150" s="626" t="s">
        <v>6409</v>
      </c>
      <c r="D150" s="626" t="s">
        <v>6582</v>
      </c>
      <c r="E150" s="626" t="s">
        <v>6583</v>
      </c>
      <c r="F150" s="629">
        <v>1</v>
      </c>
      <c r="G150" s="629">
        <v>92</v>
      </c>
      <c r="H150" s="629">
        <v>1</v>
      </c>
      <c r="I150" s="629">
        <v>92</v>
      </c>
      <c r="J150" s="629"/>
      <c r="K150" s="629"/>
      <c r="L150" s="629"/>
      <c r="M150" s="629"/>
      <c r="N150" s="629"/>
      <c r="O150" s="629"/>
      <c r="P150" s="642"/>
      <c r="Q150" s="630"/>
    </row>
    <row r="151" spans="1:17" ht="14.4" customHeight="1" x14ac:dyDescent="0.3">
      <c r="A151" s="625" t="s">
        <v>6699</v>
      </c>
      <c r="B151" s="626" t="s">
        <v>6417</v>
      </c>
      <c r="C151" s="626" t="s">
        <v>6409</v>
      </c>
      <c r="D151" s="626" t="s">
        <v>6632</v>
      </c>
      <c r="E151" s="626" t="s">
        <v>6633</v>
      </c>
      <c r="F151" s="629"/>
      <c r="G151" s="629"/>
      <c r="H151" s="629"/>
      <c r="I151" s="629"/>
      <c r="J151" s="629"/>
      <c r="K151" s="629"/>
      <c r="L151" s="629"/>
      <c r="M151" s="629"/>
      <c r="N151" s="629">
        <v>0</v>
      </c>
      <c r="O151" s="629">
        <v>0</v>
      </c>
      <c r="P151" s="642"/>
      <c r="Q151" s="630"/>
    </row>
    <row r="152" spans="1:17" ht="14.4" customHeight="1" x14ac:dyDescent="0.3">
      <c r="A152" s="625" t="s">
        <v>6699</v>
      </c>
      <c r="B152" s="626" t="s">
        <v>6417</v>
      </c>
      <c r="C152" s="626" t="s">
        <v>6409</v>
      </c>
      <c r="D152" s="626" t="s">
        <v>6638</v>
      </c>
      <c r="E152" s="626" t="s">
        <v>6639</v>
      </c>
      <c r="F152" s="629"/>
      <c r="G152" s="629"/>
      <c r="H152" s="629"/>
      <c r="I152" s="629"/>
      <c r="J152" s="629"/>
      <c r="K152" s="629"/>
      <c r="L152" s="629"/>
      <c r="M152" s="629"/>
      <c r="N152" s="629">
        <v>2</v>
      </c>
      <c r="O152" s="629">
        <v>232</v>
      </c>
      <c r="P152" s="642"/>
      <c r="Q152" s="630">
        <v>116</v>
      </c>
    </row>
    <row r="153" spans="1:17" ht="14.4" customHeight="1" x14ac:dyDescent="0.3">
      <c r="A153" s="625" t="s">
        <v>6700</v>
      </c>
      <c r="B153" s="626" t="s">
        <v>6417</v>
      </c>
      <c r="C153" s="626" t="s">
        <v>6450</v>
      </c>
      <c r="D153" s="626" t="s">
        <v>6463</v>
      </c>
      <c r="E153" s="626" t="s">
        <v>6464</v>
      </c>
      <c r="F153" s="629"/>
      <c r="G153" s="629"/>
      <c r="H153" s="629"/>
      <c r="I153" s="629"/>
      <c r="J153" s="629"/>
      <c r="K153" s="629"/>
      <c r="L153" s="629"/>
      <c r="M153" s="629"/>
      <c r="N153" s="629">
        <v>1</v>
      </c>
      <c r="O153" s="629">
        <v>187</v>
      </c>
      <c r="P153" s="642"/>
      <c r="Q153" s="630">
        <v>187</v>
      </c>
    </row>
    <row r="154" spans="1:17" ht="14.4" customHeight="1" x14ac:dyDescent="0.3">
      <c r="A154" s="625" t="s">
        <v>6700</v>
      </c>
      <c r="B154" s="626" t="s">
        <v>6417</v>
      </c>
      <c r="C154" s="626" t="s">
        <v>6409</v>
      </c>
      <c r="D154" s="626" t="s">
        <v>6489</v>
      </c>
      <c r="E154" s="626" t="s">
        <v>6490</v>
      </c>
      <c r="F154" s="629"/>
      <c r="G154" s="629"/>
      <c r="H154" s="629"/>
      <c r="I154" s="629"/>
      <c r="J154" s="629"/>
      <c r="K154" s="629"/>
      <c r="L154" s="629"/>
      <c r="M154" s="629"/>
      <c r="N154" s="629">
        <v>1</v>
      </c>
      <c r="O154" s="629">
        <v>0</v>
      </c>
      <c r="P154" s="642"/>
      <c r="Q154" s="630">
        <v>0</v>
      </c>
    </row>
    <row r="155" spans="1:17" ht="14.4" customHeight="1" x14ac:dyDescent="0.3">
      <c r="A155" s="625" t="s">
        <v>6700</v>
      </c>
      <c r="B155" s="626" t="s">
        <v>6417</v>
      </c>
      <c r="C155" s="626" t="s">
        <v>6409</v>
      </c>
      <c r="D155" s="626" t="s">
        <v>6491</v>
      </c>
      <c r="E155" s="626" t="s">
        <v>6492</v>
      </c>
      <c r="F155" s="629"/>
      <c r="G155" s="629"/>
      <c r="H155" s="629"/>
      <c r="I155" s="629"/>
      <c r="J155" s="629"/>
      <c r="K155" s="629"/>
      <c r="L155" s="629"/>
      <c r="M155" s="629"/>
      <c r="N155" s="629">
        <v>1</v>
      </c>
      <c r="O155" s="629">
        <v>34</v>
      </c>
      <c r="P155" s="642"/>
      <c r="Q155" s="630">
        <v>34</v>
      </c>
    </row>
    <row r="156" spans="1:17" ht="14.4" customHeight="1" x14ac:dyDescent="0.3">
      <c r="A156" s="625" t="s">
        <v>6700</v>
      </c>
      <c r="B156" s="626" t="s">
        <v>6417</v>
      </c>
      <c r="C156" s="626" t="s">
        <v>6409</v>
      </c>
      <c r="D156" s="626" t="s">
        <v>6493</v>
      </c>
      <c r="E156" s="626" t="s">
        <v>6494</v>
      </c>
      <c r="F156" s="629"/>
      <c r="G156" s="629"/>
      <c r="H156" s="629"/>
      <c r="I156" s="629"/>
      <c r="J156" s="629">
        <v>1</v>
      </c>
      <c r="K156" s="629">
        <v>75</v>
      </c>
      <c r="L156" s="629"/>
      <c r="M156" s="629">
        <v>75</v>
      </c>
      <c r="N156" s="629">
        <v>1</v>
      </c>
      <c r="O156" s="629">
        <v>81</v>
      </c>
      <c r="P156" s="642"/>
      <c r="Q156" s="630">
        <v>81</v>
      </c>
    </row>
    <row r="157" spans="1:17" ht="14.4" customHeight="1" x14ac:dyDescent="0.3">
      <c r="A157" s="625" t="s">
        <v>6700</v>
      </c>
      <c r="B157" s="626" t="s">
        <v>6417</v>
      </c>
      <c r="C157" s="626" t="s">
        <v>6409</v>
      </c>
      <c r="D157" s="626" t="s">
        <v>6507</v>
      </c>
      <c r="E157" s="626" t="s">
        <v>6508</v>
      </c>
      <c r="F157" s="629"/>
      <c r="G157" s="629"/>
      <c r="H157" s="629"/>
      <c r="I157" s="629"/>
      <c r="J157" s="629"/>
      <c r="K157" s="629"/>
      <c r="L157" s="629"/>
      <c r="M157" s="629"/>
      <c r="N157" s="629">
        <v>1</v>
      </c>
      <c r="O157" s="629">
        <v>91</v>
      </c>
      <c r="P157" s="642"/>
      <c r="Q157" s="630">
        <v>91</v>
      </c>
    </row>
    <row r="158" spans="1:17" ht="14.4" customHeight="1" x14ac:dyDescent="0.3">
      <c r="A158" s="625" t="s">
        <v>6700</v>
      </c>
      <c r="B158" s="626" t="s">
        <v>6417</v>
      </c>
      <c r="C158" s="626" t="s">
        <v>6409</v>
      </c>
      <c r="D158" s="626" t="s">
        <v>6513</v>
      </c>
      <c r="E158" s="626" t="s">
        <v>6514</v>
      </c>
      <c r="F158" s="629">
        <v>23</v>
      </c>
      <c r="G158" s="629">
        <v>2852</v>
      </c>
      <c r="H158" s="629">
        <v>1</v>
      </c>
      <c r="I158" s="629">
        <v>124</v>
      </c>
      <c r="J158" s="629">
        <v>27</v>
      </c>
      <c r="K158" s="629">
        <v>3375</v>
      </c>
      <c r="L158" s="629">
        <v>1.1833800841514726</v>
      </c>
      <c r="M158" s="629">
        <v>125</v>
      </c>
      <c r="N158" s="629">
        <v>1</v>
      </c>
      <c r="O158" s="629">
        <v>116</v>
      </c>
      <c r="P158" s="642">
        <v>4.067321178120617E-2</v>
      </c>
      <c r="Q158" s="630">
        <v>116</v>
      </c>
    </row>
    <row r="159" spans="1:17" ht="14.4" customHeight="1" x14ac:dyDescent="0.3">
      <c r="A159" s="625" t="s">
        <v>6700</v>
      </c>
      <c r="B159" s="626" t="s">
        <v>6417</v>
      </c>
      <c r="C159" s="626" t="s">
        <v>6409</v>
      </c>
      <c r="D159" s="626" t="s">
        <v>6410</v>
      </c>
      <c r="E159" s="626" t="s">
        <v>6411</v>
      </c>
      <c r="F159" s="629">
        <v>2</v>
      </c>
      <c r="G159" s="629">
        <v>496</v>
      </c>
      <c r="H159" s="629">
        <v>1</v>
      </c>
      <c r="I159" s="629">
        <v>248</v>
      </c>
      <c r="J159" s="629"/>
      <c r="K159" s="629"/>
      <c r="L159" s="629"/>
      <c r="M159" s="629"/>
      <c r="N159" s="629">
        <v>0</v>
      </c>
      <c r="O159" s="629">
        <v>0</v>
      </c>
      <c r="P159" s="642">
        <v>0</v>
      </c>
      <c r="Q159" s="630"/>
    </row>
    <row r="160" spans="1:17" ht="14.4" customHeight="1" x14ac:dyDescent="0.3">
      <c r="A160" s="625" t="s">
        <v>6700</v>
      </c>
      <c r="B160" s="626" t="s">
        <v>6417</v>
      </c>
      <c r="C160" s="626" t="s">
        <v>6409</v>
      </c>
      <c r="D160" s="626" t="s">
        <v>6549</v>
      </c>
      <c r="E160" s="626" t="s">
        <v>6550</v>
      </c>
      <c r="F160" s="629"/>
      <c r="G160" s="629"/>
      <c r="H160" s="629"/>
      <c r="I160" s="629"/>
      <c r="J160" s="629"/>
      <c r="K160" s="629"/>
      <c r="L160" s="629"/>
      <c r="M160" s="629"/>
      <c r="N160" s="629">
        <v>1</v>
      </c>
      <c r="O160" s="629">
        <v>155</v>
      </c>
      <c r="P160" s="642"/>
      <c r="Q160" s="630">
        <v>155</v>
      </c>
    </row>
    <row r="161" spans="1:17" ht="14.4" customHeight="1" x14ac:dyDescent="0.3">
      <c r="A161" s="625" t="s">
        <v>6700</v>
      </c>
      <c r="B161" s="626" t="s">
        <v>6417</v>
      </c>
      <c r="C161" s="626" t="s">
        <v>6409</v>
      </c>
      <c r="D161" s="626" t="s">
        <v>6580</v>
      </c>
      <c r="E161" s="626" t="s">
        <v>6581</v>
      </c>
      <c r="F161" s="629"/>
      <c r="G161" s="629"/>
      <c r="H161" s="629"/>
      <c r="I161" s="629"/>
      <c r="J161" s="629"/>
      <c r="K161" s="629"/>
      <c r="L161" s="629"/>
      <c r="M161" s="629"/>
      <c r="N161" s="629">
        <v>1</v>
      </c>
      <c r="O161" s="629">
        <v>198</v>
      </c>
      <c r="P161" s="642"/>
      <c r="Q161" s="630">
        <v>198</v>
      </c>
    </row>
    <row r="162" spans="1:17" ht="14.4" customHeight="1" x14ac:dyDescent="0.3">
      <c r="A162" s="625" t="s">
        <v>6700</v>
      </c>
      <c r="B162" s="626" t="s">
        <v>6417</v>
      </c>
      <c r="C162" s="626" t="s">
        <v>6409</v>
      </c>
      <c r="D162" s="626" t="s">
        <v>6582</v>
      </c>
      <c r="E162" s="626" t="s">
        <v>6583</v>
      </c>
      <c r="F162" s="629">
        <v>1</v>
      </c>
      <c r="G162" s="629">
        <v>92</v>
      </c>
      <c r="H162" s="629">
        <v>1</v>
      </c>
      <c r="I162" s="629">
        <v>92</v>
      </c>
      <c r="J162" s="629">
        <v>1</v>
      </c>
      <c r="K162" s="629">
        <v>93</v>
      </c>
      <c r="L162" s="629">
        <v>1.0108695652173914</v>
      </c>
      <c r="M162" s="629">
        <v>93</v>
      </c>
      <c r="N162" s="629"/>
      <c r="O162" s="629"/>
      <c r="P162" s="642"/>
      <c r="Q162" s="630"/>
    </row>
    <row r="163" spans="1:17" ht="14.4" customHeight="1" x14ac:dyDescent="0.3">
      <c r="A163" s="625" t="s">
        <v>6700</v>
      </c>
      <c r="B163" s="626" t="s">
        <v>6417</v>
      </c>
      <c r="C163" s="626" t="s">
        <v>6409</v>
      </c>
      <c r="D163" s="626" t="s">
        <v>6595</v>
      </c>
      <c r="E163" s="626" t="s">
        <v>6596</v>
      </c>
      <c r="F163" s="629"/>
      <c r="G163" s="629"/>
      <c r="H163" s="629"/>
      <c r="I163" s="629"/>
      <c r="J163" s="629"/>
      <c r="K163" s="629"/>
      <c r="L163" s="629"/>
      <c r="M163" s="629"/>
      <c r="N163" s="629">
        <v>1</v>
      </c>
      <c r="O163" s="629">
        <v>221</v>
      </c>
      <c r="P163" s="642"/>
      <c r="Q163" s="630">
        <v>221</v>
      </c>
    </row>
    <row r="164" spans="1:17" ht="14.4" customHeight="1" x14ac:dyDescent="0.3">
      <c r="A164" s="625" t="s">
        <v>6700</v>
      </c>
      <c r="B164" s="626" t="s">
        <v>6417</v>
      </c>
      <c r="C164" s="626" t="s">
        <v>6409</v>
      </c>
      <c r="D164" s="626" t="s">
        <v>6599</v>
      </c>
      <c r="E164" s="626" t="s">
        <v>6449</v>
      </c>
      <c r="F164" s="629"/>
      <c r="G164" s="629"/>
      <c r="H164" s="629"/>
      <c r="I164" s="629"/>
      <c r="J164" s="629">
        <v>3</v>
      </c>
      <c r="K164" s="629">
        <v>522</v>
      </c>
      <c r="L164" s="629"/>
      <c r="M164" s="629">
        <v>174</v>
      </c>
      <c r="N164" s="629"/>
      <c r="O164" s="629"/>
      <c r="P164" s="642"/>
      <c r="Q164" s="630"/>
    </row>
    <row r="165" spans="1:17" ht="14.4" customHeight="1" x14ac:dyDescent="0.3">
      <c r="A165" s="625" t="s">
        <v>6700</v>
      </c>
      <c r="B165" s="626" t="s">
        <v>6417</v>
      </c>
      <c r="C165" s="626" t="s">
        <v>6409</v>
      </c>
      <c r="D165" s="626" t="s">
        <v>6602</v>
      </c>
      <c r="E165" s="626" t="s">
        <v>6603</v>
      </c>
      <c r="F165" s="629">
        <v>1</v>
      </c>
      <c r="G165" s="629">
        <v>108</v>
      </c>
      <c r="H165" s="629">
        <v>1</v>
      </c>
      <c r="I165" s="629">
        <v>108</v>
      </c>
      <c r="J165" s="629"/>
      <c r="K165" s="629"/>
      <c r="L165" s="629"/>
      <c r="M165" s="629"/>
      <c r="N165" s="629">
        <v>1</v>
      </c>
      <c r="O165" s="629">
        <v>109</v>
      </c>
      <c r="P165" s="642">
        <v>1.0092592592592593</v>
      </c>
      <c r="Q165" s="630">
        <v>109</v>
      </c>
    </row>
    <row r="166" spans="1:17" ht="14.4" customHeight="1" x14ac:dyDescent="0.3">
      <c r="A166" s="625" t="s">
        <v>6700</v>
      </c>
      <c r="B166" s="626" t="s">
        <v>6417</v>
      </c>
      <c r="C166" s="626" t="s">
        <v>6409</v>
      </c>
      <c r="D166" s="626" t="s">
        <v>6609</v>
      </c>
      <c r="E166" s="626" t="s">
        <v>6610</v>
      </c>
      <c r="F166" s="629"/>
      <c r="G166" s="629"/>
      <c r="H166" s="629"/>
      <c r="I166" s="629"/>
      <c r="J166" s="629">
        <v>1</v>
      </c>
      <c r="K166" s="629">
        <v>111</v>
      </c>
      <c r="L166" s="629"/>
      <c r="M166" s="629">
        <v>111</v>
      </c>
      <c r="N166" s="629"/>
      <c r="O166" s="629"/>
      <c r="P166" s="642"/>
      <c r="Q166" s="630"/>
    </row>
    <row r="167" spans="1:17" ht="14.4" customHeight="1" x14ac:dyDescent="0.3">
      <c r="A167" s="625" t="s">
        <v>6700</v>
      </c>
      <c r="B167" s="626" t="s">
        <v>6417</v>
      </c>
      <c r="C167" s="626" t="s">
        <v>6409</v>
      </c>
      <c r="D167" s="626" t="s">
        <v>6632</v>
      </c>
      <c r="E167" s="626" t="s">
        <v>6633</v>
      </c>
      <c r="F167" s="629"/>
      <c r="G167" s="629"/>
      <c r="H167" s="629"/>
      <c r="I167" s="629"/>
      <c r="J167" s="629"/>
      <c r="K167" s="629"/>
      <c r="L167" s="629"/>
      <c r="M167" s="629"/>
      <c r="N167" s="629">
        <v>0</v>
      </c>
      <c r="O167" s="629">
        <v>0</v>
      </c>
      <c r="P167" s="642"/>
      <c r="Q167" s="630"/>
    </row>
    <row r="168" spans="1:17" ht="14.4" customHeight="1" x14ac:dyDescent="0.3">
      <c r="A168" s="625" t="s">
        <v>6700</v>
      </c>
      <c r="B168" s="626" t="s">
        <v>6417</v>
      </c>
      <c r="C168" s="626" t="s">
        <v>6409</v>
      </c>
      <c r="D168" s="626" t="s">
        <v>6636</v>
      </c>
      <c r="E168" s="626" t="s">
        <v>6637</v>
      </c>
      <c r="F168" s="629"/>
      <c r="G168" s="629"/>
      <c r="H168" s="629"/>
      <c r="I168" s="629"/>
      <c r="J168" s="629"/>
      <c r="K168" s="629"/>
      <c r="L168" s="629"/>
      <c r="M168" s="629"/>
      <c r="N168" s="629">
        <v>2</v>
      </c>
      <c r="O168" s="629">
        <v>464</v>
      </c>
      <c r="P168" s="642"/>
      <c r="Q168" s="630">
        <v>232</v>
      </c>
    </row>
    <row r="169" spans="1:17" ht="14.4" customHeight="1" x14ac:dyDescent="0.3">
      <c r="A169" s="625" t="s">
        <v>6700</v>
      </c>
      <c r="B169" s="626" t="s">
        <v>6417</v>
      </c>
      <c r="C169" s="626" t="s">
        <v>6409</v>
      </c>
      <c r="D169" s="626" t="s">
        <v>6638</v>
      </c>
      <c r="E169" s="626" t="s">
        <v>6639</v>
      </c>
      <c r="F169" s="629"/>
      <c r="G169" s="629"/>
      <c r="H169" s="629"/>
      <c r="I169" s="629"/>
      <c r="J169" s="629"/>
      <c r="K169" s="629"/>
      <c r="L169" s="629"/>
      <c r="M169" s="629"/>
      <c r="N169" s="629">
        <v>26</v>
      </c>
      <c r="O169" s="629">
        <v>3016</v>
      </c>
      <c r="P169" s="642"/>
      <c r="Q169" s="630">
        <v>116</v>
      </c>
    </row>
    <row r="170" spans="1:17" ht="14.4" customHeight="1" x14ac:dyDescent="0.3">
      <c r="A170" s="625" t="s">
        <v>6701</v>
      </c>
      <c r="B170" s="626" t="s">
        <v>6417</v>
      </c>
      <c r="C170" s="626" t="s">
        <v>6409</v>
      </c>
      <c r="D170" s="626" t="s">
        <v>6513</v>
      </c>
      <c r="E170" s="626" t="s">
        <v>6514</v>
      </c>
      <c r="F170" s="629">
        <v>1</v>
      </c>
      <c r="G170" s="629">
        <v>124</v>
      </c>
      <c r="H170" s="629">
        <v>1</v>
      </c>
      <c r="I170" s="629">
        <v>124</v>
      </c>
      <c r="J170" s="629"/>
      <c r="K170" s="629"/>
      <c r="L170" s="629"/>
      <c r="M170" s="629"/>
      <c r="N170" s="629"/>
      <c r="O170" s="629"/>
      <c r="P170" s="642"/>
      <c r="Q170" s="630"/>
    </row>
    <row r="171" spans="1:17" ht="14.4" customHeight="1" x14ac:dyDescent="0.3">
      <c r="A171" s="625" t="s">
        <v>6701</v>
      </c>
      <c r="B171" s="626" t="s">
        <v>6417</v>
      </c>
      <c r="C171" s="626" t="s">
        <v>6409</v>
      </c>
      <c r="D171" s="626" t="s">
        <v>6410</v>
      </c>
      <c r="E171" s="626" t="s">
        <v>6411</v>
      </c>
      <c r="F171" s="629">
        <v>1</v>
      </c>
      <c r="G171" s="629">
        <v>248</v>
      </c>
      <c r="H171" s="629">
        <v>1</v>
      </c>
      <c r="I171" s="629">
        <v>248</v>
      </c>
      <c r="J171" s="629"/>
      <c r="K171" s="629"/>
      <c r="L171" s="629"/>
      <c r="M171" s="629"/>
      <c r="N171" s="629"/>
      <c r="O171" s="629"/>
      <c r="P171" s="642"/>
      <c r="Q171" s="630"/>
    </row>
    <row r="172" spans="1:17" ht="14.4" customHeight="1" x14ac:dyDescent="0.3">
      <c r="A172" s="625" t="s">
        <v>6702</v>
      </c>
      <c r="B172" s="626" t="s">
        <v>6417</v>
      </c>
      <c r="C172" s="626" t="s">
        <v>6409</v>
      </c>
      <c r="D172" s="626" t="s">
        <v>6489</v>
      </c>
      <c r="E172" s="626" t="s">
        <v>6490</v>
      </c>
      <c r="F172" s="629"/>
      <c r="G172" s="629"/>
      <c r="H172" s="629"/>
      <c r="I172" s="629"/>
      <c r="J172" s="629">
        <v>2</v>
      </c>
      <c r="K172" s="629">
        <v>0</v>
      </c>
      <c r="L172" s="629"/>
      <c r="M172" s="629">
        <v>0</v>
      </c>
      <c r="N172" s="629"/>
      <c r="O172" s="629"/>
      <c r="P172" s="642"/>
      <c r="Q172" s="630"/>
    </row>
    <row r="173" spans="1:17" ht="14.4" customHeight="1" x14ac:dyDescent="0.3">
      <c r="A173" s="625" t="s">
        <v>6702</v>
      </c>
      <c r="B173" s="626" t="s">
        <v>6417</v>
      </c>
      <c r="C173" s="626" t="s">
        <v>6409</v>
      </c>
      <c r="D173" s="626" t="s">
        <v>6501</v>
      </c>
      <c r="E173" s="626" t="s">
        <v>6502</v>
      </c>
      <c r="F173" s="629"/>
      <c r="G173" s="629"/>
      <c r="H173" s="629"/>
      <c r="I173" s="629"/>
      <c r="J173" s="629"/>
      <c r="K173" s="629"/>
      <c r="L173" s="629"/>
      <c r="M173" s="629"/>
      <c r="N173" s="629">
        <v>1</v>
      </c>
      <c r="O173" s="629">
        <v>177</v>
      </c>
      <c r="P173" s="642"/>
      <c r="Q173" s="630">
        <v>177</v>
      </c>
    </row>
    <row r="174" spans="1:17" ht="14.4" customHeight="1" x14ac:dyDescent="0.3">
      <c r="A174" s="625" t="s">
        <v>6702</v>
      </c>
      <c r="B174" s="626" t="s">
        <v>6417</v>
      </c>
      <c r="C174" s="626" t="s">
        <v>6409</v>
      </c>
      <c r="D174" s="626" t="s">
        <v>6513</v>
      </c>
      <c r="E174" s="626" t="s">
        <v>6514</v>
      </c>
      <c r="F174" s="629"/>
      <c r="G174" s="629"/>
      <c r="H174" s="629"/>
      <c r="I174" s="629"/>
      <c r="J174" s="629">
        <v>2</v>
      </c>
      <c r="K174" s="629">
        <v>250</v>
      </c>
      <c r="L174" s="629"/>
      <c r="M174" s="629">
        <v>125</v>
      </c>
      <c r="N174" s="629"/>
      <c r="O174" s="629"/>
      <c r="P174" s="642"/>
      <c r="Q174" s="630"/>
    </row>
    <row r="175" spans="1:17" ht="14.4" customHeight="1" x14ac:dyDescent="0.3">
      <c r="A175" s="625" t="s">
        <v>6702</v>
      </c>
      <c r="B175" s="626" t="s">
        <v>6417</v>
      </c>
      <c r="C175" s="626" t="s">
        <v>6409</v>
      </c>
      <c r="D175" s="626" t="s">
        <v>6638</v>
      </c>
      <c r="E175" s="626" t="s">
        <v>6639</v>
      </c>
      <c r="F175" s="629"/>
      <c r="G175" s="629"/>
      <c r="H175" s="629"/>
      <c r="I175" s="629"/>
      <c r="J175" s="629"/>
      <c r="K175" s="629"/>
      <c r="L175" s="629"/>
      <c r="M175" s="629"/>
      <c r="N175" s="629">
        <v>2</v>
      </c>
      <c r="O175" s="629">
        <v>232</v>
      </c>
      <c r="P175" s="642"/>
      <c r="Q175" s="630">
        <v>116</v>
      </c>
    </row>
    <row r="176" spans="1:17" ht="14.4" customHeight="1" x14ac:dyDescent="0.3">
      <c r="A176" s="625" t="s">
        <v>6703</v>
      </c>
      <c r="B176" s="626" t="s">
        <v>6417</v>
      </c>
      <c r="C176" s="626" t="s">
        <v>6409</v>
      </c>
      <c r="D176" s="626" t="s">
        <v>6489</v>
      </c>
      <c r="E176" s="626" t="s">
        <v>6490</v>
      </c>
      <c r="F176" s="629">
        <v>1</v>
      </c>
      <c r="G176" s="629">
        <v>0</v>
      </c>
      <c r="H176" s="629"/>
      <c r="I176" s="629">
        <v>0</v>
      </c>
      <c r="J176" s="629"/>
      <c r="K176" s="629"/>
      <c r="L176" s="629"/>
      <c r="M176" s="629"/>
      <c r="N176" s="629"/>
      <c r="O176" s="629"/>
      <c r="P176" s="642"/>
      <c r="Q176" s="630"/>
    </row>
    <row r="177" spans="1:17" ht="14.4" customHeight="1" x14ac:dyDescent="0.3">
      <c r="A177" s="625" t="s">
        <v>6703</v>
      </c>
      <c r="B177" s="626" t="s">
        <v>6417</v>
      </c>
      <c r="C177" s="626" t="s">
        <v>6409</v>
      </c>
      <c r="D177" s="626" t="s">
        <v>6491</v>
      </c>
      <c r="E177" s="626" t="s">
        <v>6492</v>
      </c>
      <c r="F177" s="629"/>
      <c r="G177" s="629"/>
      <c r="H177" s="629"/>
      <c r="I177" s="629"/>
      <c r="J177" s="629"/>
      <c r="K177" s="629"/>
      <c r="L177" s="629"/>
      <c r="M177" s="629"/>
      <c r="N177" s="629">
        <v>1</v>
      </c>
      <c r="O177" s="629">
        <v>34</v>
      </c>
      <c r="P177" s="642"/>
      <c r="Q177" s="630">
        <v>34</v>
      </c>
    </row>
    <row r="178" spans="1:17" ht="14.4" customHeight="1" x14ac:dyDescent="0.3">
      <c r="A178" s="625" t="s">
        <v>6703</v>
      </c>
      <c r="B178" s="626" t="s">
        <v>6417</v>
      </c>
      <c r="C178" s="626" t="s">
        <v>6409</v>
      </c>
      <c r="D178" s="626" t="s">
        <v>6513</v>
      </c>
      <c r="E178" s="626" t="s">
        <v>6514</v>
      </c>
      <c r="F178" s="629">
        <v>11</v>
      </c>
      <c r="G178" s="629">
        <v>1364</v>
      </c>
      <c r="H178" s="629">
        <v>1</v>
      </c>
      <c r="I178" s="629">
        <v>124</v>
      </c>
      <c r="J178" s="629">
        <v>3</v>
      </c>
      <c r="K178" s="629">
        <v>375</v>
      </c>
      <c r="L178" s="629">
        <v>0.27492668621700878</v>
      </c>
      <c r="M178" s="629">
        <v>125</v>
      </c>
      <c r="N178" s="629">
        <v>1</v>
      </c>
      <c r="O178" s="629">
        <v>116</v>
      </c>
      <c r="P178" s="642">
        <v>8.5043988269794715E-2</v>
      </c>
      <c r="Q178" s="630">
        <v>116</v>
      </c>
    </row>
    <row r="179" spans="1:17" ht="14.4" customHeight="1" x14ac:dyDescent="0.3">
      <c r="A179" s="625" t="s">
        <v>6703</v>
      </c>
      <c r="B179" s="626" t="s">
        <v>6417</v>
      </c>
      <c r="C179" s="626" t="s">
        <v>6409</v>
      </c>
      <c r="D179" s="626" t="s">
        <v>6410</v>
      </c>
      <c r="E179" s="626" t="s">
        <v>6411</v>
      </c>
      <c r="F179" s="629">
        <v>1</v>
      </c>
      <c r="G179" s="629">
        <v>248</v>
      </c>
      <c r="H179" s="629">
        <v>1</v>
      </c>
      <c r="I179" s="629">
        <v>248</v>
      </c>
      <c r="J179" s="629"/>
      <c r="K179" s="629"/>
      <c r="L179" s="629"/>
      <c r="M179" s="629"/>
      <c r="N179" s="629"/>
      <c r="O179" s="629"/>
      <c r="P179" s="642"/>
      <c r="Q179" s="630"/>
    </row>
    <row r="180" spans="1:17" ht="14.4" customHeight="1" x14ac:dyDescent="0.3">
      <c r="A180" s="625" t="s">
        <v>6703</v>
      </c>
      <c r="B180" s="626" t="s">
        <v>6417</v>
      </c>
      <c r="C180" s="626" t="s">
        <v>6409</v>
      </c>
      <c r="D180" s="626" t="s">
        <v>6582</v>
      </c>
      <c r="E180" s="626" t="s">
        <v>6583</v>
      </c>
      <c r="F180" s="629">
        <v>1</v>
      </c>
      <c r="G180" s="629">
        <v>92</v>
      </c>
      <c r="H180" s="629">
        <v>1</v>
      </c>
      <c r="I180" s="629">
        <v>92</v>
      </c>
      <c r="J180" s="629"/>
      <c r="K180" s="629"/>
      <c r="L180" s="629"/>
      <c r="M180" s="629"/>
      <c r="N180" s="629"/>
      <c r="O180" s="629"/>
      <c r="P180" s="642"/>
      <c r="Q180" s="630"/>
    </row>
    <row r="181" spans="1:17" ht="14.4" customHeight="1" x14ac:dyDescent="0.3">
      <c r="A181" s="625" t="s">
        <v>6703</v>
      </c>
      <c r="B181" s="626" t="s">
        <v>6417</v>
      </c>
      <c r="C181" s="626" t="s">
        <v>6409</v>
      </c>
      <c r="D181" s="626" t="s">
        <v>6600</v>
      </c>
      <c r="E181" s="626" t="s">
        <v>6601</v>
      </c>
      <c r="F181" s="629"/>
      <c r="G181" s="629"/>
      <c r="H181" s="629"/>
      <c r="I181" s="629"/>
      <c r="J181" s="629">
        <v>1</v>
      </c>
      <c r="K181" s="629">
        <v>123</v>
      </c>
      <c r="L181" s="629"/>
      <c r="M181" s="629">
        <v>123</v>
      </c>
      <c r="N181" s="629"/>
      <c r="O181" s="629"/>
      <c r="P181" s="642"/>
      <c r="Q181" s="630"/>
    </row>
    <row r="182" spans="1:17" ht="14.4" customHeight="1" x14ac:dyDescent="0.3">
      <c r="A182" s="625" t="s">
        <v>6703</v>
      </c>
      <c r="B182" s="626" t="s">
        <v>6417</v>
      </c>
      <c r="C182" s="626" t="s">
        <v>6409</v>
      </c>
      <c r="D182" s="626" t="s">
        <v>6602</v>
      </c>
      <c r="E182" s="626" t="s">
        <v>6603</v>
      </c>
      <c r="F182" s="629">
        <v>1</v>
      </c>
      <c r="G182" s="629">
        <v>108</v>
      </c>
      <c r="H182" s="629">
        <v>1</v>
      </c>
      <c r="I182" s="629">
        <v>108</v>
      </c>
      <c r="J182" s="629"/>
      <c r="K182" s="629"/>
      <c r="L182" s="629"/>
      <c r="M182" s="629"/>
      <c r="N182" s="629"/>
      <c r="O182" s="629"/>
      <c r="P182" s="642"/>
      <c r="Q182" s="630"/>
    </row>
    <row r="183" spans="1:17" ht="14.4" customHeight="1" x14ac:dyDescent="0.3">
      <c r="A183" s="625" t="s">
        <v>6703</v>
      </c>
      <c r="B183" s="626" t="s">
        <v>6417</v>
      </c>
      <c r="C183" s="626" t="s">
        <v>6409</v>
      </c>
      <c r="D183" s="626" t="s">
        <v>6632</v>
      </c>
      <c r="E183" s="626" t="s">
        <v>6633</v>
      </c>
      <c r="F183" s="629"/>
      <c r="G183" s="629"/>
      <c r="H183" s="629"/>
      <c r="I183" s="629"/>
      <c r="J183" s="629"/>
      <c r="K183" s="629"/>
      <c r="L183" s="629"/>
      <c r="M183" s="629"/>
      <c r="N183" s="629">
        <v>0</v>
      </c>
      <c r="O183" s="629">
        <v>0</v>
      </c>
      <c r="P183" s="642"/>
      <c r="Q183" s="630"/>
    </row>
    <row r="184" spans="1:17" ht="14.4" customHeight="1" x14ac:dyDescent="0.3">
      <c r="A184" s="625" t="s">
        <v>6703</v>
      </c>
      <c r="B184" s="626" t="s">
        <v>6417</v>
      </c>
      <c r="C184" s="626" t="s">
        <v>6409</v>
      </c>
      <c r="D184" s="626" t="s">
        <v>6636</v>
      </c>
      <c r="E184" s="626" t="s">
        <v>6637</v>
      </c>
      <c r="F184" s="629"/>
      <c r="G184" s="629"/>
      <c r="H184" s="629"/>
      <c r="I184" s="629"/>
      <c r="J184" s="629"/>
      <c r="K184" s="629"/>
      <c r="L184" s="629"/>
      <c r="M184" s="629"/>
      <c r="N184" s="629">
        <v>1</v>
      </c>
      <c r="O184" s="629">
        <v>232</v>
      </c>
      <c r="P184" s="642"/>
      <c r="Q184" s="630">
        <v>232</v>
      </c>
    </row>
    <row r="185" spans="1:17" ht="14.4" customHeight="1" x14ac:dyDescent="0.3">
      <c r="A185" s="625" t="s">
        <v>6703</v>
      </c>
      <c r="B185" s="626" t="s">
        <v>6417</v>
      </c>
      <c r="C185" s="626" t="s">
        <v>6409</v>
      </c>
      <c r="D185" s="626" t="s">
        <v>6638</v>
      </c>
      <c r="E185" s="626" t="s">
        <v>6639</v>
      </c>
      <c r="F185" s="629"/>
      <c r="G185" s="629"/>
      <c r="H185" s="629"/>
      <c r="I185" s="629"/>
      <c r="J185" s="629"/>
      <c r="K185" s="629"/>
      <c r="L185" s="629"/>
      <c r="M185" s="629"/>
      <c r="N185" s="629">
        <v>2</v>
      </c>
      <c r="O185" s="629">
        <v>232</v>
      </c>
      <c r="P185" s="642"/>
      <c r="Q185" s="630">
        <v>116</v>
      </c>
    </row>
    <row r="186" spans="1:17" ht="14.4" customHeight="1" x14ac:dyDescent="0.3">
      <c r="A186" s="625" t="s">
        <v>6704</v>
      </c>
      <c r="B186" s="626" t="s">
        <v>6417</v>
      </c>
      <c r="C186" s="626" t="s">
        <v>6450</v>
      </c>
      <c r="D186" s="626" t="s">
        <v>6455</v>
      </c>
      <c r="E186" s="626" t="s">
        <v>6456</v>
      </c>
      <c r="F186" s="629"/>
      <c r="G186" s="629"/>
      <c r="H186" s="629"/>
      <c r="I186" s="629"/>
      <c r="J186" s="629">
        <v>2</v>
      </c>
      <c r="K186" s="629">
        <v>150</v>
      </c>
      <c r="L186" s="629"/>
      <c r="M186" s="629">
        <v>75</v>
      </c>
      <c r="N186" s="629"/>
      <c r="O186" s="629"/>
      <c r="P186" s="642"/>
      <c r="Q186" s="630"/>
    </row>
    <row r="187" spans="1:17" ht="14.4" customHeight="1" x14ac:dyDescent="0.3">
      <c r="A187" s="625" t="s">
        <v>6704</v>
      </c>
      <c r="B187" s="626" t="s">
        <v>6417</v>
      </c>
      <c r="C187" s="626" t="s">
        <v>6409</v>
      </c>
      <c r="D187" s="626" t="s">
        <v>6489</v>
      </c>
      <c r="E187" s="626" t="s">
        <v>6490</v>
      </c>
      <c r="F187" s="629"/>
      <c r="G187" s="629"/>
      <c r="H187" s="629"/>
      <c r="I187" s="629"/>
      <c r="J187" s="629">
        <v>1</v>
      </c>
      <c r="K187" s="629">
        <v>0</v>
      </c>
      <c r="L187" s="629"/>
      <c r="M187" s="629">
        <v>0</v>
      </c>
      <c r="N187" s="629">
        <v>1</v>
      </c>
      <c r="O187" s="629">
        <v>0</v>
      </c>
      <c r="P187" s="642"/>
      <c r="Q187" s="630">
        <v>0</v>
      </c>
    </row>
    <row r="188" spans="1:17" ht="14.4" customHeight="1" x14ac:dyDescent="0.3">
      <c r="A188" s="625" t="s">
        <v>6704</v>
      </c>
      <c r="B188" s="626" t="s">
        <v>6417</v>
      </c>
      <c r="C188" s="626" t="s">
        <v>6409</v>
      </c>
      <c r="D188" s="626" t="s">
        <v>6491</v>
      </c>
      <c r="E188" s="626" t="s">
        <v>6492</v>
      </c>
      <c r="F188" s="629"/>
      <c r="G188" s="629"/>
      <c r="H188" s="629"/>
      <c r="I188" s="629"/>
      <c r="J188" s="629">
        <v>1</v>
      </c>
      <c r="K188" s="629">
        <v>34</v>
      </c>
      <c r="L188" s="629"/>
      <c r="M188" s="629">
        <v>34</v>
      </c>
      <c r="N188" s="629"/>
      <c r="O188" s="629"/>
      <c r="P188" s="642"/>
      <c r="Q188" s="630"/>
    </row>
    <row r="189" spans="1:17" ht="14.4" customHeight="1" x14ac:dyDescent="0.3">
      <c r="A189" s="625" t="s">
        <v>6704</v>
      </c>
      <c r="B189" s="626" t="s">
        <v>6417</v>
      </c>
      <c r="C189" s="626" t="s">
        <v>6409</v>
      </c>
      <c r="D189" s="626" t="s">
        <v>6493</v>
      </c>
      <c r="E189" s="626" t="s">
        <v>6494</v>
      </c>
      <c r="F189" s="629"/>
      <c r="G189" s="629"/>
      <c r="H189" s="629"/>
      <c r="I189" s="629"/>
      <c r="J189" s="629">
        <v>2</v>
      </c>
      <c r="K189" s="629">
        <v>150</v>
      </c>
      <c r="L189" s="629"/>
      <c r="M189" s="629">
        <v>75</v>
      </c>
      <c r="N189" s="629"/>
      <c r="O189" s="629"/>
      <c r="P189" s="642"/>
      <c r="Q189" s="630"/>
    </row>
    <row r="190" spans="1:17" ht="14.4" customHeight="1" x14ac:dyDescent="0.3">
      <c r="A190" s="625" t="s">
        <v>6704</v>
      </c>
      <c r="B190" s="626" t="s">
        <v>6417</v>
      </c>
      <c r="C190" s="626" t="s">
        <v>6409</v>
      </c>
      <c r="D190" s="626" t="s">
        <v>6507</v>
      </c>
      <c r="E190" s="626" t="s">
        <v>6508</v>
      </c>
      <c r="F190" s="629"/>
      <c r="G190" s="629"/>
      <c r="H190" s="629"/>
      <c r="I190" s="629"/>
      <c r="J190" s="629"/>
      <c r="K190" s="629"/>
      <c r="L190" s="629"/>
      <c r="M190" s="629"/>
      <c r="N190" s="629">
        <v>1</v>
      </c>
      <c r="O190" s="629">
        <v>91</v>
      </c>
      <c r="P190" s="642"/>
      <c r="Q190" s="630">
        <v>91</v>
      </c>
    </row>
    <row r="191" spans="1:17" ht="14.4" customHeight="1" x14ac:dyDescent="0.3">
      <c r="A191" s="625" t="s">
        <v>6704</v>
      </c>
      <c r="B191" s="626" t="s">
        <v>6417</v>
      </c>
      <c r="C191" s="626" t="s">
        <v>6409</v>
      </c>
      <c r="D191" s="626" t="s">
        <v>6513</v>
      </c>
      <c r="E191" s="626" t="s">
        <v>6514</v>
      </c>
      <c r="F191" s="629">
        <v>9</v>
      </c>
      <c r="G191" s="629">
        <v>1116</v>
      </c>
      <c r="H191" s="629">
        <v>1</v>
      </c>
      <c r="I191" s="629">
        <v>124</v>
      </c>
      <c r="J191" s="629">
        <v>2</v>
      </c>
      <c r="K191" s="629">
        <v>250</v>
      </c>
      <c r="L191" s="629">
        <v>0.22401433691756273</v>
      </c>
      <c r="M191" s="629">
        <v>125</v>
      </c>
      <c r="N191" s="629"/>
      <c r="O191" s="629"/>
      <c r="P191" s="642"/>
      <c r="Q191" s="630"/>
    </row>
    <row r="192" spans="1:17" ht="14.4" customHeight="1" x14ac:dyDescent="0.3">
      <c r="A192" s="625" t="s">
        <v>6704</v>
      </c>
      <c r="B192" s="626" t="s">
        <v>6417</v>
      </c>
      <c r="C192" s="626" t="s">
        <v>6409</v>
      </c>
      <c r="D192" s="626" t="s">
        <v>6410</v>
      </c>
      <c r="E192" s="626" t="s">
        <v>6411</v>
      </c>
      <c r="F192" s="629">
        <v>4</v>
      </c>
      <c r="G192" s="629">
        <v>992</v>
      </c>
      <c r="H192" s="629">
        <v>1</v>
      </c>
      <c r="I192" s="629">
        <v>248</v>
      </c>
      <c r="J192" s="629"/>
      <c r="K192" s="629"/>
      <c r="L192" s="629"/>
      <c r="M192" s="629"/>
      <c r="N192" s="629"/>
      <c r="O192" s="629"/>
      <c r="P192" s="642"/>
      <c r="Q192" s="630"/>
    </row>
    <row r="193" spans="1:17" ht="14.4" customHeight="1" x14ac:dyDescent="0.3">
      <c r="A193" s="625" t="s">
        <v>6704</v>
      </c>
      <c r="B193" s="626" t="s">
        <v>6417</v>
      </c>
      <c r="C193" s="626" t="s">
        <v>6409</v>
      </c>
      <c r="D193" s="626" t="s">
        <v>6593</v>
      </c>
      <c r="E193" s="626" t="s">
        <v>6594</v>
      </c>
      <c r="F193" s="629"/>
      <c r="G193" s="629"/>
      <c r="H193" s="629"/>
      <c r="I193" s="629"/>
      <c r="J193" s="629">
        <v>1</v>
      </c>
      <c r="K193" s="629">
        <v>111</v>
      </c>
      <c r="L193" s="629"/>
      <c r="M193" s="629">
        <v>111</v>
      </c>
      <c r="N193" s="629"/>
      <c r="O193" s="629"/>
      <c r="P193" s="642"/>
      <c r="Q193" s="630"/>
    </row>
    <row r="194" spans="1:17" ht="14.4" customHeight="1" x14ac:dyDescent="0.3">
      <c r="A194" s="625" t="s">
        <v>6704</v>
      </c>
      <c r="B194" s="626" t="s">
        <v>6417</v>
      </c>
      <c r="C194" s="626" t="s">
        <v>6409</v>
      </c>
      <c r="D194" s="626" t="s">
        <v>6599</v>
      </c>
      <c r="E194" s="626" t="s">
        <v>6449</v>
      </c>
      <c r="F194" s="629">
        <v>1</v>
      </c>
      <c r="G194" s="629">
        <v>173</v>
      </c>
      <c r="H194" s="629">
        <v>1</v>
      </c>
      <c r="I194" s="629">
        <v>173</v>
      </c>
      <c r="J194" s="629"/>
      <c r="K194" s="629"/>
      <c r="L194" s="629"/>
      <c r="M194" s="629"/>
      <c r="N194" s="629"/>
      <c r="O194" s="629"/>
      <c r="P194" s="642"/>
      <c r="Q194" s="630"/>
    </row>
    <row r="195" spans="1:17" ht="14.4" customHeight="1" x14ac:dyDescent="0.3">
      <c r="A195" s="625" t="s">
        <v>6704</v>
      </c>
      <c r="B195" s="626" t="s">
        <v>6417</v>
      </c>
      <c r="C195" s="626" t="s">
        <v>6409</v>
      </c>
      <c r="D195" s="626" t="s">
        <v>6600</v>
      </c>
      <c r="E195" s="626" t="s">
        <v>6601</v>
      </c>
      <c r="F195" s="629">
        <v>1</v>
      </c>
      <c r="G195" s="629">
        <v>197</v>
      </c>
      <c r="H195" s="629">
        <v>1</v>
      </c>
      <c r="I195" s="629">
        <v>197</v>
      </c>
      <c r="J195" s="629">
        <v>2</v>
      </c>
      <c r="K195" s="629">
        <v>246</v>
      </c>
      <c r="L195" s="629">
        <v>1.248730964467005</v>
      </c>
      <c r="M195" s="629">
        <v>123</v>
      </c>
      <c r="N195" s="629"/>
      <c r="O195" s="629"/>
      <c r="P195" s="642"/>
      <c r="Q195" s="630"/>
    </row>
    <row r="196" spans="1:17" ht="14.4" customHeight="1" x14ac:dyDescent="0.3">
      <c r="A196" s="625" t="s">
        <v>6704</v>
      </c>
      <c r="B196" s="626" t="s">
        <v>6417</v>
      </c>
      <c r="C196" s="626" t="s">
        <v>6409</v>
      </c>
      <c r="D196" s="626" t="s">
        <v>6609</v>
      </c>
      <c r="E196" s="626" t="s">
        <v>6610</v>
      </c>
      <c r="F196" s="629"/>
      <c r="G196" s="629"/>
      <c r="H196" s="629"/>
      <c r="I196" s="629"/>
      <c r="J196" s="629">
        <v>1</v>
      </c>
      <c r="K196" s="629">
        <v>111</v>
      </c>
      <c r="L196" s="629"/>
      <c r="M196" s="629">
        <v>111</v>
      </c>
      <c r="N196" s="629"/>
      <c r="O196" s="629"/>
      <c r="P196" s="642"/>
      <c r="Q196" s="630"/>
    </row>
    <row r="197" spans="1:17" ht="14.4" customHeight="1" x14ac:dyDescent="0.3">
      <c r="A197" s="625" t="s">
        <v>6704</v>
      </c>
      <c r="B197" s="626" t="s">
        <v>6417</v>
      </c>
      <c r="C197" s="626" t="s">
        <v>6409</v>
      </c>
      <c r="D197" s="626" t="s">
        <v>6638</v>
      </c>
      <c r="E197" s="626" t="s">
        <v>6639</v>
      </c>
      <c r="F197" s="629"/>
      <c r="G197" s="629"/>
      <c r="H197" s="629"/>
      <c r="I197" s="629"/>
      <c r="J197" s="629"/>
      <c r="K197" s="629"/>
      <c r="L197" s="629"/>
      <c r="M197" s="629"/>
      <c r="N197" s="629">
        <v>2</v>
      </c>
      <c r="O197" s="629">
        <v>232</v>
      </c>
      <c r="P197" s="642"/>
      <c r="Q197" s="630">
        <v>116</v>
      </c>
    </row>
    <row r="198" spans="1:17" ht="14.4" customHeight="1" x14ac:dyDescent="0.3">
      <c r="A198" s="625" t="s">
        <v>6705</v>
      </c>
      <c r="B198" s="626" t="s">
        <v>6417</v>
      </c>
      <c r="C198" s="626" t="s">
        <v>6450</v>
      </c>
      <c r="D198" s="626" t="s">
        <v>6471</v>
      </c>
      <c r="E198" s="626" t="s">
        <v>6472</v>
      </c>
      <c r="F198" s="629"/>
      <c r="G198" s="629"/>
      <c r="H198" s="629"/>
      <c r="I198" s="629"/>
      <c r="J198" s="629">
        <v>1</v>
      </c>
      <c r="K198" s="629">
        <v>194</v>
      </c>
      <c r="L198" s="629"/>
      <c r="M198" s="629">
        <v>194</v>
      </c>
      <c r="N198" s="629"/>
      <c r="O198" s="629"/>
      <c r="P198" s="642"/>
      <c r="Q198" s="630"/>
    </row>
    <row r="199" spans="1:17" ht="14.4" customHeight="1" x14ac:dyDescent="0.3">
      <c r="A199" s="625" t="s">
        <v>6705</v>
      </c>
      <c r="B199" s="626" t="s">
        <v>6417</v>
      </c>
      <c r="C199" s="626" t="s">
        <v>6409</v>
      </c>
      <c r="D199" s="626" t="s">
        <v>6489</v>
      </c>
      <c r="E199" s="626" t="s">
        <v>6490</v>
      </c>
      <c r="F199" s="629">
        <v>11</v>
      </c>
      <c r="G199" s="629">
        <v>0</v>
      </c>
      <c r="H199" s="629"/>
      <c r="I199" s="629">
        <v>0</v>
      </c>
      <c r="J199" s="629">
        <v>21</v>
      </c>
      <c r="K199" s="629">
        <v>0</v>
      </c>
      <c r="L199" s="629"/>
      <c r="M199" s="629">
        <v>0</v>
      </c>
      <c r="N199" s="629">
        <v>15</v>
      </c>
      <c r="O199" s="629">
        <v>0</v>
      </c>
      <c r="P199" s="642"/>
      <c r="Q199" s="630">
        <v>0</v>
      </c>
    </row>
    <row r="200" spans="1:17" ht="14.4" customHeight="1" x14ac:dyDescent="0.3">
      <c r="A200" s="625" t="s">
        <v>6705</v>
      </c>
      <c r="B200" s="626" t="s">
        <v>6417</v>
      </c>
      <c r="C200" s="626" t="s">
        <v>6409</v>
      </c>
      <c r="D200" s="626" t="s">
        <v>6491</v>
      </c>
      <c r="E200" s="626" t="s">
        <v>6492</v>
      </c>
      <c r="F200" s="629">
        <v>5</v>
      </c>
      <c r="G200" s="629">
        <v>170</v>
      </c>
      <c r="H200" s="629">
        <v>1</v>
      </c>
      <c r="I200" s="629">
        <v>34</v>
      </c>
      <c r="J200" s="629">
        <v>3</v>
      </c>
      <c r="K200" s="629">
        <v>102</v>
      </c>
      <c r="L200" s="629">
        <v>0.6</v>
      </c>
      <c r="M200" s="629">
        <v>34</v>
      </c>
      <c r="N200" s="629">
        <v>2</v>
      </c>
      <c r="O200" s="629">
        <v>68</v>
      </c>
      <c r="P200" s="642">
        <v>0.4</v>
      </c>
      <c r="Q200" s="630">
        <v>34</v>
      </c>
    </row>
    <row r="201" spans="1:17" ht="14.4" customHeight="1" x14ac:dyDescent="0.3">
      <c r="A201" s="625" t="s">
        <v>6705</v>
      </c>
      <c r="B201" s="626" t="s">
        <v>6417</v>
      </c>
      <c r="C201" s="626" t="s">
        <v>6409</v>
      </c>
      <c r="D201" s="626" t="s">
        <v>6493</v>
      </c>
      <c r="E201" s="626" t="s">
        <v>6494</v>
      </c>
      <c r="F201" s="629">
        <v>3</v>
      </c>
      <c r="G201" s="629">
        <v>225</v>
      </c>
      <c r="H201" s="629">
        <v>1</v>
      </c>
      <c r="I201" s="629">
        <v>75</v>
      </c>
      <c r="J201" s="629">
        <v>1</v>
      </c>
      <c r="K201" s="629">
        <v>75</v>
      </c>
      <c r="L201" s="629">
        <v>0.33333333333333331</v>
      </c>
      <c r="M201" s="629">
        <v>75</v>
      </c>
      <c r="N201" s="629">
        <v>2</v>
      </c>
      <c r="O201" s="629">
        <v>162</v>
      </c>
      <c r="P201" s="642">
        <v>0.72</v>
      </c>
      <c r="Q201" s="630">
        <v>81</v>
      </c>
    </row>
    <row r="202" spans="1:17" ht="14.4" customHeight="1" x14ac:dyDescent="0.3">
      <c r="A202" s="625" t="s">
        <v>6705</v>
      </c>
      <c r="B202" s="626" t="s">
        <v>6417</v>
      </c>
      <c r="C202" s="626" t="s">
        <v>6409</v>
      </c>
      <c r="D202" s="626" t="s">
        <v>6507</v>
      </c>
      <c r="E202" s="626" t="s">
        <v>6508</v>
      </c>
      <c r="F202" s="629"/>
      <c r="G202" s="629"/>
      <c r="H202" s="629"/>
      <c r="I202" s="629"/>
      <c r="J202" s="629">
        <v>2</v>
      </c>
      <c r="K202" s="629">
        <v>182</v>
      </c>
      <c r="L202" s="629"/>
      <c r="M202" s="629">
        <v>91</v>
      </c>
      <c r="N202" s="629">
        <v>1</v>
      </c>
      <c r="O202" s="629">
        <v>91</v>
      </c>
      <c r="P202" s="642"/>
      <c r="Q202" s="630">
        <v>91</v>
      </c>
    </row>
    <row r="203" spans="1:17" ht="14.4" customHeight="1" x14ac:dyDescent="0.3">
      <c r="A203" s="625" t="s">
        <v>6705</v>
      </c>
      <c r="B203" s="626" t="s">
        <v>6417</v>
      </c>
      <c r="C203" s="626" t="s">
        <v>6409</v>
      </c>
      <c r="D203" s="626" t="s">
        <v>6513</v>
      </c>
      <c r="E203" s="626" t="s">
        <v>6514</v>
      </c>
      <c r="F203" s="629">
        <v>48</v>
      </c>
      <c r="G203" s="629">
        <v>5952</v>
      </c>
      <c r="H203" s="629">
        <v>1</v>
      </c>
      <c r="I203" s="629">
        <v>124</v>
      </c>
      <c r="J203" s="629">
        <v>60</v>
      </c>
      <c r="K203" s="629">
        <v>7500</v>
      </c>
      <c r="L203" s="629">
        <v>1.2600806451612903</v>
      </c>
      <c r="M203" s="629">
        <v>125</v>
      </c>
      <c r="N203" s="629">
        <v>6</v>
      </c>
      <c r="O203" s="629">
        <v>696</v>
      </c>
      <c r="P203" s="642">
        <v>0.11693548387096774</v>
      </c>
      <c r="Q203" s="630">
        <v>116</v>
      </c>
    </row>
    <row r="204" spans="1:17" ht="14.4" customHeight="1" x14ac:dyDescent="0.3">
      <c r="A204" s="625" t="s">
        <v>6705</v>
      </c>
      <c r="B204" s="626" t="s">
        <v>6417</v>
      </c>
      <c r="C204" s="626" t="s">
        <v>6409</v>
      </c>
      <c r="D204" s="626" t="s">
        <v>6410</v>
      </c>
      <c r="E204" s="626" t="s">
        <v>6411</v>
      </c>
      <c r="F204" s="629">
        <v>6</v>
      </c>
      <c r="G204" s="629">
        <v>1488</v>
      </c>
      <c r="H204" s="629">
        <v>1</v>
      </c>
      <c r="I204" s="629">
        <v>248</v>
      </c>
      <c r="J204" s="629">
        <v>3</v>
      </c>
      <c r="K204" s="629">
        <v>747</v>
      </c>
      <c r="L204" s="629">
        <v>0.50201612903225812</v>
      </c>
      <c r="M204" s="629">
        <v>249</v>
      </c>
      <c r="N204" s="629">
        <v>0</v>
      </c>
      <c r="O204" s="629">
        <v>0</v>
      </c>
      <c r="P204" s="642">
        <v>0</v>
      </c>
      <c r="Q204" s="630"/>
    </row>
    <row r="205" spans="1:17" ht="14.4" customHeight="1" x14ac:dyDescent="0.3">
      <c r="A205" s="625" t="s">
        <v>6705</v>
      </c>
      <c r="B205" s="626" t="s">
        <v>6417</v>
      </c>
      <c r="C205" s="626" t="s">
        <v>6409</v>
      </c>
      <c r="D205" s="626" t="s">
        <v>6545</v>
      </c>
      <c r="E205" s="626" t="s">
        <v>6546</v>
      </c>
      <c r="F205" s="629"/>
      <c r="G205" s="629"/>
      <c r="H205" s="629"/>
      <c r="I205" s="629"/>
      <c r="J205" s="629"/>
      <c r="K205" s="629"/>
      <c r="L205" s="629"/>
      <c r="M205" s="629"/>
      <c r="N205" s="629">
        <v>1</v>
      </c>
      <c r="O205" s="629">
        <v>1049</v>
      </c>
      <c r="P205" s="642"/>
      <c r="Q205" s="630">
        <v>1049</v>
      </c>
    </row>
    <row r="206" spans="1:17" ht="14.4" customHeight="1" x14ac:dyDescent="0.3">
      <c r="A206" s="625" t="s">
        <v>6705</v>
      </c>
      <c r="B206" s="626" t="s">
        <v>6417</v>
      </c>
      <c r="C206" s="626" t="s">
        <v>6409</v>
      </c>
      <c r="D206" s="626" t="s">
        <v>6547</v>
      </c>
      <c r="E206" s="626" t="s">
        <v>6548</v>
      </c>
      <c r="F206" s="629"/>
      <c r="G206" s="629"/>
      <c r="H206" s="629"/>
      <c r="I206" s="629"/>
      <c r="J206" s="629"/>
      <c r="K206" s="629"/>
      <c r="L206" s="629"/>
      <c r="M206" s="629"/>
      <c r="N206" s="629">
        <v>3</v>
      </c>
      <c r="O206" s="629">
        <v>2796</v>
      </c>
      <c r="P206" s="642"/>
      <c r="Q206" s="630">
        <v>932</v>
      </c>
    </row>
    <row r="207" spans="1:17" ht="14.4" customHeight="1" x14ac:dyDescent="0.3">
      <c r="A207" s="625" t="s">
        <v>6705</v>
      </c>
      <c r="B207" s="626" t="s">
        <v>6417</v>
      </c>
      <c r="C207" s="626" t="s">
        <v>6409</v>
      </c>
      <c r="D207" s="626" t="s">
        <v>6561</v>
      </c>
      <c r="E207" s="626" t="s">
        <v>6562</v>
      </c>
      <c r="F207" s="629">
        <v>1</v>
      </c>
      <c r="G207" s="629">
        <v>1259</v>
      </c>
      <c r="H207" s="629">
        <v>1</v>
      </c>
      <c r="I207" s="629">
        <v>1259</v>
      </c>
      <c r="J207" s="629">
        <v>2</v>
      </c>
      <c r="K207" s="629">
        <v>2528</v>
      </c>
      <c r="L207" s="629">
        <v>2.0079428117553615</v>
      </c>
      <c r="M207" s="629">
        <v>1264</v>
      </c>
      <c r="N207" s="629"/>
      <c r="O207" s="629"/>
      <c r="P207" s="642"/>
      <c r="Q207" s="630"/>
    </row>
    <row r="208" spans="1:17" ht="14.4" customHeight="1" x14ac:dyDescent="0.3">
      <c r="A208" s="625" t="s">
        <v>6705</v>
      </c>
      <c r="B208" s="626" t="s">
        <v>6417</v>
      </c>
      <c r="C208" s="626" t="s">
        <v>6409</v>
      </c>
      <c r="D208" s="626" t="s">
        <v>6412</v>
      </c>
      <c r="E208" s="626" t="s">
        <v>6413</v>
      </c>
      <c r="F208" s="629"/>
      <c r="G208" s="629"/>
      <c r="H208" s="629"/>
      <c r="I208" s="629"/>
      <c r="J208" s="629">
        <v>2</v>
      </c>
      <c r="K208" s="629">
        <v>370</v>
      </c>
      <c r="L208" s="629"/>
      <c r="M208" s="629">
        <v>185</v>
      </c>
      <c r="N208" s="629"/>
      <c r="O208" s="629"/>
      <c r="P208" s="642"/>
      <c r="Q208" s="630"/>
    </row>
    <row r="209" spans="1:17" ht="14.4" customHeight="1" x14ac:dyDescent="0.3">
      <c r="A209" s="625" t="s">
        <v>6705</v>
      </c>
      <c r="B209" s="626" t="s">
        <v>6417</v>
      </c>
      <c r="C209" s="626" t="s">
        <v>6409</v>
      </c>
      <c r="D209" s="626" t="s">
        <v>6582</v>
      </c>
      <c r="E209" s="626" t="s">
        <v>6583</v>
      </c>
      <c r="F209" s="629">
        <v>1</v>
      </c>
      <c r="G209" s="629">
        <v>92</v>
      </c>
      <c r="H209" s="629">
        <v>1</v>
      </c>
      <c r="I209" s="629">
        <v>92</v>
      </c>
      <c r="J209" s="629">
        <v>2</v>
      </c>
      <c r="K209" s="629">
        <v>186</v>
      </c>
      <c r="L209" s="629">
        <v>2.0217391304347827</v>
      </c>
      <c r="M209" s="629">
        <v>93</v>
      </c>
      <c r="N209" s="629">
        <v>1</v>
      </c>
      <c r="O209" s="629">
        <v>93</v>
      </c>
      <c r="P209" s="642">
        <v>1.0108695652173914</v>
      </c>
      <c r="Q209" s="630">
        <v>93</v>
      </c>
    </row>
    <row r="210" spans="1:17" ht="14.4" customHeight="1" x14ac:dyDescent="0.3">
      <c r="A210" s="625" t="s">
        <v>6705</v>
      </c>
      <c r="B210" s="626" t="s">
        <v>6417</v>
      </c>
      <c r="C210" s="626" t="s">
        <v>6409</v>
      </c>
      <c r="D210" s="626" t="s">
        <v>6599</v>
      </c>
      <c r="E210" s="626" t="s">
        <v>6449</v>
      </c>
      <c r="F210" s="629">
        <v>1</v>
      </c>
      <c r="G210" s="629">
        <v>173</v>
      </c>
      <c r="H210" s="629">
        <v>1</v>
      </c>
      <c r="I210" s="629">
        <v>173</v>
      </c>
      <c r="J210" s="629"/>
      <c r="K210" s="629"/>
      <c r="L210" s="629"/>
      <c r="M210" s="629"/>
      <c r="N210" s="629"/>
      <c r="O210" s="629"/>
      <c r="P210" s="642"/>
      <c r="Q210" s="630"/>
    </row>
    <row r="211" spans="1:17" ht="14.4" customHeight="1" x14ac:dyDescent="0.3">
      <c r="A211" s="625" t="s">
        <v>6705</v>
      </c>
      <c r="B211" s="626" t="s">
        <v>6417</v>
      </c>
      <c r="C211" s="626" t="s">
        <v>6409</v>
      </c>
      <c r="D211" s="626" t="s">
        <v>6632</v>
      </c>
      <c r="E211" s="626" t="s">
        <v>6633</v>
      </c>
      <c r="F211" s="629"/>
      <c r="G211" s="629"/>
      <c r="H211" s="629"/>
      <c r="I211" s="629"/>
      <c r="J211" s="629"/>
      <c r="K211" s="629"/>
      <c r="L211" s="629"/>
      <c r="M211" s="629"/>
      <c r="N211" s="629">
        <v>2</v>
      </c>
      <c r="O211" s="629">
        <v>0</v>
      </c>
      <c r="P211" s="642"/>
      <c r="Q211" s="630">
        <v>0</v>
      </c>
    </row>
    <row r="212" spans="1:17" ht="14.4" customHeight="1" x14ac:dyDescent="0.3">
      <c r="A212" s="625" t="s">
        <v>6705</v>
      </c>
      <c r="B212" s="626" t="s">
        <v>6417</v>
      </c>
      <c r="C212" s="626" t="s">
        <v>6409</v>
      </c>
      <c r="D212" s="626" t="s">
        <v>6636</v>
      </c>
      <c r="E212" s="626" t="s">
        <v>6637</v>
      </c>
      <c r="F212" s="629"/>
      <c r="G212" s="629"/>
      <c r="H212" s="629"/>
      <c r="I212" s="629"/>
      <c r="J212" s="629"/>
      <c r="K212" s="629"/>
      <c r="L212" s="629"/>
      <c r="M212" s="629"/>
      <c r="N212" s="629">
        <v>7</v>
      </c>
      <c r="O212" s="629">
        <v>1624</v>
      </c>
      <c r="P212" s="642"/>
      <c r="Q212" s="630">
        <v>232</v>
      </c>
    </row>
    <row r="213" spans="1:17" ht="14.4" customHeight="1" x14ac:dyDescent="0.3">
      <c r="A213" s="625" t="s">
        <v>6705</v>
      </c>
      <c r="B213" s="626" t="s">
        <v>6417</v>
      </c>
      <c r="C213" s="626" t="s">
        <v>6409</v>
      </c>
      <c r="D213" s="626" t="s">
        <v>6638</v>
      </c>
      <c r="E213" s="626" t="s">
        <v>6639</v>
      </c>
      <c r="F213" s="629"/>
      <c r="G213" s="629"/>
      <c r="H213" s="629"/>
      <c r="I213" s="629"/>
      <c r="J213" s="629"/>
      <c r="K213" s="629"/>
      <c r="L213" s="629"/>
      <c r="M213" s="629"/>
      <c r="N213" s="629">
        <v>43</v>
      </c>
      <c r="O213" s="629">
        <v>4988</v>
      </c>
      <c r="P213" s="642"/>
      <c r="Q213" s="630">
        <v>116</v>
      </c>
    </row>
    <row r="214" spans="1:17" ht="14.4" customHeight="1" x14ac:dyDescent="0.3">
      <c r="A214" s="625" t="s">
        <v>6706</v>
      </c>
      <c r="B214" s="626" t="s">
        <v>6417</v>
      </c>
      <c r="C214" s="626" t="s">
        <v>6409</v>
      </c>
      <c r="D214" s="626" t="s">
        <v>6513</v>
      </c>
      <c r="E214" s="626" t="s">
        <v>6514</v>
      </c>
      <c r="F214" s="629">
        <v>7</v>
      </c>
      <c r="G214" s="629">
        <v>868</v>
      </c>
      <c r="H214" s="629">
        <v>1</v>
      </c>
      <c r="I214" s="629">
        <v>124</v>
      </c>
      <c r="J214" s="629"/>
      <c r="K214" s="629"/>
      <c r="L214" s="629"/>
      <c r="M214" s="629"/>
      <c r="N214" s="629"/>
      <c r="O214" s="629"/>
      <c r="P214" s="642"/>
      <c r="Q214" s="630"/>
    </row>
    <row r="215" spans="1:17" ht="14.4" customHeight="1" x14ac:dyDescent="0.3">
      <c r="A215" s="625" t="s">
        <v>6706</v>
      </c>
      <c r="B215" s="626" t="s">
        <v>6417</v>
      </c>
      <c r="C215" s="626" t="s">
        <v>6409</v>
      </c>
      <c r="D215" s="626" t="s">
        <v>6595</v>
      </c>
      <c r="E215" s="626" t="s">
        <v>6596</v>
      </c>
      <c r="F215" s="629">
        <v>1</v>
      </c>
      <c r="G215" s="629">
        <v>220</v>
      </c>
      <c r="H215" s="629">
        <v>1</v>
      </c>
      <c r="I215" s="629">
        <v>220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6706</v>
      </c>
      <c r="B216" s="626" t="s">
        <v>6417</v>
      </c>
      <c r="C216" s="626" t="s">
        <v>6409</v>
      </c>
      <c r="D216" s="626" t="s">
        <v>6602</v>
      </c>
      <c r="E216" s="626" t="s">
        <v>6603</v>
      </c>
      <c r="F216" s="629">
        <v>1</v>
      </c>
      <c r="G216" s="629">
        <v>108</v>
      </c>
      <c r="H216" s="629">
        <v>1</v>
      </c>
      <c r="I216" s="629">
        <v>108</v>
      </c>
      <c r="J216" s="629"/>
      <c r="K216" s="629"/>
      <c r="L216" s="629"/>
      <c r="M216" s="629"/>
      <c r="N216" s="629"/>
      <c r="O216" s="629"/>
      <c r="P216" s="642"/>
      <c r="Q216" s="630"/>
    </row>
    <row r="217" spans="1:17" ht="14.4" customHeight="1" x14ac:dyDescent="0.3">
      <c r="A217" s="625" t="s">
        <v>6707</v>
      </c>
      <c r="B217" s="626" t="s">
        <v>6417</v>
      </c>
      <c r="C217" s="626" t="s">
        <v>6418</v>
      </c>
      <c r="D217" s="626" t="s">
        <v>6419</v>
      </c>
      <c r="E217" s="626" t="s">
        <v>6420</v>
      </c>
      <c r="F217" s="629">
        <v>0.1</v>
      </c>
      <c r="G217" s="629">
        <v>13.02</v>
      </c>
      <c r="H217" s="629">
        <v>1</v>
      </c>
      <c r="I217" s="629">
        <v>130.19999999999999</v>
      </c>
      <c r="J217" s="629"/>
      <c r="K217" s="629"/>
      <c r="L217" s="629"/>
      <c r="M217" s="629"/>
      <c r="N217" s="629"/>
      <c r="O217" s="629"/>
      <c r="P217" s="642"/>
      <c r="Q217" s="630"/>
    </row>
    <row r="218" spans="1:17" ht="14.4" customHeight="1" x14ac:dyDescent="0.3">
      <c r="A218" s="625" t="s">
        <v>6707</v>
      </c>
      <c r="B218" s="626" t="s">
        <v>6417</v>
      </c>
      <c r="C218" s="626" t="s">
        <v>6450</v>
      </c>
      <c r="D218" s="626" t="s">
        <v>6455</v>
      </c>
      <c r="E218" s="626" t="s">
        <v>6456</v>
      </c>
      <c r="F218" s="629"/>
      <c r="G218" s="629"/>
      <c r="H218" s="629"/>
      <c r="I218" s="629"/>
      <c r="J218" s="629">
        <v>1</v>
      </c>
      <c r="K218" s="629">
        <v>75</v>
      </c>
      <c r="L218" s="629"/>
      <c r="M218" s="629">
        <v>75</v>
      </c>
      <c r="N218" s="629"/>
      <c r="O218" s="629"/>
      <c r="P218" s="642"/>
      <c r="Q218" s="630"/>
    </row>
    <row r="219" spans="1:17" ht="14.4" customHeight="1" x14ac:dyDescent="0.3">
      <c r="A219" s="625" t="s">
        <v>6707</v>
      </c>
      <c r="B219" s="626" t="s">
        <v>6417</v>
      </c>
      <c r="C219" s="626" t="s">
        <v>6450</v>
      </c>
      <c r="D219" s="626" t="s">
        <v>6465</v>
      </c>
      <c r="E219" s="626" t="s">
        <v>6466</v>
      </c>
      <c r="F219" s="629"/>
      <c r="G219" s="629"/>
      <c r="H219" s="629"/>
      <c r="I219" s="629"/>
      <c r="J219" s="629"/>
      <c r="K219" s="629"/>
      <c r="L219" s="629"/>
      <c r="M219" s="629"/>
      <c r="N219" s="629">
        <v>1</v>
      </c>
      <c r="O219" s="629">
        <v>187</v>
      </c>
      <c r="P219" s="642"/>
      <c r="Q219" s="630">
        <v>187</v>
      </c>
    </row>
    <row r="220" spans="1:17" ht="14.4" customHeight="1" x14ac:dyDescent="0.3">
      <c r="A220" s="625" t="s">
        <v>6707</v>
      </c>
      <c r="B220" s="626" t="s">
        <v>6417</v>
      </c>
      <c r="C220" s="626" t="s">
        <v>6450</v>
      </c>
      <c r="D220" s="626" t="s">
        <v>6471</v>
      </c>
      <c r="E220" s="626" t="s">
        <v>6472</v>
      </c>
      <c r="F220" s="629"/>
      <c r="G220" s="629"/>
      <c r="H220" s="629"/>
      <c r="I220" s="629"/>
      <c r="J220" s="629">
        <v>1</v>
      </c>
      <c r="K220" s="629">
        <v>194</v>
      </c>
      <c r="L220" s="629"/>
      <c r="M220" s="629">
        <v>194</v>
      </c>
      <c r="N220" s="629">
        <v>1</v>
      </c>
      <c r="O220" s="629">
        <v>194</v>
      </c>
      <c r="P220" s="642"/>
      <c r="Q220" s="630">
        <v>194</v>
      </c>
    </row>
    <row r="221" spans="1:17" ht="14.4" customHeight="1" x14ac:dyDescent="0.3">
      <c r="A221" s="625" t="s">
        <v>6707</v>
      </c>
      <c r="B221" s="626" t="s">
        <v>6417</v>
      </c>
      <c r="C221" s="626" t="s">
        <v>6409</v>
      </c>
      <c r="D221" s="626" t="s">
        <v>6489</v>
      </c>
      <c r="E221" s="626" t="s">
        <v>6490</v>
      </c>
      <c r="F221" s="629"/>
      <c r="G221" s="629"/>
      <c r="H221" s="629"/>
      <c r="I221" s="629"/>
      <c r="J221" s="629">
        <v>4</v>
      </c>
      <c r="K221" s="629">
        <v>0</v>
      </c>
      <c r="L221" s="629"/>
      <c r="M221" s="629">
        <v>0</v>
      </c>
      <c r="N221" s="629">
        <v>3</v>
      </c>
      <c r="O221" s="629">
        <v>0</v>
      </c>
      <c r="P221" s="642"/>
      <c r="Q221" s="630">
        <v>0</v>
      </c>
    </row>
    <row r="222" spans="1:17" ht="14.4" customHeight="1" x14ac:dyDescent="0.3">
      <c r="A222" s="625" t="s">
        <v>6707</v>
      </c>
      <c r="B222" s="626" t="s">
        <v>6417</v>
      </c>
      <c r="C222" s="626" t="s">
        <v>6409</v>
      </c>
      <c r="D222" s="626" t="s">
        <v>6491</v>
      </c>
      <c r="E222" s="626" t="s">
        <v>6492</v>
      </c>
      <c r="F222" s="629">
        <v>2</v>
      </c>
      <c r="G222" s="629">
        <v>68</v>
      </c>
      <c r="H222" s="629">
        <v>1</v>
      </c>
      <c r="I222" s="629">
        <v>34</v>
      </c>
      <c r="J222" s="629">
        <v>3</v>
      </c>
      <c r="K222" s="629">
        <v>102</v>
      </c>
      <c r="L222" s="629">
        <v>1.5</v>
      </c>
      <c r="M222" s="629">
        <v>34</v>
      </c>
      <c r="N222" s="629"/>
      <c r="O222" s="629"/>
      <c r="P222" s="642"/>
      <c r="Q222" s="630"/>
    </row>
    <row r="223" spans="1:17" ht="14.4" customHeight="1" x14ac:dyDescent="0.3">
      <c r="A223" s="625" t="s">
        <v>6707</v>
      </c>
      <c r="B223" s="626" t="s">
        <v>6417</v>
      </c>
      <c r="C223" s="626" t="s">
        <v>6409</v>
      </c>
      <c r="D223" s="626" t="s">
        <v>6493</v>
      </c>
      <c r="E223" s="626" t="s">
        <v>6494</v>
      </c>
      <c r="F223" s="629">
        <v>2</v>
      </c>
      <c r="G223" s="629">
        <v>150</v>
      </c>
      <c r="H223" s="629">
        <v>1</v>
      </c>
      <c r="I223" s="629">
        <v>75</v>
      </c>
      <c r="J223" s="629"/>
      <c r="K223" s="629"/>
      <c r="L223" s="629"/>
      <c r="M223" s="629"/>
      <c r="N223" s="629">
        <v>3</v>
      </c>
      <c r="O223" s="629">
        <v>243</v>
      </c>
      <c r="P223" s="642">
        <v>1.62</v>
      </c>
      <c r="Q223" s="630">
        <v>81</v>
      </c>
    </row>
    <row r="224" spans="1:17" ht="14.4" customHeight="1" x14ac:dyDescent="0.3">
      <c r="A224" s="625" t="s">
        <v>6707</v>
      </c>
      <c r="B224" s="626" t="s">
        <v>6417</v>
      </c>
      <c r="C224" s="626" t="s">
        <v>6409</v>
      </c>
      <c r="D224" s="626" t="s">
        <v>6501</v>
      </c>
      <c r="E224" s="626" t="s">
        <v>6502</v>
      </c>
      <c r="F224" s="629">
        <v>1</v>
      </c>
      <c r="G224" s="629">
        <v>175</v>
      </c>
      <c r="H224" s="629">
        <v>1</v>
      </c>
      <c r="I224" s="629">
        <v>175</v>
      </c>
      <c r="J224" s="629"/>
      <c r="K224" s="629"/>
      <c r="L224" s="629"/>
      <c r="M224" s="629"/>
      <c r="N224" s="629">
        <v>2</v>
      </c>
      <c r="O224" s="629">
        <v>354</v>
      </c>
      <c r="P224" s="642">
        <v>2.0228571428571427</v>
      </c>
      <c r="Q224" s="630">
        <v>177</v>
      </c>
    </row>
    <row r="225" spans="1:17" ht="14.4" customHeight="1" x14ac:dyDescent="0.3">
      <c r="A225" s="625" t="s">
        <v>6707</v>
      </c>
      <c r="B225" s="626" t="s">
        <v>6417</v>
      </c>
      <c r="C225" s="626" t="s">
        <v>6409</v>
      </c>
      <c r="D225" s="626" t="s">
        <v>6507</v>
      </c>
      <c r="E225" s="626" t="s">
        <v>6508</v>
      </c>
      <c r="F225" s="629">
        <v>1</v>
      </c>
      <c r="G225" s="629">
        <v>90</v>
      </c>
      <c r="H225" s="629">
        <v>1</v>
      </c>
      <c r="I225" s="629">
        <v>90</v>
      </c>
      <c r="J225" s="629"/>
      <c r="K225" s="629"/>
      <c r="L225" s="629"/>
      <c r="M225" s="629"/>
      <c r="N225" s="629">
        <v>1</v>
      </c>
      <c r="O225" s="629">
        <v>91</v>
      </c>
      <c r="P225" s="642">
        <v>1.0111111111111111</v>
      </c>
      <c r="Q225" s="630">
        <v>91</v>
      </c>
    </row>
    <row r="226" spans="1:17" ht="14.4" customHeight="1" x14ac:dyDescent="0.3">
      <c r="A226" s="625" t="s">
        <v>6707</v>
      </c>
      <c r="B226" s="626" t="s">
        <v>6417</v>
      </c>
      <c r="C226" s="626" t="s">
        <v>6409</v>
      </c>
      <c r="D226" s="626" t="s">
        <v>6513</v>
      </c>
      <c r="E226" s="626" t="s">
        <v>6514</v>
      </c>
      <c r="F226" s="629">
        <v>103</v>
      </c>
      <c r="G226" s="629">
        <v>12772</v>
      </c>
      <c r="H226" s="629">
        <v>1</v>
      </c>
      <c r="I226" s="629">
        <v>124</v>
      </c>
      <c r="J226" s="629">
        <v>83</v>
      </c>
      <c r="K226" s="629">
        <v>10375</v>
      </c>
      <c r="L226" s="629">
        <v>0.81232383338553082</v>
      </c>
      <c r="M226" s="629">
        <v>125</v>
      </c>
      <c r="N226" s="629">
        <v>11</v>
      </c>
      <c r="O226" s="629">
        <v>1276</v>
      </c>
      <c r="P226" s="642">
        <v>9.9906044472283115E-2</v>
      </c>
      <c r="Q226" s="630">
        <v>116</v>
      </c>
    </row>
    <row r="227" spans="1:17" ht="14.4" customHeight="1" x14ac:dyDescent="0.3">
      <c r="A227" s="625" t="s">
        <v>6707</v>
      </c>
      <c r="B227" s="626" t="s">
        <v>6417</v>
      </c>
      <c r="C227" s="626" t="s">
        <v>6409</v>
      </c>
      <c r="D227" s="626" t="s">
        <v>6410</v>
      </c>
      <c r="E227" s="626" t="s">
        <v>6411</v>
      </c>
      <c r="F227" s="629">
        <v>5</v>
      </c>
      <c r="G227" s="629">
        <v>1240</v>
      </c>
      <c r="H227" s="629">
        <v>1</v>
      </c>
      <c r="I227" s="629">
        <v>248</v>
      </c>
      <c r="J227" s="629"/>
      <c r="K227" s="629"/>
      <c r="L227" s="629"/>
      <c r="M227" s="629"/>
      <c r="N227" s="629">
        <v>0</v>
      </c>
      <c r="O227" s="629">
        <v>0</v>
      </c>
      <c r="P227" s="642">
        <v>0</v>
      </c>
      <c r="Q227" s="630"/>
    </row>
    <row r="228" spans="1:17" ht="14.4" customHeight="1" x14ac:dyDescent="0.3">
      <c r="A228" s="625" t="s">
        <v>6707</v>
      </c>
      <c r="B228" s="626" t="s">
        <v>6417</v>
      </c>
      <c r="C228" s="626" t="s">
        <v>6409</v>
      </c>
      <c r="D228" s="626" t="s">
        <v>6537</v>
      </c>
      <c r="E228" s="626" t="s">
        <v>6538</v>
      </c>
      <c r="F228" s="629"/>
      <c r="G228" s="629"/>
      <c r="H228" s="629"/>
      <c r="I228" s="629"/>
      <c r="J228" s="629"/>
      <c r="K228" s="629"/>
      <c r="L228" s="629"/>
      <c r="M228" s="629"/>
      <c r="N228" s="629">
        <v>1</v>
      </c>
      <c r="O228" s="629">
        <v>1625</v>
      </c>
      <c r="P228" s="642"/>
      <c r="Q228" s="630">
        <v>1625</v>
      </c>
    </row>
    <row r="229" spans="1:17" ht="14.4" customHeight="1" x14ac:dyDescent="0.3">
      <c r="A229" s="625" t="s">
        <v>6707</v>
      </c>
      <c r="B229" s="626" t="s">
        <v>6417</v>
      </c>
      <c r="C229" s="626" t="s">
        <v>6409</v>
      </c>
      <c r="D229" s="626" t="s">
        <v>6561</v>
      </c>
      <c r="E229" s="626" t="s">
        <v>6562</v>
      </c>
      <c r="F229" s="629"/>
      <c r="G229" s="629"/>
      <c r="H229" s="629"/>
      <c r="I229" s="629"/>
      <c r="J229" s="629"/>
      <c r="K229" s="629"/>
      <c r="L229" s="629"/>
      <c r="M229" s="629"/>
      <c r="N229" s="629">
        <v>1</v>
      </c>
      <c r="O229" s="629">
        <v>1270</v>
      </c>
      <c r="P229" s="642"/>
      <c r="Q229" s="630">
        <v>1270</v>
      </c>
    </row>
    <row r="230" spans="1:17" ht="14.4" customHeight="1" x14ac:dyDescent="0.3">
      <c r="A230" s="625" t="s">
        <v>6707</v>
      </c>
      <c r="B230" s="626" t="s">
        <v>6417</v>
      </c>
      <c r="C230" s="626" t="s">
        <v>6409</v>
      </c>
      <c r="D230" s="626" t="s">
        <v>6569</v>
      </c>
      <c r="E230" s="626" t="s">
        <v>6570</v>
      </c>
      <c r="F230" s="629">
        <v>1</v>
      </c>
      <c r="G230" s="629">
        <v>79</v>
      </c>
      <c r="H230" s="629">
        <v>1</v>
      </c>
      <c r="I230" s="629">
        <v>79</v>
      </c>
      <c r="J230" s="629"/>
      <c r="K230" s="629"/>
      <c r="L230" s="629"/>
      <c r="M230" s="629"/>
      <c r="N230" s="629"/>
      <c r="O230" s="629"/>
      <c r="P230" s="642"/>
      <c r="Q230" s="630"/>
    </row>
    <row r="231" spans="1:17" ht="14.4" customHeight="1" x14ac:dyDescent="0.3">
      <c r="A231" s="625" t="s">
        <v>6707</v>
      </c>
      <c r="B231" s="626" t="s">
        <v>6417</v>
      </c>
      <c r="C231" s="626" t="s">
        <v>6409</v>
      </c>
      <c r="D231" s="626" t="s">
        <v>6412</v>
      </c>
      <c r="E231" s="626" t="s">
        <v>6413</v>
      </c>
      <c r="F231" s="629"/>
      <c r="G231" s="629"/>
      <c r="H231" s="629"/>
      <c r="I231" s="629"/>
      <c r="J231" s="629">
        <v>1</v>
      </c>
      <c r="K231" s="629">
        <v>185</v>
      </c>
      <c r="L231" s="629"/>
      <c r="M231" s="629">
        <v>185</v>
      </c>
      <c r="N231" s="629">
        <v>1</v>
      </c>
      <c r="O231" s="629">
        <v>186</v>
      </c>
      <c r="P231" s="642"/>
      <c r="Q231" s="630">
        <v>186</v>
      </c>
    </row>
    <row r="232" spans="1:17" ht="14.4" customHeight="1" x14ac:dyDescent="0.3">
      <c r="A232" s="625" t="s">
        <v>6707</v>
      </c>
      <c r="B232" s="626" t="s">
        <v>6417</v>
      </c>
      <c r="C232" s="626" t="s">
        <v>6409</v>
      </c>
      <c r="D232" s="626" t="s">
        <v>6415</v>
      </c>
      <c r="E232" s="626" t="s">
        <v>6416</v>
      </c>
      <c r="F232" s="629"/>
      <c r="G232" s="629"/>
      <c r="H232" s="629"/>
      <c r="I232" s="629"/>
      <c r="J232" s="629"/>
      <c r="K232" s="629"/>
      <c r="L232" s="629"/>
      <c r="M232" s="629"/>
      <c r="N232" s="629">
        <v>1</v>
      </c>
      <c r="O232" s="629">
        <v>149</v>
      </c>
      <c r="P232" s="642"/>
      <c r="Q232" s="630">
        <v>149</v>
      </c>
    </row>
    <row r="233" spans="1:17" ht="14.4" customHeight="1" x14ac:dyDescent="0.3">
      <c r="A233" s="625" t="s">
        <v>6707</v>
      </c>
      <c r="B233" s="626" t="s">
        <v>6417</v>
      </c>
      <c r="C233" s="626" t="s">
        <v>6409</v>
      </c>
      <c r="D233" s="626" t="s">
        <v>6580</v>
      </c>
      <c r="E233" s="626" t="s">
        <v>6581</v>
      </c>
      <c r="F233" s="629"/>
      <c r="G233" s="629"/>
      <c r="H233" s="629"/>
      <c r="I233" s="629"/>
      <c r="J233" s="629"/>
      <c r="K233" s="629"/>
      <c r="L233" s="629"/>
      <c r="M233" s="629"/>
      <c r="N233" s="629">
        <v>1</v>
      </c>
      <c r="O233" s="629">
        <v>198</v>
      </c>
      <c r="P233" s="642"/>
      <c r="Q233" s="630">
        <v>198</v>
      </c>
    </row>
    <row r="234" spans="1:17" ht="14.4" customHeight="1" x14ac:dyDescent="0.3">
      <c r="A234" s="625" t="s">
        <v>6707</v>
      </c>
      <c r="B234" s="626" t="s">
        <v>6417</v>
      </c>
      <c r="C234" s="626" t="s">
        <v>6409</v>
      </c>
      <c r="D234" s="626" t="s">
        <v>6582</v>
      </c>
      <c r="E234" s="626" t="s">
        <v>6583</v>
      </c>
      <c r="F234" s="629">
        <v>4</v>
      </c>
      <c r="G234" s="629">
        <v>368</v>
      </c>
      <c r="H234" s="629">
        <v>1</v>
      </c>
      <c r="I234" s="629">
        <v>92</v>
      </c>
      <c r="J234" s="629">
        <v>2</v>
      </c>
      <c r="K234" s="629">
        <v>186</v>
      </c>
      <c r="L234" s="629">
        <v>0.50543478260869568</v>
      </c>
      <c r="M234" s="629">
        <v>93</v>
      </c>
      <c r="N234" s="629">
        <v>4</v>
      </c>
      <c r="O234" s="629">
        <v>372</v>
      </c>
      <c r="P234" s="642">
        <v>1.0108695652173914</v>
      </c>
      <c r="Q234" s="630">
        <v>93</v>
      </c>
    </row>
    <row r="235" spans="1:17" ht="14.4" customHeight="1" x14ac:dyDescent="0.3">
      <c r="A235" s="625" t="s">
        <v>6707</v>
      </c>
      <c r="B235" s="626" t="s">
        <v>6417</v>
      </c>
      <c r="C235" s="626" t="s">
        <v>6409</v>
      </c>
      <c r="D235" s="626" t="s">
        <v>6595</v>
      </c>
      <c r="E235" s="626" t="s">
        <v>6596</v>
      </c>
      <c r="F235" s="629">
        <v>1</v>
      </c>
      <c r="G235" s="629">
        <v>220</v>
      </c>
      <c r="H235" s="629">
        <v>1</v>
      </c>
      <c r="I235" s="629">
        <v>220</v>
      </c>
      <c r="J235" s="629">
        <v>1</v>
      </c>
      <c r="K235" s="629">
        <v>221</v>
      </c>
      <c r="L235" s="629">
        <v>1.0045454545454546</v>
      </c>
      <c r="M235" s="629">
        <v>221</v>
      </c>
      <c r="N235" s="629">
        <v>2</v>
      </c>
      <c r="O235" s="629">
        <v>442</v>
      </c>
      <c r="P235" s="642">
        <v>2.0090909090909093</v>
      </c>
      <c r="Q235" s="630">
        <v>221</v>
      </c>
    </row>
    <row r="236" spans="1:17" ht="14.4" customHeight="1" x14ac:dyDescent="0.3">
      <c r="A236" s="625" t="s">
        <v>6707</v>
      </c>
      <c r="B236" s="626" t="s">
        <v>6417</v>
      </c>
      <c r="C236" s="626" t="s">
        <v>6409</v>
      </c>
      <c r="D236" s="626" t="s">
        <v>6599</v>
      </c>
      <c r="E236" s="626" t="s">
        <v>6449</v>
      </c>
      <c r="F236" s="629">
        <v>3</v>
      </c>
      <c r="G236" s="629">
        <v>519</v>
      </c>
      <c r="H236" s="629">
        <v>1</v>
      </c>
      <c r="I236" s="629">
        <v>173</v>
      </c>
      <c r="J236" s="629">
        <v>1</v>
      </c>
      <c r="K236" s="629">
        <v>174</v>
      </c>
      <c r="L236" s="629">
        <v>0.33526011560693642</v>
      </c>
      <c r="M236" s="629">
        <v>174</v>
      </c>
      <c r="N236" s="629"/>
      <c r="O236" s="629"/>
      <c r="P236" s="642"/>
      <c r="Q236" s="630"/>
    </row>
    <row r="237" spans="1:17" ht="14.4" customHeight="1" x14ac:dyDescent="0.3">
      <c r="A237" s="625" t="s">
        <v>6707</v>
      </c>
      <c r="B237" s="626" t="s">
        <v>6417</v>
      </c>
      <c r="C237" s="626" t="s">
        <v>6409</v>
      </c>
      <c r="D237" s="626" t="s">
        <v>6600</v>
      </c>
      <c r="E237" s="626" t="s">
        <v>6601</v>
      </c>
      <c r="F237" s="629">
        <v>1</v>
      </c>
      <c r="G237" s="629">
        <v>197</v>
      </c>
      <c r="H237" s="629">
        <v>1</v>
      </c>
      <c r="I237" s="629">
        <v>197</v>
      </c>
      <c r="J237" s="629">
        <v>1</v>
      </c>
      <c r="K237" s="629">
        <v>123</v>
      </c>
      <c r="L237" s="629">
        <v>0.62436548223350252</v>
      </c>
      <c r="M237" s="629">
        <v>123</v>
      </c>
      <c r="N237" s="629"/>
      <c r="O237" s="629"/>
      <c r="P237" s="642"/>
      <c r="Q237" s="630"/>
    </row>
    <row r="238" spans="1:17" ht="14.4" customHeight="1" x14ac:dyDescent="0.3">
      <c r="A238" s="625" t="s">
        <v>6707</v>
      </c>
      <c r="B238" s="626" t="s">
        <v>6417</v>
      </c>
      <c r="C238" s="626" t="s">
        <v>6409</v>
      </c>
      <c r="D238" s="626" t="s">
        <v>6602</v>
      </c>
      <c r="E238" s="626" t="s">
        <v>6603</v>
      </c>
      <c r="F238" s="629">
        <v>1</v>
      </c>
      <c r="G238" s="629">
        <v>108</v>
      </c>
      <c r="H238" s="629">
        <v>1</v>
      </c>
      <c r="I238" s="629">
        <v>108</v>
      </c>
      <c r="J238" s="629">
        <v>1</v>
      </c>
      <c r="K238" s="629">
        <v>109</v>
      </c>
      <c r="L238" s="629">
        <v>1.0092592592592593</v>
      </c>
      <c r="M238" s="629">
        <v>109</v>
      </c>
      <c r="N238" s="629">
        <v>1</v>
      </c>
      <c r="O238" s="629">
        <v>109</v>
      </c>
      <c r="P238" s="642">
        <v>1.0092592592592593</v>
      </c>
      <c r="Q238" s="630">
        <v>109</v>
      </c>
    </row>
    <row r="239" spans="1:17" ht="14.4" customHeight="1" x14ac:dyDescent="0.3">
      <c r="A239" s="625" t="s">
        <v>6707</v>
      </c>
      <c r="B239" s="626" t="s">
        <v>6417</v>
      </c>
      <c r="C239" s="626" t="s">
        <v>6409</v>
      </c>
      <c r="D239" s="626" t="s">
        <v>6609</v>
      </c>
      <c r="E239" s="626" t="s">
        <v>6610</v>
      </c>
      <c r="F239" s="629">
        <v>1</v>
      </c>
      <c r="G239" s="629">
        <v>110</v>
      </c>
      <c r="H239" s="629">
        <v>1</v>
      </c>
      <c r="I239" s="629">
        <v>110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6707</v>
      </c>
      <c r="B240" s="626" t="s">
        <v>6417</v>
      </c>
      <c r="C240" s="626" t="s">
        <v>6409</v>
      </c>
      <c r="D240" s="626" t="s">
        <v>6614</v>
      </c>
      <c r="E240" s="626" t="s">
        <v>6615</v>
      </c>
      <c r="F240" s="629">
        <v>1</v>
      </c>
      <c r="G240" s="629">
        <v>935</v>
      </c>
      <c r="H240" s="629">
        <v>1</v>
      </c>
      <c r="I240" s="629">
        <v>935</v>
      </c>
      <c r="J240" s="629"/>
      <c r="K240" s="629"/>
      <c r="L240" s="629"/>
      <c r="M240" s="629"/>
      <c r="N240" s="629"/>
      <c r="O240" s="629"/>
      <c r="P240" s="642"/>
      <c r="Q240" s="630"/>
    </row>
    <row r="241" spans="1:17" ht="14.4" customHeight="1" x14ac:dyDescent="0.3">
      <c r="A241" s="625" t="s">
        <v>6707</v>
      </c>
      <c r="B241" s="626" t="s">
        <v>6417</v>
      </c>
      <c r="C241" s="626" t="s">
        <v>6409</v>
      </c>
      <c r="D241" s="626" t="s">
        <v>6628</v>
      </c>
      <c r="E241" s="626" t="s">
        <v>6629</v>
      </c>
      <c r="F241" s="629"/>
      <c r="G241" s="629"/>
      <c r="H241" s="629"/>
      <c r="I241" s="629"/>
      <c r="J241" s="629"/>
      <c r="K241" s="629"/>
      <c r="L241" s="629"/>
      <c r="M241" s="629"/>
      <c r="N241" s="629">
        <v>0</v>
      </c>
      <c r="O241" s="629">
        <v>0</v>
      </c>
      <c r="P241" s="642"/>
      <c r="Q241" s="630"/>
    </row>
    <row r="242" spans="1:17" ht="14.4" customHeight="1" x14ac:dyDescent="0.3">
      <c r="A242" s="625" t="s">
        <v>6707</v>
      </c>
      <c r="B242" s="626" t="s">
        <v>6417</v>
      </c>
      <c r="C242" s="626" t="s">
        <v>6409</v>
      </c>
      <c r="D242" s="626" t="s">
        <v>6632</v>
      </c>
      <c r="E242" s="626" t="s">
        <v>6633</v>
      </c>
      <c r="F242" s="629"/>
      <c r="G242" s="629"/>
      <c r="H242" s="629"/>
      <c r="I242" s="629"/>
      <c r="J242" s="629"/>
      <c r="K242" s="629"/>
      <c r="L242" s="629"/>
      <c r="M242" s="629"/>
      <c r="N242" s="629">
        <v>4</v>
      </c>
      <c r="O242" s="629">
        <v>0</v>
      </c>
      <c r="P242" s="642"/>
      <c r="Q242" s="630">
        <v>0</v>
      </c>
    </row>
    <row r="243" spans="1:17" ht="14.4" customHeight="1" x14ac:dyDescent="0.3">
      <c r="A243" s="625" t="s">
        <v>6707</v>
      </c>
      <c r="B243" s="626" t="s">
        <v>6417</v>
      </c>
      <c r="C243" s="626" t="s">
        <v>6409</v>
      </c>
      <c r="D243" s="626" t="s">
        <v>6636</v>
      </c>
      <c r="E243" s="626" t="s">
        <v>6637</v>
      </c>
      <c r="F243" s="629"/>
      <c r="G243" s="629"/>
      <c r="H243" s="629"/>
      <c r="I243" s="629"/>
      <c r="J243" s="629"/>
      <c r="K243" s="629"/>
      <c r="L243" s="629"/>
      <c r="M243" s="629"/>
      <c r="N243" s="629">
        <v>4</v>
      </c>
      <c r="O243" s="629">
        <v>928</v>
      </c>
      <c r="P243" s="642"/>
      <c r="Q243" s="630">
        <v>232</v>
      </c>
    </row>
    <row r="244" spans="1:17" ht="14.4" customHeight="1" x14ac:dyDescent="0.3">
      <c r="A244" s="625" t="s">
        <v>6707</v>
      </c>
      <c r="B244" s="626" t="s">
        <v>6417</v>
      </c>
      <c r="C244" s="626" t="s">
        <v>6409</v>
      </c>
      <c r="D244" s="626" t="s">
        <v>6638</v>
      </c>
      <c r="E244" s="626" t="s">
        <v>6639</v>
      </c>
      <c r="F244" s="629"/>
      <c r="G244" s="629"/>
      <c r="H244" s="629"/>
      <c r="I244" s="629"/>
      <c r="J244" s="629"/>
      <c r="K244" s="629"/>
      <c r="L244" s="629"/>
      <c r="M244" s="629"/>
      <c r="N244" s="629">
        <v>107</v>
      </c>
      <c r="O244" s="629">
        <v>12412</v>
      </c>
      <c r="P244" s="642"/>
      <c r="Q244" s="630">
        <v>116</v>
      </c>
    </row>
    <row r="245" spans="1:17" ht="14.4" customHeight="1" x14ac:dyDescent="0.3">
      <c r="A245" s="625" t="s">
        <v>545</v>
      </c>
      <c r="B245" s="626" t="s">
        <v>6417</v>
      </c>
      <c r="C245" s="626" t="s">
        <v>6450</v>
      </c>
      <c r="D245" s="626" t="s">
        <v>6455</v>
      </c>
      <c r="E245" s="626" t="s">
        <v>6456</v>
      </c>
      <c r="F245" s="629"/>
      <c r="G245" s="629"/>
      <c r="H245" s="629"/>
      <c r="I245" s="629"/>
      <c r="J245" s="629"/>
      <c r="K245" s="629"/>
      <c r="L245" s="629"/>
      <c r="M245" s="629"/>
      <c r="N245" s="629">
        <v>1</v>
      </c>
      <c r="O245" s="629">
        <v>75</v>
      </c>
      <c r="P245" s="642"/>
      <c r="Q245" s="630">
        <v>75</v>
      </c>
    </row>
    <row r="246" spans="1:17" ht="14.4" customHeight="1" x14ac:dyDescent="0.3">
      <c r="A246" s="625" t="s">
        <v>545</v>
      </c>
      <c r="B246" s="626" t="s">
        <v>6417</v>
      </c>
      <c r="C246" s="626" t="s">
        <v>6409</v>
      </c>
      <c r="D246" s="626" t="s">
        <v>6487</v>
      </c>
      <c r="E246" s="626" t="s">
        <v>6488</v>
      </c>
      <c r="F246" s="629">
        <v>2</v>
      </c>
      <c r="G246" s="629">
        <v>0</v>
      </c>
      <c r="H246" s="629"/>
      <c r="I246" s="629">
        <v>0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545</v>
      </c>
      <c r="B247" s="626" t="s">
        <v>6417</v>
      </c>
      <c r="C247" s="626" t="s">
        <v>6409</v>
      </c>
      <c r="D247" s="626" t="s">
        <v>6489</v>
      </c>
      <c r="E247" s="626" t="s">
        <v>6490</v>
      </c>
      <c r="F247" s="629">
        <v>9</v>
      </c>
      <c r="G247" s="629">
        <v>0</v>
      </c>
      <c r="H247" s="629"/>
      <c r="I247" s="629">
        <v>0</v>
      </c>
      <c r="J247" s="629">
        <v>2</v>
      </c>
      <c r="K247" s="629">
        <v>0</v>
      </c>
      <c r="L247" s="629"/>
      <c r="M247" s="629">
        <v>0</v>
      </c>
      <c r="N247" s="629">
        <v>10</v>
      </c>
      <c r="O247" s="629">
        <v>0</v>
      </c>
      <c r="P247" s="642"/>
      <c r="Q247" s="630">
        <v>0</v>
      </c>
    </row>
    <row r="248" spans="1:17" ht="14.4" customHeight="1" x14ac:dyDescent="0.3">
      <c r="A248" s="625" t="s">
        <v>545</v>
      </c>
      <c r="B248" s="626" t="s">
        <v>6417</v>
      </c>
      <c r="C248" s="626" t="s">
        <v>6409</v>
      </c>
      <c r="D248" s="626" t="s">
        <v>6491</v>
      </c>
      <c r="E248" s="626" t="s">
        <v>6492</v>
      </c>
      <c r="F248" s="629">
        <v>66</v>
      </c>
      <c r="G248" s="629">
        <v>2244</v>
      </c>
      <c r="H248" s="629">
        <v>1</v>
      </c>
      <c r="I248" s="629">
        <v>34</v>
      </c>
      <c r="J248" s="629">
        <v>41</v>
      </c>
      <c r="K248" s="629">
        <v>1394</v>
      </c>
      <c r="L248" s="629">
        <v>0.62121212121212122</v>
      </c>
      <c r="M248" s="629">
        <v>34</v>
      </c>
      <c r="N248" s="629">
        <v>66</v>
      </c>
      <c r="O248" s="629">
        <v>2244</v>
      </c>
      <c r="P248" s="642">
        <v>1</v>
      </c>
      <c r="Q248" s="630">
        <v>34</v>
      </c>
    </row>
    <row r="249" spans="1:17" ht="14.4" customHeight="1" x14ac:dyDescent="0.3">
      <c r="A249" s="625" t="s">
        <v>545</v>
      </c>
      <c r="B249" s="626" t="s">
        <v>6417</v>
      </c>
      <c r="C249" s="626" t="s">
        <v>6409</v>
      </c>
      <c r="D249" s="626" t="s">
        <v>6493</v>
      </c>
      <c r="E249" s="626" t="s">
        <v>6494</v>
      </c>
      <c r="F249" s="629">
        <v>1</v>
      </c>
      <c r="G249" s="629">
        <v>75</v>
      </c>
      <c r="H249" s="629">
        <v>1</v>
      </c>
      <c r="I249" s="629">
        <v>75</v>
      </c>
      <c r="J249" s="629">
        <v>3</v>
      </c>
      <c r="K249" s="629">
        <v>225</v>
      </c>
      <c r="L249" s="629">
        <v>3</v>
      </c>
      <c r="M249" s="629">
        <v>75</v>
      </c>
      <c r="N249" s="629"/>
      <c r="O249" s="629"/>
      <c r="P249" s="642"/>
      <c r="Q249" s="630"/>
    </row>
    <row r="250" spans="1:17" ht="14.4" customHeight="1" x14ac:dyDescent="0.3">
      <c r="A250" s="625" t="s">
        <v>545</v>
      </c>
      <c r="B250" s="626" t="s">
        <v>6417</v>
      </c>
      <c r="C250" s="626" t="s">
        <v>6409</v>
      </c>
      <c r="D250" s="626" t="s">
        <v>6495</v>
      </c>
      <c r="E250" s="626" t="s">
        <v>6496</v>
      </c>
      <c r="F250" s="629"/>
      <c r="G250" s="629"/>
      <c r="H250" s="629"/>
      <c r="I250" s="629"/>
      <c r="J250" s="629">
        <v>1</v>
      </c>
      <c r="K250" s="629">
        <v>0</v>
      </c>
      <c r="L250" s="629"/>
      <c r="M250" s="629">
        <v>0</v>
      </c>
      <c r="N250" s="629"/>
      <c r="O250" s="629"/>
      <c r="P250" s="642"/>
      <c r="Q250" s="630"/>
    </row>
    <row r="251" spans="1:17" ht="14.4" customHeight="1" x14ac:dyDescent="0.3">
      <c r="A251" s="625" t="s">
        <v>545</v>
      </c>
      <c r="B251" s="626" t="s">
        <v>6417</v>
      </c>
      <c r="C251" s="626" t="s">
        <v>6409</v>
      </c>
      <c r="D251" s="626" t="s">
        <v>6507</v>
      </c>
      <c r="E251" s="626" t="s">
        <v>6508</v>
      </c>
      <c r="F251" s="629">
        <v>4</v>
      </c>
      <c r="G251" s="629">
        <v>360</v>
      </c>
      <c r="H251" s="629">
        <v>1</v>
      </c>
      <c r="I251" s="629">
        <v>90</v>
      </c>
      <c r="J251" s="629"/>
      <c r="K251" s="629"/>
      <c r="L251" s="629"/>
      <c r="M251" s="629"/>
      <c r="N251" s="629">
        <v>1</v>
      </c>
      <c r="O251" s="629">
        <v>91</v>
      </c>
      <c r="P251" s="642">
        <v>0.25277777777777777</v>
      </c>
      <c r="Q251" s="630">
        <v>91</v>
      </c>
    </row>
    <row r="252" spans="1:17" ht="14.4" customHeight="1" x14ac:dyDescent="0.3">
      <c r="A252" s="625" t="s">
        <v>545</v>
      </c>
      <c r="B252" s="626" t="s">
        <v>6417</v>
      </c>
      <c r="C252" s="626" t="s">
        <v>6409</v>
      </c>
      <c r="D252" s="626" t="s">
        <v>6511</v>
      </c>
      <c r="E252" s="626" t="s">
        <v>6512</v>
      </c>
      <c r="F252" s="629">
        <v>24</v>
      </c>
      <c r="G252" s="629">
        <v>2640</v>
      </c>
      <c r="H252" s="629">
        <v>1</v>
      </c>
      <c r="I252" s="629">
        <v>110</v>
      </c>
      <c r="J252" s="629"/>
      <c r="K252" s="629"/>
      <c r="L252" s="629"/>
      <c r="M252" s="629"/>
      <c r="N252" s="629"/>
      <c r="O252" s="629"/>
      <c r="P252" s="642"/>
      <c r="Q252" s="630"/>
    </row>
    <row r="253" spans="1:17" ht="14.4" customHeight="1" x14ac:dyDescent="0.3">
      <c r="A253" s="625" t="s">
        <v>545</v>
      </c>
      <c r="B253" s="626" t="s">
        <v>6417</v>
      </c>
      <c r="C253" s="626" t="s">
        <v>6409</v>
      </c>
      <c r="D253" s="626" t="s">
        <v>6513</v>
      </c>
      <c r="E253" s="626" t="s">
        <v>6514</v>
      </c>
      <c r="F253" s="629">
        <v>33</v>
      </c>
      <c r="G253" s="629">
        <v>4092</v>
      </c>
      <c r="H253" s="629">
        <v>1</v>
      </c>
      <c r="I253" s="629">
        <v>124</v>
      </c>
      <c r="J253" s="629">
        <v>46</v>
      </c>
      <c r="K253" s="629">
        <v>5750</v>
      </c>
      <c r="L253" s="629">
        <v>1.4051808406647117</v>
      </c>
      <c r="M253" s="629">
        <v>125</v>
      </c>
      <c r="N253" s="629">
        <v>4</v>
      </c>
      <c r="O253" s="629">
        <v>464</v>
      </c>
      <c r="P253" s="642">
        <v>0.11339198435972629</v>
      </c>
      <c r="Q253" s="630">
        <v>116</v>
      </c>
    </row>
    <row r="254" spans="1:17" ht="14.4" customHeight="1" x14ac:dyDescent="0.3">
      <c r="A254" s="625" t="s">
        <v>545</v>
      </c>
      <c r="B254" s="626" t="s">
        <v>6417</v>
      </c>
      <c r="C254" s="626" t="s">
        <v>6409</v>
      </c>
      <c r="D254" s="626" t="s">
        <v>6410</v>
      </c>
      <c r="E254" s="626" t="s">
        <v>6411</v>
      </c>
      <c r="F254" s="629">
        <v>74</v>
      </c>
      <c r="G254" s="629">
        <v>18352</v>
      </c>
      <c r="H254" s="629">
        <v>1</v>
      </c>
      <c r="I254" s="629">
        <v>248</v>
      </c>
      <c r="J254" s="629">
        <v>64</v>
      </c>
      <c r="K254" s="629">
        <v>15936</v>
      </c>
      <c r="L254" s="629">
        <v>0.86835222319093286</v>
      </c>
      <c r="M254" s="629">
        <v>249</v>
      </c>
      <c r="N254" s="629">
        <v>8</v>
      </c>
      <c r="O254" s="629">
        <v>1856</v>
      </c>
      <c r="P254" s="642">
        <v>0.1011333914559721</v>
      </c>
      <c r="Q254" s="630">
        <v>232</v>
      </c>
    </row>
    <row r="255" spans="1:17" ht="14.4" customHeight="1" x14ac:dyDescent="0.3">
      <c r="A255" s="625" t="s">
        <v>545</v>
      </c>
      <c r="B255" s="626" t="s">
        <v>6417</v>
      </c>
      <c r="C255" s="626" t="s">
        <v>6409</v>
      </c>
      <c r="D255" s="626" t="s">
        <v>6708</v>
      </c>
      <c r="E255" s="626" t="s">
        <v>6709</v>
      </c>
      <c r="F255" s="629"/>
      <c r="G255" s="629"/>
      <c r="H255" s="629"/>
      <c r="I255" s="629"/>
      <c r="J255" s="629"/>
      <c r="K255" s="629"/>
      <c r="L255" s="629"/>
      <c r="M255" s="629"/>
      <c r="N255" s="629">
        <v>1</v>
      </c>
      <c r="O255" s="629">
        <v>351</v>
      </c>
      <c r="P255" s="642"/>
      <c r="Q255" s="630">
        <v>351</v>
      </c>
    </row>
    <row r="256" spans="1:17" ht="14.4" customHeight="1" x14ac:dyDescent="0.3">
      <c r="A256" s="625" t="s">
        <v>545</v>
      </c>
      <c r="B256" s="626" t="s">
        <v>6417</v>
      </c>
      <c r="C256" s="626" t="s">
        <v>6409</v>
      </c>
      <c r="D256" s="626" t="s">
        <v>6539</v>
      </c>
      <c r="E256" s="626" t="s">
        <v>6540</v>
      </c>
      <c r="F256" s="629"/>
      <c r="G256" s="629"/>
      <c r="H256" s="629"/>
      <c r="I256" s="629"/>
      <c r="J256" s="629"/>
      <c r="K256" s="629"/>
      <c r="L256" s="629"/>
      <c r="M256" s="629"/>
      <c r="N256" s="629">
        <v>164</v>
      </c>
      <c r="O256" s="629">
        <v>820</v>
      </c>
      <c r="P256" s="642"/>
      <c r="Q256" s="630">
        <v>5</v>
      </c>
    </row>
    <row r="257" spans="1:17" ht="14.4" customHeight="1" x14ac:dyDescent="0.3">
      <c r="A257" s="625" t="s">
        <v>545</v>
      </c>
      <c r="B257" s="626" t="s">
        <v>6417</v>
      </c>
      <c r="C257" s="626" t="s">
        <v>6409</v>
      </c>
      <c r="D257" s="626" t="s">
        <v>6545</v>
      </c>
      <c r="E257" s="626" t="s">
        <v>6546</v>
      </c>
      <c r="F257" s="629">
        <v>1</v>
      </c>
      <c r="G257" s="629">
        <v>1034</v>
      </c>
      <c r="H257" s="629">
        <v>1</v>
      </c>
      <c r="I257" s="629">
        <v>1034</v>
      </c>
      <c r="J257" s="629"/>
      <c r="K257" s="629"/>
      <c r="L257" s="629"/>
      <c r="M257" s="629"/>
      <c r="N257" s="629"/>
      <c r="O257" s="629"/>
      <c r="P257" s="642"/>
      <c r="Q257" s="630"/>
    </row>
    <row r="258" spans="1:17" ht="14.4" customHeight="1" x14ac:dyDescent="0.3">
      <c r="A258" s="625" t="s">
        <v>545</v>
      </c>
      <c r="B258" s="626" t="s">
        <v>6417</v>
      </c>
      <c r="C258" s="626" t="s">
        <v>6409</v>
      </c>
      <c r="D258" s="626" t="s">
        <v>6547</v>
      </c>
      <c r="E258" s="626" t="s">
        <v>6548</v>
      </c>
      <c r="F258" s="629">
        <v>1</v>
      </c>
      <c r="G258" s="629">
        <v>921</v>
      </c>
      <c r="H258" s="629">
        <v>1</v>
      </c>
      <c r="I258" s="629">
        <v>921</v>
      </c>
      <c r="J258" s="629"/>
      <c r="K258" s="629"/>
      <c r="L258" s="629"/>
      <c r="M258" s="629"/>
      <c r="N258" s="629"/>
      <c r="O258" s="629"/>
      <c r="P258" s="642"/>
      <c r="Q258" s="630"/>
    </row>
    <row r="259" spans="1:17" ht="14.4" customHeight="1" x14ac:dyDescent="0.3">
      <c r="A259" s="625" t="s">
        <v>545</v>
      </c>
      <c r="B259" s="626" t="s">
        <v>6417</v>
      </c>
      <c r="C259" s="626" t="s">
        <v>6409</v>
      </c>
      <c r="D259" s="626" t="s">
        <v>6551</v>
      </c>
      <c r="E259" s="626" t="s">
        <v>6552</v>
      </c>
      <c r="F259" s="629">
        <v>1</v>
      </c>
      <c r="G259" s="629">
        <v>306</v>
      </c>
      <c r="H259" s="629">
        <v>1</v>
      </c>
      <c r="I259" s="629">
        <v>306</v>
      </c>
      <c r="J259" s="629"/>
      <c r="K259" s="629"/>
      <c r="L259" s="629"/>
      <c r="M259" s="629"/>
      <c r="N259" s="629"/>
      <c r="O259" s="629"/>
      <c r="P259" s="642"/>
      <c r="Q259" s="630"/>
    </row>
    <row r="260" spans="1:17" ht="14.4" customHeight="1" x14ac:dyDescent="0.3">
      <c r="A260" s="625" t="s">
        <v>545</v>
      </c>
      <c r="B260" s="626" t="s">
        <v>6417</v>
      </c>
      <c r="C260" s="626" t="s">
        <v>6409</v>
      </c>
      <c r="D260" s="626" t="s">
        <v>6561</v>
      </c>
      <c r="E260" s="626" t="s">
        <v>6562</v>
      </c>
      <c r="F260" s="629">
        <v>2</v>
      </c>
      <c r="G260" s="629">
        <v>2518</v>
      </c>
      <c r="H260" s="629">
        <v>1</v>
      </c>
      <c r="I260" s="629">
        <v>1259</v>
      </c>
      <c r="J260" s="629"/>
      <c r="K260" s="629"/>
      <c r="L260" s="629"/>
      <c r="M260" s="629"/>
      <c r="N260" s="629"/>
      <c r="O260" s="629"/>
      <c r="P260" s="642"/>
      <c r="Q260" s="630"/>
    </row>
    <row r="261" spans="1:17" ht="14.4" customHeight="1" x14ac:dyDescent="0.3">
      <c r="A261" s="625" t="s">
        <v>545</v>
      </c>
      <c r="B261" s="626" t="s">
        <v>6417</v>
      </c>
      <c r="C261" s="626" t="s">
        <v>6409</v>
      </c>
      <c r="D261" s="626" t="s">
        <v>6567</v>
      </c>
      <c r="E261" s="626" t="s">
        <v>6568</v>
      </c>
      <c r="F261" s="629">
        <v>7</v>
      </c>
      <c r="G261" s="629">
        <v>2142</v>
      </c>
      <c r="H261" s="629">
        <v>1</v>
      </c>
      <c r="I261" s="629">
        <v>306</v>
      </c>
      <c r="J261" s="629"/>
      <c r="K261" s="629"/>
      <c r="L261" s="629"/>
      <c r="M261" s="629"/>
      <c r="N261" s="629"/>
      <c r="O261" s="629"/>
      <c r="P261" s="642"/>
      <c r="Q261" s="630"/>
    </row>
    <row r="262" spans="1:17" ht="14.4" customHeight="1" x14ac:dyDescent="0.3">
      <c r="A262" s="625" t="s">
        <v>545</v>
      </c>
      <c r="B262" s="626" t="s">
        <v>6417</v>
      </c>
      <c r="C262" s="626" t="s">
        <v>6409</v>
      </c>
      <c r="D262" s="626" t="s">
        <v>6415</v>
      </c>
      <c r="E262" s="626" t="s">
        <v>6416</v>
      </c>
      <c r="F262" s="629">
        <v>1</v>
      </c>
      <c r="G262" s="629">
        <v>296</v>
      </c>
      <c r="H262" s="629">
        <v>1</v>
      </c>
      <c r="I262" s="629">
        <v>296</v>
      </c>
      <c r="J262" s="629"/>
      <c r="K262" s="629"/>
      <c r="L262" s="629"/>
      <c r="M262" s="629"/>
      <c r="N262" s="629">
        <v>1</v>
      </c>
      <c r="O262" s="629">
        <v>149</v>
      </c>
      <c r="P262" s="642">
        <v>0.5033783783783784</v>
      </c>
      <c r="Q262" s="630">
        <v>149</v>
      </c>
    </row>
    <row r="263" spans="1:17" ht="14.4" customHeight="1" x14ac:dyDescent="0.3">
      <c r="A263" s="625" t="s">
        <v>545</v>
      </c>
      <c r="B263" s="626" t="s">
        <v>6417</v>
      </c>
      <c r="C263" s="626" t="s">
        <v>6409</v>
      </c>
      <c r="D263" s="626" t="s">
        <v>6579</v>
      </c>
      <c r="E263" s="626" t="s">
        <v>6558</v>
      </c>
      <c r="F263" s="629">
        <v>1</v>
      </c>
      <c r="G263" s="629">
        <v>663</v>
      </c>
      <c r="H263" s="629">
        <v>1</v>
      </c>
      <c r="I263" s="629">
        <v>663</v>
      </c>
      <c r="J263" s="629"/>
      <c r="K263" s="629"/>
      <c r="L263" s="629"/>
      <c r="M263" s="629"/>
      <c r="N263" s="629"/>
      <c r="O263" s="629"/>
      <c r="P263" s="642"/>
      <c r="Q263" s="630"/>
    </row>
    <row r="264" spans="1:17" ht="14.4" customHeight="1" x14ac:dyDescent="0.3">
      <c r="A264" s="625" t="s">
        <v>545</v>
      </c>
      <c r="B264" s="626" t="s">
        <v>6417</v>
      </c>
      <c r="C264" s="626" t="s">
        <v>6409</v>
      </c>
      <c r="D264" s="626" t="s">
        <v>6582</v>
      </c>
      <c r="E264" s="626" t="s">
        <v>6583</v>
      </c>
      <c r="F264" s="629">
        <v>1</v>
      </c>
      <c r="G264" s="629">
        <v>92</v>
      </c>
      <c r="H264" s="629">
        <v>1</v>
      </c>
      <c r="I264" s="629">
        <v>92</v>
      </c>
      <c r="J264" s="629"/>
      <c r="K264" s="629"/>
      <c r="L264" s="629"/>
      <c r="M264" s="629"/>
      <c r="N264" s="629"/>
      <c r="O264" s="629"/>
      <c r="P264" s="642"/>
      <c r="Q264" s="630"/>
    </row>
    <row r="265" spans="1:17" ht="14.4" customHeight="1" x14ac:dyDescent="0.3">
      <c r="A265" s="625" t="s">
        <v>545</v>
      </c>
      <c r="B265" s="626" t="s">
        <v>6417</v>
      </c>
      <c r="C265" s="626" t="s">
        <v>6409</v>
      </c>
      <c r="D265" s="626" t="s">
        <v>6585</v>
      </c>
      <c r="E265" s="626" t="s">
        <v>6586</v>
      </c>
      <c r="F265" s="629">
        <v>1</v>
      </c>
      <c r="G265" s="629">
        <v>409</v>
      </c>
      <c r="H265" s="629">
        <v>1</v>
      </c>
      <c r="I265" s="629">
        <v>409</v>
      </c>
      <c r="J265" s="629"/>
      <c r="K265" s="629"/>
      <c r="L265" s="629"/>
      <c r="M265" s="629"/>
      <c r="N265" s="629"/>
      <c r="O265" s="629"/>
      <c r="P265" s="642"/>
      <c r="Q265" s="630"/>
    </row>
    <row r="266" spans="1:17" ht="14.4" customHeight="1" x14ac:dyDescent="0.3">
      <c r="A266" s="625" t="s">
        <v>545</v>
      </c>
      <c r="B266" s="626" t="s">
        <v>6417</v>
      </c>
      <c r="C266" s="626" t="s">
        <v>6409</v>
      </c>
      <c r="D266" s="626" t="s">
        <v>6587</v>
      </c>
      <c r="E266" s="626" t="s">
        <v>6588</v>
      </c>
      <c r="F266" s="629"/>
      <c r="G266" s="629"/>
      <c r="H266" s="629"/>
      <c r="I266" s="629"/>
      <c r="J266" s="629"/>
      <c r="K266" s="629"/>
      <c r="L266" s="629"/>
      <c r="M266" s="629"/>
      <c r="N266" s="629">
        <v>4</v>
      </c>
      <c r="O266" s="629">
        <v>964</v>
      </c>
      <c r="P266" s="642"/>
      <c r="Q266" s="630">
        <v>241</v>
      </c>
    </row>
    <row r="267" spans="1:17" ht="14.4" customHeight="1" x14ac:dyDescent="0.3">
      <c r="A267" s="625" t="s">
        <v>545</v>
      </c>
      <c r="B267" s="626" t="s">
        <v>6417</v>
      </c>
      <c r="C267" s="626" t="s">
        <v>6409</v>
      </c>
      <c r="D267" s="626" t="s">
        <v>6710</v>
      </c>
      <c r="E267" s="626" t="s">
        <v>6711</v>
      </c>
      <c r="F267" s="629"/>
      <c r="G267" s="629"/>
      <c r="H267" s="629"/>
      <c r="I267" s="629"/>
      <c r="J267" s="629"/>
      <c r="K267" s="629"/>
      <c r="L267" s="629"/>
      <c r="M267" s="629"/>
      <c r="N267" s="629">
        <v>2</v>
      </c>
      <c r="O267" s="629">
        <v>3152</v>
      </c>
      <c r="P267" s="642"/>
      <c r="Q267" s="630">
        <v>1576</v>
      </c>
    </row>
    <row r="268" spans="1:17" ht="14.4" customHeight="1" x14ac:dyDescent="0.3">
      <c r="A268" s="625" t="s">
        <v>545</v>
      </c>
      <c r="B268" s="626" t="s">
        <v>6417</v>
      </c>
      <c r="C268" s="626" t="s">
        <v>6409</v>
      </c>
      <c r="D268" s="626" t="s">
        <v>6591</v>
      </c>
      <c r="E268" s="626" t="s">
        <v>6592</v>
      </c>
      <c r="F268" s="629"/>
      <c r="G268" s="629"/>
      <c r="H268" s="629"/>
      <c r="I268" s="629"/>
      <c r="J268" s="629"/>
      <c r="K268" s="629"/>
      <c r="L268" s="629"/>
      <c r="M268" s="629"/>
      <c r="N268" s="629">
        <v>1</v>
      </c>
      <c r="O268" s="629">
        <v>485</v>
      </c>
      <c r="P268" s="642"/>
      <c r="Q268" s="630">
        <v>485</v>
      </c>
    </row>
    <row r="269" spans="1:17" ht="14.4" customHeight="1" x14ac:dyDescent="0.3">
      <c r="A269" s="625" t="s">
        <v>545</v>
      </c>
      <c r="B269" s="626" t="s">
        <v>6417</v>
      </c>
      <c r="C269" s="626" t="s">
        <v>6409</v>
      </c>
      <c r="D269" s="626" t="s">
        <v>6677</v>
      </c>
      <c r="E269" s="626" t="s">
        <v>6678</v>
      </c>
      <c r="F269" s="629">
        <v>3</v>
      </c>
      <c r="G269" s="629">
        <v>330</v>
      </c>
      <c r="H269" s="629">
        <v>1</v>
      </c>
      <c r="I269" s="629">
        <v>110</v>
      </c>
      <c r="J269" s="629"/>
      <c r="K269" s="629"/>
      <c r="L269" s="629"/>
      <c r="M269" s="629"/>
      <c r="N269" s="629"/>
      <c r="O269" s="629"/>
      <c r="P269" s="642"/>
      <c r="Q269" s="630"/>
    </row>
    <row r="270" spans="1:17" ht="14.4" customHeight="1" x14ac:dyDescent="0.3">
      <c r="A270" s="625" t="s">
        <v>545</v>
      </c>
      <c r="B270" s="626" t="s">
        <v>6417</v>
      </c>
      <c r="C270" s="626" t="s">
        <v>6409</v>
      </c>
      <c r="D270" s="626" t="s">
        <v>6599</v>
      </c>
      <c r="E270" s="626" t="s">
        <v>6449</v>
      </c>
      <c r="F270" s="629">
        <v>8</v>
      </c>
      <c r="G270" s="629">
        <v>1384</v>
      </c>
      <c r="H270" s="629">
        <v>1</v>
      </c>
      <c r="I270" s="629">
        <v>173</v>
      </c>
      <c r="J270" s="629">
        <v>1</v>
      </c>
      <c r="K270" s="629">
        <v>174</v>
      </c>
      <c r="L270" s="629">
        <v>0.12572254335260116</v>
      </c>
      <c r="M270" s="629">
        <v>174</v>
      </c>
      <c r="N270" s="629"/>
      <c r="O270" s="629"/>
      <c r="P270" s="642"/>
      <c r="Q270" s="630"/>
    </row>
    <row r="271" spans="1:17" ht="14.4" customHeight="1" x14ac:dyDescent="0.3">
      <c r="A271" s="625" t="s">
        <v>545</v>
      </c>
      <c r="B271" s="626" t="s">
        <v>6417</v>
      </c>
      <c r="C271" s="626" t="s">
        <v>6409</v>
      </c>
      <c r="D271" s="626" t="s">
        <v>6600</v>
      </c>
      <c r="E271" s="626" t="s">
        <v>6601</v>
      </c>
      <c r="F271" s="629">
        <v>1</v>
      </c>
      <c r="G271" s="629">
        <v>197</v>
      </c>
      <c r="H271" s="629">
        <v>1</v>
      </c>
      <c r="I271" s="629">
        <v>197</v>
      </c>
      <c r="J271" s="629"/>
      <c r="K271" s="629"/>
      <c r="L271" s="629"/>
      <c r="M271" s="629"/>
      <c r="N271" s="629">
        <v>1</v>
      </c>
      <c r="O271" s="629">
        <v>124</v>
      </c>
      <c r="P271" s="642">
        <v>0.62944162436548223</v>
      </c>
      <c r="Q271" s="630">
        <v>124</v>
      </c>
    </row>
    <row r="272" spans="1:17" ht="14.4" customHeight="1" x14ac:dyDescent="0.3">
      <c r="A272" s="625" t="s">
        <v>545</v>
      </c>
      <c r="B272" s="626" t="s">
        <v>6417</v>
      </c>
      <c r="C272" s="626" t="s">
        <v>6409</v>
      </c>
      <c r="D272" s="626" t="s">
        <v>6609</v>
      </c>
      <c r="E272" s="626" t="s">
        <v>6610</v>
      </c>
      <c r="F272" s="629">
        <v>2</v>
      </c>
      <c r="G272" s="629">
        <v>220</v>
      </c>
      <c r="H272" s="629">
        <v>1</v>
      </c>
      <c r="I272" s="629">
        <v>110</v>
      </c>
      <c r="J272" s="629"/>
      <c r="K272" s="629"/>
      <c r="L272" s="629"/>
      <c r="M272" s="629"/>
      <c r="N272" s="629"/>
      <c r="O272" s="629"/>
      <c r="P272" s="642"/>
      <c r="Q272" s="630"/>
    </row>
    <row r="273" spans="1:17" ht="14.4" customHeight="1" x14ac:dyDescent="0.3">
      <c r="A273" s="625" t="s">
        <v>545</v>
      </c>
      <c r="B273" s="626" t="s">
        <v>6417</v>
      </c>
      <c r="C273" s="626" t="s">
        <v>6409</v>
      </c>
      <c r="D273" s="626" t="s">
        <v>6624</v>
      </c>
      <c r="E273" s="626" t="s">
        <v>6625</v>
      </c>
      <c r="F273" s="629"/>
      <c r="G273" s="629"/>
      <c r="H273" s="629"/>
      <c r="I273" s="629"/>
      <c r="J273" s="629"/>
      <c r="K273" s="629"/>
      <c r="L273" s="629"/>
      <c r="M273" s="629"/>
      <c r="N273" s="629">
        <v>3</v>
      </c>
      <c r="O273" s="629">
        <v>2562</v>
      </c>
      <c r="P273" s="642"/>
      <c r="Q273" s="630">
        <v>854</v>
      </c>
    </row>
    <row r="274" spans="1:17" ht="14.4" customHeight="1" x14ac:dyDescent="0.3">
      <c r="A274" s="625" t="s">
        <v>545</v>
      </c>
      <c r="B274" s="626" t="s">
        <v>6417</v>
      </c>
      <c r="C274" s="626" t="s">
        <v>6409</v>
      </c>
      <c r="D274" s="626" t="s">
        <v>6712</v>
      </c>
      <c r="E274" s="626" t="s">
        <v>6713</v>
      </c>
      <c r="F274" s="629"/>
      <c r="G274" s="629"/>
      <c r="H274" s="629"/>
      <c r="I274" s="629"/>
      <c r="J274" s="629"/>
      <c r="K274" s="629"/>
      <c r="L274" s="629"/>
      <c r="M274" s="629"/>
      <c r="N274" s="629">
        <v>7</v>
      </c>
      <c r="O274" s="629">
        <v>0</v>
      </c>
      <c r="P274" s="642"/>
      <c r="Q274" s="630">
        <v>0</v>
      </c>
    </row>
    <row r="275" spans="1:17" ht="14.4" customHeight="1" x14ac:dyDescent="0.3">
      <c r="A275" s="625" t="s">
        <v>545</v>
      </c>
      <c r="B275" s="626" t="s">
        <v>6417</v>
      </c>
      <c r="C275" s="626" t="s">
        <v>6409</v>
      </c>
      <c r="D275" s="626" t="s">
        <v>6632</v>
      </c>
      <c r="E275" s="626" t="s">
        <v>6633</v>
      </c>
      <c r="F275" s="629"/>
      <c r="G275" s="629"/>
      <c r="H275" s="629"/>
      <c r="I275" s="629"/>
      <c r="J275" s="629"/>
      <c r="K275" s="629"/>
      <c r="L275" s="629"/>
      <c r="M275" s="629"/>
      <c r="N275" s="629">
        <v>26</v>
      </c>
      <c r="O275" s="629">
        <v>0</v>
      </c>
      <c r="P275" s="642"/>
      <c r="Q275" s="630">
        <v>0</v>
      </c>
    </row>
    <row r="276" spans="1:17" ht="14.4" customHeight="1" x14ac:dyDescent="0.3">
      <c r="A276" s="625" t="s">
        <v>545</v>
      </c>
      <c r="B276" s="626" t="s">
        <v>6417</v>
      </c>
      <c r="C276" s="626" t="s">
        <v>6409</v>
      </c>
      <c r="D276" s="626" t="s">
        <v>6634</v>
      </c>
      <c r="E276" s="626" t="s">
        <v>6635</v>
      </c>
      <c r="F276" s="629"/>
      <c r="G276" s="629"/>
      <c r="H276" s="629"/>
      <c r="I276" s="629"/>
      <c r="J276" s="629"/>
      <c r="K276" s="629"/>
      <c r="L276" s="629"/>
      <c r="M276" s="629"/>
      <c r="N276" s="629">
        <v>8</v>
      </c>
      <c r="O276" s="629">
        <v>0</v>
      </c>
      <c r="P276" s="642"/>
      <c r="Q276" s="630">
        <v>0</v>
      </c>
    </row>
    <row r="277" spans="1:17" ht="14.4" customHeight="1" x14ac:dyDescent="0.3">
      <c r="A277" s="625" t="s">
        <v>545</v>
      </c>
      <c r="B277" s="626" t="s">
        <v>6417</v>
      </c>
      <c r="C277" s="626" t="s">
        <v>6409</v>
      </c>
      <c r="D277" s="626" t="s">
        <v>6636</v>
      </c>
      <c r="E277" s="626" t="s">
        <v>6637</v>
      </c>
      <c r="F277" s="629"/>
      <c r="G277" s="629"/>
      <c r="H277" s="629"/>
      <c r="I277" s="629"/>
      <c r="J277" s="629"/>
      <c r="K277" s="629"/>
      <c r="L277" s="629"/>
      <c r="M277" s="629"/>
      <c r="N277" s="629">
        <v>103</v>
      </c>
      <c r="O277" s="629">
        <v>23896</v>
      </c>
      <c r="P277" s="642"/>
      <c r="Q277" s="630">
        <v>232</v>
      </c>
    </row>
    <row r="278" spans="1:17" ht="14.4" customHeight="1" x14ac:dyDescent="0.3">
      <c r="A278" s="625" t="s">
        <v>545</v>
      </c>
      <c r="B278" s="626" t="s">
        <v>6417</v>
      </c>
      <c r="C278" s="626" t="s">
        <v>6409</v>
      </c>
      <c r="D278" s="626" t="s">
        <v>6638</v>
      </c>
      <c r="E278" s="626" t="s">
        <v>6639</v>
      </c>
      <c r="F278" s="629"/>
      <c r="G278" s="629"/>
      <c r="H278" s="629"/>
      <c r="I278" s="629"/>
      <c r="J278" s="629"/>
      <c r="K278" s="629"/>
      <c r="L278" s="629"/>
      <c r="M278" s="629"/>
      <c r="N278" s="629">
        <v>81</v>
      </c>
      <c r="O278" s="629">
        <v>9396</v>
      </c>
      <c r="P278" s="642"/>
      <c r="Q278" s="630">
        <v>116</v>
      </c>
    </row>
    <row r="279" spans="1:17" ht="14.4" customHeight="1" x14ac:dyDescent="0.3">
      <c r="A279" s="625" t="s">
        <v>545</v>
      </c>
      <c r="B279" s="626" t="s">
        <v>6714</v>
      </c>
      <c r="C279" s="626" t="s">
        <v>6409</v>
      </c>
      <c r="D279" s="626" t="s">
        <v>6715</v>
      </c>
      <c r="E279" s="626" t="s">
        <v>6716</v>
      </c>
      <c r="F279" s="629">
        <v>1</v>
      </c>
      <c r="G279" s="629">
        <v>8973</v>
      </c>
      <c r="H279" s="629">
        <v>1</v>
      </c>
      <c r="I279" s="629">
        <v>8973</v>
      </c>
      <c r="J279" s="629">
        <v>4</v>
      </c>
      <c r="K279" s="629">
        <v>36000</v>
      </c>
      <c r="L279" s="629">
        <v>4.0120361083249749</v>
      </c>
      <c r="M279" s="629">
        <v>9000</v>
      </c>
      <c r="N279" s="629">
        <v>4</v>
      </c>
      <c r="O279" s="629">
        <v>36136</v>
      </c>
      <c r="P279" s="642">
        <v>4.0271926891786469</v>
      </c>
      <c r="Q279" s="630">
        <v>9034</v>
      </c>
    </row>
    <row r="280" spans="1:17" ht="14.4" customHeight="1" x14ac:dyDescent="0.3">
      <c r="A280" s="625" t="s">
        <v>545</v>
      </c>
      <c r="B280" s="626" t="s">
        <v>6714</v>
      </c>
      <c r="C280" s="626" t="s">
        <v>6409</v>
      </c>
      <c r="D280" s="626" t="s">
        <v>6717</v>
      </c>
      <c r="E280" s="626" t="s">
        <v>6718</v>
      </c>
      <c r="F280" s="629"/>
      <c r="G280" s="629"/>
      <c r="H280" s="629"/>
      <c r="I280" s="629"/>
      <c r="J280" s="629">
        <v>2</v>
      </c>
      <c r="K280" s="629">
        <v>5342</v>
      </c>
      <c r="L280" s="629"/>
      <c r="M280" s="629">
        <v>2671</v>
      </c>
      <c r="N280" s="629">
        <v>1</v>
      </c>
      <c r="O280" s="629">
        <v>2678</v>
      </c>
      <c r="P280" s="642"/>
      <c r="Q280" s="630">
        <v>2678</v>
      </c>
    </row>
    <row r="281" spans="1:17" ht="14.4" customHeight="1" x14ac:dyDescent="0.3">
      <c r="A281" s="625" t="s">
        <v>545</v>
      </c>
      <c r="B281" s="626" t="s">
        <v>6714</v>
      </c>
      <c r="C281" s="626" t="s">
        <v>6409</v>
      </c>
      <c r="D281" s="626" t="s">
        <v>6719</v>
      </c>
      <c r="E281" s="626" t="s">
        <v>6720</v>
      </c>
      <c r="F281" s="629"/>
      <c r="G281" s="629"/>
      <c r="H281" s="629"/>
      <c r="I281" s="629"/>
      <c r="J281" s="629">
        <v>1</v>
      </c>
      <c r="K281" s="629">
        <v>1883</v>
      </c>
      <c r="L281" s="629"/>
      <c r="M281" s="629">
        <v>1883</v>
      </c>
      <c r="N281" s="629"/>
      <c r="O281" s="629"/>
      <c r="P281" s="642"/>
      <c r="Q281" s="630"/>
    </row>
    <row r="282" spans="1:17" ht="14.4" customHeight="1" x14ac:dyDescent="0.3">
      <c r="A282" s="625" t="s">
        <v>545</v>
      </c>
      <c r="B282" s="626" t="s">
        <v>6714</v>
      </c>
      <c r="C282" s="626" t="s">
        <v>6409</v>
      </c>
      <c r="D282" s="626" t="s">
        <v>6721</v>
      </c>
      <c r="E282" s="626" t="s">
        <v>6722</v>
      </c>
      <c r="F282" s="629">
        <v>2</v>
      </c>
      <c r="G282" s="629">
        <v>9152</v>
      </c>
      <c r="H282" s="629">
        <v>1</v>
      </c>
      <c r="I282" s="629">
        <v>4576</v>
      </c>
      <c r="J282" s="629">
        <v>2</v>
      </c>
      <c r="K282" s="629">
        <v>9188</v>
      </c>
      <c r="L282" s="629">
        <v>1.0039335664335665</v>
      </c>
      <c r="M282" s="629">
        <v>4594</v>
      </c>
      <c r="N282" s="629">
        <v>3</v>
      </c>
      <c r="O282" s="629">
        <v>13851</v>
      </c>
      <c r="P282" s="642">
        <v>1.5134396853146854</v>
      </c>
      <c r="Q282" s="630">
        <v>4617</v>
      </c>
    </row>
    <row r="283" spans="1:17" ht="14.4" customHeight="1" x14ac:dyDescent="0.3">
      <c r="A283" s="625" t="s">
        <v>545</v>
      </c>
      <c r="B283" s="626" t="s">
        <v>6714</v>
      </c>
      <c r="C283" s="626" t="s">
        <v>6409</v>
      </c>
      <c r="D283" s="626" t="s">
        <v>6723</v>
      </c>
      <c r="E283" s="626" t="s">
        <v>6724</v>
      </c>
      <c r="F283" s="629"/>
      <c r="G283" s="629"/>
      <c r="H283" s="629"/>
      <c r="I283" s="629"/>
      <c r="J283" s="629"/>
      <c r="K283" s="629"/>
      <c r="L283" s="629"/>
      <c r="M283" s="629"/>
      <c r="N283" s="629">
        <v>1</v>
      </c>
      <c r="O283" s="629">
        <v>1040</v>
      </c>
      <c r="P283" s="642"/>
      <c r="Q283" s="630">
        <v>1040</v>
      </c>
    </row>
    <row r="284" spans="1:17" ht="14.4" customHeight="1" x14ac:dyDescent="0.3">
      <c r="A284" s="625" t="s">
        <v>545</v>
      </c>
      <c r="B284" s="626" t="s">
        <v>6714</v>
      </c>
      <c r="C284" s="626" t="s">
        <v>6409</v>
      </c>
      <c r="D284" s="626" t="s">
        <v>6725</v>
      </c>
      <c r="E284" s="626" t="s">
        <v>6726</v>
      </c>
      <c r="F284" s="629">
        <v>2</v>
      </c>
      <c r="G284" s="629">
        <v>9768</v>
      </c>
      <c r="H284" s="629">
        <v>1</v>
      </c>
      <c r="I284" s="629">
        <v>4884</v>
      </c>
      <c r="J284" s="629"/>
      <c r="K284" s="629"/>
      <c r="L284" s="629"/>
      <c r="M284" s="629"/>
      <c r="N284" s="629">
        <v>2</v>
      </c>
      <c r="O284" s="629">
        <v>9778</v>
      </c>
      <c r="P284" s="642">
        <v>1.001023751023751</v>
      </c>
      <c r="Q284" s="630">
        <v>4889</v>
      </c>
    </row>
    <row r="285" spans="1:17" ht="14.4" customHeight="1" x14ac:dyDescent="0.3">
      <c r="A285" s="625" t="s">
        <v>545</v>
      </c>
      <c r="B285" s="626" t="s">
        <v>6714</v>
      </c>
      <c r="C285" s="626" t="s">
        <v>6409</v>
      </c>
      <c r="D285" s="626" t="s">
        <v>6727</v>
      </c>
      <c r="E285" s="626" t="s">
        <v>6728</v>
      </c>
      <c r="F285" s="629"/>
      <c r="G285" s="629"/>
      <c r="H285" s="629"/>
      <c r="I285" s="629"/>
      <c r="J285" s="629">
        <v>1</v>
      </c>
      <c r="K285" s="629">
        <v>5920</v>
      </c>
      <c r="L285" s="629"/>
      <c r="M285" s="629">
        <v>5920</v>
      </c>
      <c r="N285" s="629"/>
      <c r="O285" s="629"/>
      <c r="P285" s="642"/>
      <c r="Q285" s="630"/>
    </row>
    <row r="286" spans="1:17" ht="14.4" customHeight="1" x14ac:dyDescent="0.3">
      <c r="A286" s="625" t="s">
        <v>545</v>
      </c>
      <c r="B286" s="626" t="s">
        <v>6714</v>
      </c>
      <c r="C286" s="626" t="s">
        <v>6409</v>
      </c>
      <c r="D286" s="626" t="s">
        <v>6729</v>
      </c>
      <c r="E286" s="626" t="s">
        <v>6730</v>
      </c>
      <c r="F286" s="629"/>
      <c r="G286" s="629"/>
      <c r="H286" s="629"/>
      <c r="I286" s="629"/>
      <c r="J286" s="629"/>
      <c r="K286" s="629"/>
      <c r="L286" s="629"/>
      <c r="M286" s="629"/>
      <c r="N286" s="629">
        <v>1</v>
      </c>
      <c r="O286" s="629">
        <v>3181</v>
      </c>
      <c r="P286" s="642"/>
      <c r="Q286" s="630">
        <v>3181</v>
      </c>
    </row>
    <row r="287" spans="1:17" ht="14.4" customHeight="1" x14ac:dyDescent="0.3">
      <c r="A287" s="625" t="s">
        <v>545</v>
      </c>
      <c r="B287" s="626" t="s">
        <v>6714</v>
      </c>
      <c r="C287" s="626" t="s">
        <v>6409</v>
      </c>
      <c r="D287" s="626" t="s">
        <v>6731</v>
      </c>
      <c r="E287" s="626" t="s">
        <v>6732</v>
      </c>
      <c r="F287" s="629"/>
      <c r="G287" s="629"/>
      <c r="H287" s="629"/>
      <c r="I287" s="629"/>
      <c r="J287" s="629">
        <v>1</v>
      </c>
      <c r="K287" s="629">
        <v>5148</v>
      </c>
      <c r="L287" s="629"/>
      <c r="M287" s="629">
        <v>5148</v>
      </c>
      <c r="N287" s="629"/>
      <c r="O287" s="629"/>
      <c r="P287" s="642"/>
      <c r="Q287" s="630"/>
    </row>
    <row r="288" spans="1:17" ht="14.4" customHeight="1" x14ac:dyDescent="0.3">
      <c r="A288" s="625" t="s">
        <v>545</v>
      </c>
      <c r="B288" s="626" t="s">
        <v>6714</v>
      </c>
      <c r="C288" s="626" t="s">
        <v>6409</v>
      </c>
      <c r="D288" s="626" t="s">
        <v>6733</v>
      </c>
      <c r="E288" s="626" t="s">
        <v>6734</v>
      </c>
      <c r="F288" s="629"/>
      <c r="G288" s="629"/>
      <c r="H288" s="629"/>
      <c r="I288" s="629"/>
      <c r="J288" s="629">
        <v>1</v>
      </c>
      <c r="K288" s="629">
        <v>1885</v>
      </c>
      <c r="L288" s="629"/>
      <c r="M288" s="629">
        <v>1885</v>
      </c>
      <c r="N288" s="629"/>
      <c r="O288" s="629"/>
      <c r="P288" s="642"/>
      <c r="Q288" s="630"/>
    </row>
    <row r="289" spans="1:17" ht="14.4" customHeight="1" x14ac:dyDescent="0.3">
      <c r="A289" s="625" t="s">
        <v>545</v>
      </c>
      <c r="B289" s="626" t="s">
        <v>6714</v>
      </c>
      <c r="C289" s="626" t="s">
        <v>6409</v>
      </c>
      <c r="D289" s="626" t="s">
        <v>6735</v>
      </c>
      <c r="E289" s="626" t="s">
        <v>6736</v>
      </c>
      <c r="F289" s="629">
        <v>1</v>
      </c>
      <c r="G289" s="629">
        <v>3537</v>
      </c>
      <c r="H289" s="629">
        <v>1</v>
      </c>
      <c r="I289" s="629">
        <v>3537</v>
      </c>
      <c r="J289" s="629">
        <v>1</v>
      </c>
      <c r="K289" s="629">
        <v>3552</v>
      </c>
      <c r="L289" s="629">
        <v>1.0042408821034776</v>
      </c>
      <c r="M289" s="629">
        <v>3552</v>
      </c>
      <c r="N289" s="629"/>
      <c r="O289" s="629"/>
      <c r="P289" s="642"/>
      <c r="Q289" s="630"/>
    </row>
    <row r="290" spans="1:17" ht="14.4" customHeight="1" x14ac:dyDescent="0.3">
      <c r="A290" s="625" t="s">
        <v>545</v>
      </c>
      <c r="B290" s="626" t="s">
        <v>6714</v>
      </c>
      <c r="C290" s="626" t="s">
        <v>6409</v>
      </c>
      <c r="D290" s="626" t="s">
        <v>6737</v>
      </c>
      <c r="E290" s="626" t="s">
        <v>6738</v>
      </c>
      <c r="F290" s="629"/>
      <c r="G290" s="629"/>
      <c r="H290" s="629"/>
      <c r="I290" s="629"/>
      <c r="J290" s="629">
        <v>1</v>
      </c>
      <c r="K290" s="629">
        <v>7990</v>
      </c>
      <c r="L290" s="629"/>
      <c r="M290" s="629">
        <v>7990</v>
      </c>
      <c r="N290" s="629"/>
      <c r="O290" s="629"/>
      <c r="P290" s="642"/>
      <c r="Q290" s="630"/>
    </row>
    <row r="291" spans="1:17" ht="14.4" customHeight="1" x14ac:dyDescent="0.3">
      <c r="A291" s="625" t="s">
        <v>545</v>
      </c>
      <c r="B291" s="626" t="s">
        <v>6714</v>
      </c>
      <c r="C291" s="626" t="s">
        <v>6409</v>
      </c>
      <c r="D291" s="626" t="s">
        <v>6739</v>
      </c>
      <c r="E291" s="626" t="s">
        <v>6740</v>
      </c>
      <c r="F291" s="629">
        <v>2</v>
      </c>
      <c r="G291" s="629">
        <v>6872</v>
      </c>
      <c r="H291" s="629">
        <v>1</v>
      </c>
      <c r="I291" s="629">
        <v>3436</v>
      </c>
      <c r="J291" s="629">
        <v>1</v>
      </c>
      <c r="K291" s="629">
        <v>3446</v>
      </c>
      <c r="L291" s="629">
        <v>0.5014551804423748</v>
      </c>
      <c r="M291" s="629">
        <v>3446</v>
      </c>
      <c r="N291" s="629"/>
      <c r="O291" s="629"/>
      <c r="P291" s="642"/>
      <c r="Q291" s="630"/>
    </row>
    <row r="292" spans="1:17" ht="14.4" customHeight="1" x14ac:dyDescent="0.3">
      <c r="A292" s="625" t="s">
        <v>545</v>
      </c>
      <c r="B292" s="626" t="s">
        <v>6714</v>
      </c>
      <c r="C292" s="626" t="s">
        <v>6409</v>
      </c>
      <c r="D292" s="626" t="s">
        <v>6741</v>
      </c>
      <c r="E292" s="626" t="s">
        <v>6742</v>
      </c>
      <c r="F292" s="629">
        <v>1</v>
      </c>
      <c r="G292" s="629">
        <v>3365</v>
      </c>
      <c r="H292" s="629">
        <v>1</v>
      </c>
      <c r="I292" s="629">
        <v>3365</v>
      </c>
      <c r="J292" s="629"/>
      <c r="K292" s="629"/>
      <c r="L292" s="629"/>
      <c r="M292" s="629"/>
      <c r="N292" s="629"/>
      <c r="O292" s="629"/>
      <c r="P292" s="642"/>
      <c r="Q292" s="630"/>
    </row>
    <row r="293" spans="1:17" ht="14.4" customHeight="1" x14ac:dyDescent="0.3">
      <c r="A293" s="625" t="s">
        <v>545</v>
      </c>
      <c r="B293" s="626" t="s">
        <v>6714</v>
      </c>
      <c r="C293" s="626" t="s">
        <v>6409</v>
      </c>
      <c r="D293" s="626" t="s">
        <v>6743</v>
      </c>
      <c r="E293" s="626" t="s">
        <v>6744</v>
      </c>
      <c r="F293" s="629"/>
      <c r="G293" s="629"/>
      <c r="H293" s="629"/>
      <c r="I293" s="629"/>
      <c r="J293" s="629">
        <v>3</v>
      </c>
      <c r="K293" s="629">
        <v>15246</v>
      </c>
      <c r="L293" s="629"/>
      <c r="M293" s="629">
        <v>5082</v>
      </c>
      <c r="N293" s="629"/>
      <c r="O293" s="629"/>
      <c r="P293" s="642"/>
      <c r="Q293" s="630"/>
    </row>
    <row r="294" spans="1:17" ht="14.4" customHeight="1" x14ac:dyDescent="0.3">
      <c r="A294" s="625" t="s">
        <v>545</v>
      </c>
      <c r="B294" s="626" t="s">
        <v>6714</v>
      </c>
      <c r="C294" s="626" t="s">
        <v>6409</v>
      </c>
      <c r="D294" s="626" t="s">
        <v>6745</v>
      </c>
      <c r="E294" s="626" t="s">
        <v>6746</v>
      </c>
      <c r="F294" s="629">
        <v>1</v>
      </c>
      <c r="G294" s="629">
        <v>502</v>
      </c>
      <c r="H294" s="629">
        <v>1</v>
      </c>
      <c r="I294" s="629">
        <v>502</v>
      </c>
      <c r="J294" s="629">
        <v>1</v>
      </c>
      <c r="K294" s="629">
        <v>505</v>
      </c>
      <c r="L294" s="629">
        <v>1.0059760956175299</v>
      </c>
      <c r="M294" s="629">
        <v>505</v>
      </c>
      <c r="N294" s="629">
        <v>1</v>
      </c>
      <c r="O294" s="629">
        <v>509</v>
      </c>
      <c r="P294" s="642">
        <v>1.0139442231075697</v>
      </c>
      <c r="Q294" s="630">
        <v>509</v>
      </c>
    </row>
    <row r="295" spans="1:17" ht="14.4" customHeight="1" x14ac:dyDescent="0.3">
      <c r="A295" s="625" t="s">
        <v>545</v>
      </c>
      <c r="B295" s="626" t="s">
        <v>6714</v>
      </c>
      <c r="C295" s="626" t="s">
        <v>6409</v>
      </c>
      <c r="D295" s="626" t="s">
        <v>6708</v>
      </c>
      <c r="E295" s="626" t="s">
        <v>6709</v>
      </c>
      <c r="F295" s="629"/>
      <c r="G295" s="629"/>
      <c r="H295" s="629"/>
      <c r="I295" s="629"/>
      <c r="J295" s="629">
        <v>1</v>
      </c>
      <c r="K295" s="629">
        <v>349</v>
      </c>
      <c r="L295" s="629"/>
      <c r="M295" s="629">
        <v>349</v>
      </c>
      <c r="N295" s="629"/>
      <c r="O295" s="629"/>
      <c r="P295" s="642"/>
      <c r="Q295" s="630"/>
    </row>
    <row r="296" spans="1:17" ht="14.4" customHeight="1" x14ac:dyDescent="0.3">
      <c r="A296" s="625" t="s">
        <v>545</v>
      </c>
      <c r="B296" s="626" t="s">
        <v>6714</v>
      </c>
      <c r="C296" s="626" t="s">
        <v>6409</v>
      </c>
      <c r="D296" s="626" t="s">
        <v>6747</v>
      </c>
      <c r="E296" s="626" t="s">
        <v>6748</v>
      </c>
      <c r="F296" s="629">
        <v>2</v>
      </c>
      <c r="G296" s="629">
        <v>1580</v>
      </c>
      <c r="H296" s="629">
        <v>1</v>
      </c>
      <c r="I296" s="629">
        <v>790</v>
      </c>
      <c r="J296" s="629">
        <v>1</v>
      </c>
      <c r="K296" s="629">
        <v>794</v>
      </c>
      <c r="L296" s="629">
        <v>0.50253164556962027</v>
      </c>
      <c r="M296" s="629">
        <v>794</v>
      </c>
      <c r="N296" s="629">
        <v>2</v>
      </c>
      <c r="O296" s="629">
        <v>1600</v>
      </c>
      <c r="P296" s="642">
        <v>1.0126582278481013</v>
      </c>
      <c r="Q296" s="630">
        <v>800</v>
      </c>
    </row>
    <row r="297" spans="1:17" ht="14.4" customHeight="1" x14ac:dyDescent="0.3">
      <c r="A297" s="625" t="s">
        <v>545</v>
      </c>
      <c r="B297" s="626" t="s">
        <v>6714</v>
      </c>
      <c r="C297" s="626" t="s">
        <v>6409</v>
      </c>
      <c r="D297" s="626" t="s">
        <v>6749</v>
      </c>
      <c r="E297" s="626" t="s">
        <v>6750</v>
      </c>
      <c r="F297" s="629"/>
      <c r="G297" s="629"/>
      <c r="H297" s="629"/>
      <c r="I297" s="629"/>
      <c r="J297" s="629"/>
      <c r="K297" s="629"/>
      <c r="L297" s="629"/>
      <c r="M297" s="629"/>
      <c r="N297" s="629">
        <v>1</v>
      </c>
      <c r="O297" s="629">
        <v>681</v>
      </c>
      <c r="P297" s="642"/>
      <c r="Q297" s="630">
        <v>681</v>
      </c>
    </row>
    <row r="298" spans="1:17" ht="14.4" customHeight="1" x14ac:dyDescent="0.3">
      <c r="A298" s="625" t="s">
        <v>545</v>
      </c>
      <c r="B298" s="626" t="s">
        <v>6714</v>
      </c>
      <c r="C298" s="626" t="s">
        <v>6409</v>
      </c>
      <c r="D298" s="626" t="s">
        <v>6751</v>
      </c>
      <c r="E298" s="626" t="s">
        <v>6752</v>
      </c>
      <c r="F298" s="629"/>
      <c r="G298" s="629"/>
      <c r="H298" s="629"/>
      <c r="I298" s="629"/>
      <c r="J298" s="629"/>
      <c r="K298" s="629"/>
      <c r="L298" s="629"/>
      <c r="M298" s="629"/>
      <c r="N298" s="629">
        <v>0</v>
      </c>
      <c r="O298" s="629">
        <v>0</v>
      </c>
      <c r="P298" s="642"/>
      <c r="Q298" s="630"/>
    </row>
    <row r="299" spans="1:17" ht="14.4" customHeight="1" x14ac:dyDescent="0.3">
      <c r="A299" s="625" t="s">
        <v>545</v>
      </c>
      <c r="B299" s="626" t="s">
        <v>6714</v>
      </c>
      <c r="C299" s="626" t="s">
        <v>6409</v>
      </c>
      <c r="D299" s="626" t="s">
        <v>6753</v>
      </c>
      <c r="E299" s="626" t="s">
        <v>6754</v>
      </c>
      <c r="F299" s="629"/>
      <c r="G299" s="629"/>
      <c r="H299" s="629"/>
      <c r="I299" s="629"/>
      <c r="J299" s="629">
        <v>9</v>
      </c>
      <c r="K299" s="629">
        <v>1539</v>
      </c>
      <c r="L299" s="629"/>
      <c r="M299" s="629">
        <v>171</v>
      </c>
      <c r="N299" s="629"/>
      <c r="O299" s="629"/>
      <c r="P299" s="642"/>
      <c r="Q299" s="630"/>
    </row>
    <row r="300" spans="1:17" ht="14.4" customHeight="1" x14ac:dyDescent="0.3">
      <c r="A300" s="625" t="s">
        <v>545</v>
      </c>
      <c r="B300" s="626" t="s">
        <v>6714</v>
      </c>
      <c r="C300" s="626" t="s">
        <v>6409</v>
      </c>
      <c r="D300" s="626" t="s">
        <v>6755</v>
      </c>
      <c r="E300" s="626" t="s">
        <v>6756</v>
      </c>
      <c r="F300" s="629"/>
      <c r="G300" s="629"/>
      <c r="H300" s="629"/>
      <c r="I300" s="629"/>
      <c r="J300" s="629">
        <v>1</v>
      </c>
      <c r="K300" s="629">
        <v>3471</v>
      </c>
      <c r="L300" s="629"/>
      <c r="M300" s="629">
        <v>3471</v>
      </c>
      <c r="N300" s="629"/>
      <c r="O300" s="629"/>
      <c r="P300" s="642"/>
      <c r="Q300" s="630"/>
    </row>
    <row r="301" spans="1:17" ht="14.4" customHeight="1" x14ac:dyDescent="0.3">
      <c r="A301" s="625" t="s">
        <v>545</v>
      </c>
      <c r="B301" s="626" t="s">
        <v>6714</v>
      </c>
      <c r="C301" s="626" t="s">
        <v>6409</v>
      </c>
      <c r="D301" s="626" t="s">
        <v>6757</v>
      </c>
      <c r="E301" s="626" t="s">
        <v>6758</v>
      </c>
      <c r="F301" s="629"/>
      <c r="G301" s="629"/>
      <c r="H301" s="629"/>
      <c r="I301" s="629"/>
      <c r="J301" s="629">
        <v>1</v>
      </c>
      <c r="K301" s="629">
        <v>4929</v>
      </c>
      <c r="L301" s="629"/>
      <c r="M301" s="629">
        <v>4929</v>
      </c>
      <c r="N301" s="629"/>
      <c r="O301" s="629"/>
      <c r="P301" s="642"/>
      <c r="Q301" s="630"/>
    </row>
    <row r="302" spans="1:17" ht="14.4" customHeight="1" x14ac:dyDescent="0.3">
      <c r="A302" s="625" t="s">
        <v>545</v>
      </c>
      <c r="B302" s="626" t="s">
        <v>6714</v>
      </c>
      <c r="C302" s="626" t="s">
        <v>6409</v>
      </c>
      <c r="D302" s="626" t="s">
        <v>6759</v>
      </c>
      <c r="E302" s="626" t="s">
        <v>6760</v>
      </c>
      <c r="F302" s="629"/>
      <c r="G302" s="629"/>
      <c r="H302" s="629"/>
      <c r="I302" s="629"/>
      <c r="J302" s="629"/>
      <c r="K302" s="629"/>
      <c r="L302" s="629"/>
      <c r="M302" s="629"/>
      <c r="N302" s="629">
        <v>1</v>
      </c>
      <c r="O302" s="629">
        <v>3513</v>
      </c>
      <c r="P302" s="642"/>
      <c r="Q302" s="630">
        <v>3513</v>
      </c>
    </row>
    <row r="303" spans="1:17" ht="14.4" customHeight="1" x14ac:dyDescent="0.3">
      <c r="A303" s="625" t="s">
        <v>545</v>
      </c>
      <c r="B303" s="626" t="s">
        <v>6714</v>
      </c>
      <c r="C303" s="626" t="s">
        <v>6409</v>
      </c>
      <c r="D303" s="626" t="s">
        <v>6761</v>
      </c>
      <c r="E303" s="626" t="s">
        <v>6762</v>
      </c>
      <c r="F303" s="629"/>
      <c r="G303" s="629"/>
      <c r="H303" s="629"/>
      <c r="I303" s="629"/>
      <c r="J303" s="629">
        <v>1</v>
      </c>
      <c r="K303" s="629">
        <v>1848</v>
      </c>
      <c r="L303" s="629"/>
      <c r="M303" s="629">
        <v>1848</v>
      </c>
      <c r="N303" s="629"/>
      <c r="O303" s="629"/>
      <c r="P303" s="642"/>
      <c r="Q303" s="630"/>
    </row>
    <row r="304" spans="1:17" ht="14.4" customHeight="1" x14ac:dyDescent="0.3">
      <c r="A304" s="625" t="s">
        <v>545</v>
      </c>
      <c r="B304" s="626" t="s">
        <v>6714</v>
      </c>
      <c r="C304" s="626" t="s">
        <v>6409</v>
      </c>
      <c r="D304" s="626" t="s">
        <v>6763</v>
      </c>
      <c r="E304" s="626" t="s">
        <v>6764</v>
      </c>
      <c r="F304" s="629"/>
      <c r="G304" s="629"/>
      <c r="H304" s="629"/>
      <c r="I304" s="629"/>
      <c r="J304" s="629">
        <v>1</v>
      </c>
      <c r="K304" s="629">
        <v>3910</v>
      </c>
      <c r="L304" s="629"/>
      <c r="M304" s="629">
        <v>3910</v>
      </c>
      <c r="N304" s="629"/>
      <c r="O304" s="629"/>
      <c r="P304" s="642"/>
      <c r="Q304" s="630"/>
    </row>
    <row r="305" spans="1:17" ht="14.4" customHeight="1" x14ac:dyDescent="0.3">
      <c r="A305" s="625" t="s">
        <v>545</v>
      </c>
      <c r="B305" s="626" t="s">
        <v>6714</v>
      </c>
      <c r="C305" s="626" t="s">
        <v>6409</v>
      </c>
      <c r="D305" s="626" t="s">
        <v>6765</v>
      </c>
      <c r="E305" s="626" t="s">
        <v>6766</v>
      </c>
      <c r="F305" s="629"/>
      <c r="G305" s="629"/>
      <c r="H305" s="629"/>
      <c r="I305" s="629"/>
      <c r="J305" s="629">
        <v>1</v>
      </c>
      <c r="K305" s="629">
        <v>1756</v>
      </c>
      <c r="L305" s="629"/>
      <c r="M305" s="629">
        <v>1756</v>
      </c>
      <c r="N305" s="629"/>
      <c r="O305" s="629"/>
      <c r="P305" s="642"/>
      <c r="Q305" s="630"/>
    </row>
    <row r="306" spans="1:17" ht="14.4" customHeight="1" x14ac:dyDescent="0.3">
      <c r="A306" s="625" t="s">
        <v>545</v>
      </c>
      <c r="B306" s="626" t="s">
        <v>6714</v>
      </c>
      <c r="C306" s="626" t="s">
        <v>6409</v>
      </c>
      <c r="D306" s="626" t="s">
        <v>6767</v>
      </c>
      <c r="E306" s="626" t="s">
        <v>6768</v>
      </c>
      <c r="F306" s="629">
        <v>1</v>
      </c>
      <c r="G306" s="629">
        <v>3429</v>
      </c>
      <c r="H306" s="629">
        <v>1</v>
      </c>
      <c r="I306" s="629">
        <v>3429</v>
      </c>
      <c r="J306" s="629"/>
      <c r="K306" s="629"/>
      <c r="L306" s="629"/>
      <c r="M306" s="629"/>
      <c r="N306" s="629"/>
      <c r="O306" s="629"/>
      <c r="P306" s="642"/>
      <c r="Q306" s="630"/>
    </row>
    <row r="307" spans="1:17" ht="14.4" customHeight="1" x14ac:dyDescent="0.3">
      <c r="A307" s="625" t="s">
        <v>545</v>
      </c>
      <c r="B307" s="626" t="s">
        <v>6714</v>
      </c>
      <c r="C307" s="626" t="s">
        <v>6409</v>
      </c>
      <c r="D307" s="626" t="s">
        <v>6769</v>
      </c>
      <c r="E307" s="626" t="s">
        <v>6770</v>
      </c>
      <c r="F307" s="629"/>
      <c r="G307" s="629"/>
      <c r="H307" s="629"/>
      <c r="I307" s="629"/>
      <c r="J307" s="629">
        <v>1</v>
      </c>
      <c r="K307" s="629">
        <v>2193</v>
      </c>
      <c r="L307" s="629"/>
      <c r="M307" s="629">
        <v>2193</v>
      </c>
      <c r="N307" s="629"/>
      <c r="O307" s="629"/>
      <c r="P307" s="642"/>
      <c r="Q307" s="630"/>
    </row>
    <row r="308" spans="1:17" ht="14.4" customHeight="1" x14ac:dyDescent="0.3">
      <c r="A308" s="625" t="s">
        <v>545</v>
      </c>
      <c r="B308" s="626" t="s">
        <v>6714</v>
      </c>
      <c r="C308" s="626" t="s">
        <v>6409</v>
      </c>
      <c r="D308" s="626" t="s">
        <v>6771</v>
      </c>
      <c r="E308" s="626" t="s">
        <v>6772</v>
      </c>
      <c r="F308" s="629">
        <v>1</v>
      </c>
      <c r="G308" s="629">
        <v>5516</v>
      </c>
      <c r="H308" s="629">
        <v>1</v>
      </c>
      <c r="I308" s="629">
        <v>5516</v>
      </c>
      <c r="J308" s="629">
        <v>2</v>
      </c>
      <c r="K308" s="629">
        <v>11058</v>
      </c>
      <c r="L308" s="629">
        <v>2.0047135605511239</v>
      </c>
      <c r="M308" s="629">
        <v>5529</v>
      </c>
      <c r="N308" s="629"/>
      <c r="O308" s="629"/>
      <c r="P308" s="642"/>
      <c r="Q308" s="630"/>
    </row>
    <row r="309" spans="1:17" ht="14.4" customHeight="1" x14ac:dyDescent="0.3">
      <c r="A309" s="625" t="s">
        <v>545</v>
      </c>
      <c r="B309" s="626" t="s">
        <v>6714</v>
      </c>
      <c r="C309" s="626" t="s">
        <v>6409</v>
      </c>
      <c r="D309" s="626" t="s">
        <v>6773</v>
      </c>
      <c r="E309" s="626" t="s">
        <v>6774</v>
      </c>
      <c r="F309" s="629"/>
      <c r="G309" s="629"/>
      <c r="H309" s="629"/>
      <c r="I309" s="629"/>
      <c r="J309" s="629">
        <v>2</v>
      </c>
      <c r="K309" s="629">
        <v>2366</v>
      </c>
      <c r="L309" s="629"/>
      <c r="M309" s="629">
        <v>1183</v>
      </c>
      <c r="N309" s="629"/>
      <c r="O309" s="629"/>
      <c r="P309" s="642"/>
      <c r="Q309" s="630"/>
    </row>
    <row r="310" spans="1:17" ht="14.4" customHeight="1" x14ac:dyDescent="0.3">
      <c r="A310" s="625" t="s">
        <v>545</v>
      </c>
      <c r="B310" s="626" t="s">
        <v>6714</v>
      </c>
      <c r="C310" s="626" t="s">
        <v>6409</v>
      </c>
      <c r="D310" s="626" t="s">
        <v>6775</v>
      </c>
      <c r="E310" s="626" t="s">
        <v>6776</v>
      </c>
      <c r="F310" s="629"/>
      <c r="G310" s="629"/>
      <c r="H310" s="629"/>
      <c r="I310" s="629"/>
      <c r="J310" s="629">
        <v>2</v>
      </c>
      <c r="K310" s="629">
        <v>40480</v>
      </c>
      <c r="L310" s="629"/>
      <c r="M310" s="629">
        <v>20240</v>
      </c>
      <c r="N310" s="629"/>
      <c r="O310" s="629"/>
      <c r="P310" s="642"/>
      <c r="Q310" s="630"/>
    </row>
    <row r="311" spans="1:17" ht="14.4" customHeight="1" x14ac:dyDescent="0.3">
      <c r="A311" s="625" t="s">
        <v>545</v>
      </c>
      <c r="B311" s="626" t="s">
        <v>6714</v>
      </c>
      <c r="C311" s="626" t="s">
        <v>6409</v>
      </c>
      <c r="D311" s="626" t="s">
        <v>6777</v>
      </c>
      <c r="E311" s="626" t="s">
        <v>6778</v>
      </c>
      <c r="F311" s="629">
        <v>1</v>
      </c>
      <c r="G311" s="629">
        <v>10660</v>
      </c>
      <c r="H311" s="629">
        <v>1</v>
      </c>
      <c r="I311" s="629">
        <v>10660</v>
      </c>
      <c r="J311" s="629"/>
      <c r="K311" s="629"/>
      <c r="L311" s="629"/>
      <c r="M311" s="629"/>
      <c r="N311" s="629">
        <v>1</v>
      </c>
      <c r="O311" s="629">
        <v>10762</v>
      </c>
      <c r="P311" s="642">
        <v>1.0095684803001876</v>
      </c>
      <c r="Q311" s="630">
        <v>10762</v>
      </c>
    </row>
    <row r="312" spans="1:17" ht="14.4" customHeight="1" x14ac:dyDescent="0.3">
      <c r="A312" s="625" t="s">
        <v>545</v>
      </c>
      <c r="B312" s="626" t="s">
        <v>6714</v>
      </c>
      <c r="C312" s="626" t="s">
        <v>6409</v>
      </c>
      <c r="D312" s="626" t="s">
        <v>6779</v>
      </c>
      <c r="E312" s="626" t="s">
        <v>6780</v>
      </c>
      <c r="F312" s="629"/>
      <c r="G312" s="629"/>
      <c r="H312" s="629"/>
      <c r="I312" s="629"/>
      <c r="J312" s="629">
        <v>1</v>
      </c>
      <c r="K312" s="629">
        <v>0</v>
      </c>
      <c r="L312" s="629"/>
      <c r="M312" s="629">
        <v>0</v>
      </c>
      <c r="N312" s="629">
        <v>5</v>
      </c>
      <c r="O312" s="629">
        <v>0</v>
      </c>
      <c r="P312" s="642"/>
      <c r="Q312" s="630">
        <v>0</v>
      </c>
    </row>
    <row r="313" spans="1:17" ht="14.4" customHeight="1" x14ac:dyDescent="0.3">
      <c r="A313" s="625" t="s">
        <v>545</v>
      </c>
      <c r="B313" s="626" t="s">
        <v>6714</v>
      </c>
      <c r="C313" s="626" t="s">
        <v>6409</v>
      </c>
      <c r="D313" s="626" t="s">
        <v>6781</v>
      </c>
      <c r="E313" s="626" t="s">
        <v>6782</v>
      </c>
      <c r="F313" s="629"/>
      <c r="G313" s="629"/>
      <c r="H313" s="629"/>
      <c r="I313" s="629"/>
      <c r="J313" s="629">
        <v>1</v>
      </c>
      <c r="K313" s="629">
        <v>0</v>
      </c>
      <c r="L313" s="629"/>
      <c r="M313" s="629">
        <v>0</v>
      </c>
      <c r="N313" s="629">
        <v>5</v>
      </c>
      <c r="O313" s="629">
        <v>0</v>
      </c>
      <c r="P313" s="642"/>
      <c r="Q313" s="630">
        <v>0</v>
      </c>
    </row>
    <row r="314" spans="1:17" ht="14.4" customHeight="1" x14ac:dyDescent="0.3">
      <c r="A314" s="625" t="s">
        <v>545</v>
      </c>
      <c r="B314" s="626" t="s">
        <v>6714</v>
      </c>
      <c r="C314" s="626" t="s">
        <v>6409</v>
      </c>
      <c r="D314" s="626" t="s">
        <v>6783</v>
      </c>
      <c r="E314" s="626" t="s">
        <v>6784</v>
      </c>
      <c r="F314" s="629"/>
      <c r="G314" s="629"/>
      <c r="H314" s="629"/>
      <c r="I314" s="629"/>
      <c r="J314" s="629">
        <v>2</v>
      </c>
      <c r="K314" s="629">
        <v>0</v>
      </c>
      <c r="L314" s="629"/>
      <c r="M314" s="629">
        <v>0</v>
      </c>
      <c r="N314" s="629">
        <v>5</v>
      </c>
      <c r="O314" s="629">
        <v>0</v>
      </c>
      <c r="P314" s="642"/>
      <c r="Q314" s="630">
        <v>0</v>
      </c>
    </row>
    <row r="315" spans="1:17" ht="14.4" customHeight="1" x14ac:dyDescent="0.3">
      <c r="A315" s="625" t="s">
        <v>545</v>
      </c>
      <c r="B315" s="626" t="s">
        <v>6714</v>
      </c>
      <c r="C315" s="626" t="s">
        <v>6409</v>
      </c>
      <c r="D315" s="626" t="s">
        <v>6785</v>
      </c>
      <c r="E315" s="626" t="s">
        <v>6786</v>
      </c>
      <c r="F315" s="629"/>
      <c r="G315" s="629"/>
      <c r="H315" s="629"/>
      <c r="I315" s="629"/>
      <c r="J315" s="629">
        <v>1</v>
      </c>
      <c r="K315" s="629">
        <v>0</v>
      </c>
      <c r="L315" s="629"/>
      <c r="M315" s="629">
        <v>0</v>
      </c>
      <c r="N315" s="629"/>
      <c r="O315" s="629"/>
      <c r="P315" s="642"/>
      <c r="Q315" s="630"/>
    </row>
    <row r="316" spans="1:17" ht="14.4" customHeight="1" x14ac:dyDescent="0.3">
      <c r="A316" s="625" t="s">
        <v>545</v>
      </c>
      <c r="B316" s="626" t="s">
        <v>6714</v>
      </c>
      <c r="C316" s="626" t="s">
        <v>6409</v>
      </c>
      <c r="D316" s="626" t="s">
        <v>6787</v>
      </c>
      <c r="E316" s="626" t="s">
        <v>6788</v>
      </c>
      <c r="F316" s="629"/>
      <c r="G316" s="629"/>
      <c r="H316" s="629"/>
      <c r="I316" s="629"/>
      <c r="J316" s="629">
        <v>1</v>
      </c>
      <c r="K316" s="629">
        <v>0</v>
      </c>
      <c r="L316" s="629"/>
      <c r="M316" s="629">
        <v>0</v>
      </c>
      <c r="N316" s="629"/>
      <c r="O316" s="629"/>
      <c r="P316" s="642"/>
      <c r="Q316" s="630"/>
    </row>
    <row r="317" spans="1:17" ht="14.4" customHeight="1" x14ac:dyDescent="0.3">
      <c r="A317" s="625" t="s">
        <v>545</v>
      </c>
      <c r="B317" s="626" t="s">
        <v>6714</v>
      </c>
      <c r="C317" s="626" t="s">
        <v>6409</v>
      </c>
      <c r="D317" s="626" t="s">
        <v>6789</v>
      </c>
      <c r="E317" s="626" t="s">
        <v>6790</v>
      </c>
      <c r="F317" s="629"/>
      <c r="G317" s="629"/>
      <c r="H317" s="629"/>
      <c r="I317" s="629"/>
      <c r="J317" s="629"/>
      <c r="K317" s="629"/>
      <c r="L317" s="629"/>
      <c r="M317" s="629"/>
      <c r="N317" s="629">
        <v>1</v>
      </c>
      <c r="O317" s="629">
        <v>0</v>
      </c>
      <c r="P317" s="642"/>
      <c r="Q317" s="630">
        <v>0</v>
      </c>
    </row>
    <row r="318" spans="1:17" ht="14.4" customHeight="1" x14ac:dyDescent="0.3">
      <c r="A318" s="625" t="s">
        <v>545</v>
      </c>
      <c r="B318" s="626" t="s">
        <v>6714</v>
      </c>
      <c r="C318" s="626" t="s">
        <v>6409</v>
      </c>
      <c r="D318" s="626" t="s">
        <v>6791</v>
      </c>
      <c r="E318" s="626" t="s">
        <v>6792</v>
      </c>
      <c r="F318" s="629"/>
      <c r="G318" s="629"/>
      <c r="H318" s="629"/>
      <c r="I318" s="629"/>
      <c r="J318" s="629"/>
      <c r="K318" s="629"/>
      <c r="L318" s="629"/>
      <c r="M318" s="629"/>
      <c r="N318" s="629">
        <v>1</v>
      </c>
      <c r="O318" s="629">
        <v>0</v>
      </c>
      <c r="P318" s="642"/>
      <c r="Q318" s="630">
        <v>0</v>
      </c>
    </row>
    <row r="319" spans="1:17" ht="14.4" customHeight="1" x14ac:dyDescent="0.3">
      <c r="A319" s="625" t="s">
        <v>545</v>
      </c>
      <c r="B319" s="626" t="s">
        <v>6714</v>
      </c>
      <c r="C319" s="626" t="s">
        <v>6409</v>
      </c>
      <c r="D319" s="626" t="s">
        <v>6793</v>
      </c>
      <c r="E319" s="626" t="s">
        <v>6794</v>
      </c>
      <c r="F319" s="629"/>
      <c r="G319" s="629"/>
      <c r="H319" s="629"/>
      <c r="I319" s="629"/>
      <c r="J319" s="629"/>
      <c r="K319" s="629"/>
      <c r="L319" s="629"/>
      <c r="M319" s="629"/>
      <c r="N319" s="629">
        <v>2</v>
      </c>
      <c r="O319" s="629">
        <v>0</v>
      </c>
      <c r="P319" s="642"/>
      <c r="Q319" s="630">
        <v>0</v>
      </c>
    </row>
    <row r="320" spans="1:17" ht="14.4" customHeight="1" x14ac:dyDescent="0.3">
      <c r="A320" s="625" t="s">
        <v>545</v>
      </c>
      <c r="B320" s="626" t="s">
        <v>6714</v>
      </c>
      <c r="C320" s="626" t="s">
        <v>6409</v>
      </c>
      <c r="D320" s="626" t="s">
        <v>6795</v>
      </c>
      <c r="E320" s="626" t="s">
        <v>6796</v>
      </c>
      <c r="F320" s="629"/>
      <c r="G320" s="629"/>
      <c r="H320" s="629"/>
      <c r="I320" s="629"/>
      <c r="J320" s="629"/>
      <c r="K320" s="629"/>
      <c r="L320" s="629"/>
      <c r="M320" s="629"/>
      <c r="N320" s="629">
        <v>1</v>
      </c>
      <c r="O320" s="629">
        <v>0</v>
      </c>
      <c r="P320" s="642"/>
      <c r="Q320" s="630">
        <v>0</v>
      </c>
    </row>
    <row r="321" spans="1:17" ht="14.4" customHeight="1" x14ac:dyDescent="0.3">
      <c r="A321" s="625" t="s">
        <v>545</v>
      </c>
      <c r="B321" s="626" t="s">
        <v>6714</v>
      </c>
      <c r="C321" s="626" t="s">
        <v>6409</v>
      </c>
      <c r="D321" s="626" t="s">
        <v>6797</v>
      </c>
      <c r="E321" s="626" t="s">
        <v>6798</v>
      </c>
      <c r="F321" s="629"/>
      <c r="G321" s="629"/>
      <c r="H321" s="629"/>
      <c r="I321" s="629"/>
      <c r="J321" s="629">
        <v>2</v>
      </c>
      <c r="K321" s="629">
        <v>0</v>
      </c>
      <c r="L321" s="629"/>
      <c r="M321" s="629">
        <v>0</v>
      </c>
      <c r="N321" s="629">
        <v>4</v>
      </c>
      <c r="O321" s="629">
        <v>0</v>
      </c>
      <c r="P321" s="642"/>
      <c r="Q321" s="630">
        <v>0</v>
      </c>
    </row>
    <row r="322" spans="1:17" ht="14.4" customHeight="1" x14ac:dyDescent="0.3">
      <c r="A322" s="625" t="s">
        <v>545</v>
      </c>
      <c r="B322" s="626" t="s">
        <v>6714</v>
      </c>
      <c r="C322" s="626" t="s">
        <v>6409</v>
      </c>
      <c r="D322" s="626" t="s">
        <v>6799</v>
      </c>
      <c r="E322" s="626" t="s">
        <v>6800</v>
      </c>
      <c r="F322" s="629"/>
      <c r="G322" s="629"/>
      <c r="H322" s="629"/>
      <c r="I322" s="629"/>
      <c r="J322" s="629"/>
      <c r="K322" s="629"/>
      <c r="L322" s="629"/>
      <c r="M322" s="629"/>
      <c r="N322" s="629">
        <v>1</v>
      </c>
      <c r="O322" s="629">
        <v>0</v>
      </c>
      <c r="P322" s="642"/>
      <c r="Q322" s="630">
        <v>0</v>
      </c>
    </row>
    <row r="323" spans="1:17" ht="14.4" customHeight="1" x14ac:dyDescent="0.3">
      <c r="A323" s="625" t="s">
        <v>545</v>
      </c>
      <c r="B323" s="626" t="s">
        <v>6714</v>
      </c>
      <c r="C323" s="626" t="s">
        <v>6409</v>
      </c>
      <c r="D323" s="626" t="s">
        <v>6801</v>
      </c>
      <c r="E323" s="626" t="s">
        <v>6802</v>
      </c>
      <c r="F323" s="629"/>
      <c r="G323" s="629"/>
      <c r="H323" s="629"/>
      <c r="I323" s="629"/>
      <c r="J323" s="629">
        <v>2</v>
      </c>
      <c r="K323" s="629">
        <v>0</v>
      </c>
      <c r="L323" s="629"/>
      <c r="M323" s="629">
        <v>0</v>
      </c>
      <c r="N323" s="629"/>
      <c r="O323" s="629"/>
      <c r="P323" s="642"/>
      <c r="Q323" s="630"/>
    </row>
    <row r="324" spans="1:17" ht="14.4" customHeight="1" x14ac:dyDescent="0.3">
      <c r="A324" s="625" t="s">
        <v>545</v>
      </c>
      <c r="B324" s="626" t="s">
        <v>6714</v>
      </c>
      <c r="C324" s="626" t="s">
        <v>6409</v>
      </c>
      <c r="D324" s="626" t="s">
        <v>6803</v>
      </c>
      <c r="E324" s="626" t="s">
        <v>6804</v>
      </c>
      <c r="F324" s="629"/>
      <c r="G324" s="629"/>
      <c r="H324" s="629"/>
      <c r="I324" s="629"/>
      <c r="J324" s="629"/>
      <c r="K324" s="629"/>
      <c r="L324" s="629"/>
      <c r="M324" s="629"/>
      <c r="N324" s="629">
        <v>1</v>
      </c>
      <c r="O324" s="629">
        <v>0</v>
      </c>
      <c r="P324" s="642"/>
      <c r="Q324" s="630">
        <v>0</v>
      </c>
    </row>
    <row r="325" spans="1:17" ht="14.4" customHeight="1" x14ac:dyDescent="0.3">
      <c r="A325" s="625" t="s">
        <v>545</v>
      </c>
      <c r="B325" s="626" t="s">
        <v>6714</v>
      </c>
      <c r="C325" s="626" t="s">
        <v>6409</v>
      </c>
      <c r="D325" s="626" t="s">
        <v>6805</v>
      </c>
      <c r="E325" s="626" t="s">
        <v>6806</v>
      </c>
      <c r="F325" s="629"/>
      <c r="G325" s="629"/>
      <c r="H325" s="629"/>
      <c r="I325" s="629"/>
      <c r="J325" s="629"/>
      <c r="K325" s="629"/>
      <c r="L325" s="629"/>
      <c r="M325" s="629"/>
      <c r="N325" s="629">
        <v>1</v>
      </c>
      <c r="O325" s="629">
        <v>0</v>
      </c>
      <c r="P325" s="642"/>
      <c r="Q325" s="630">
        <v>0</v>
      </c>
    </row>
    <row r="326" spans="1:17" ht="14.4" customHeight="1" x14ac:dyDescent="0.3">
      <c r="A326" s="625" t="s">
        <v>545</v>
      </c>
      <c r="B326" s="626" t="s">
        <v>6714</v>
      </c>
      <c r="C326" s="626" t="s">
        <v>6409</v>
      </c>
      <c r="D326" s="626" t="s">
        <v>6807</v>
      </c>
      <c r="E326" s="626" t="s">
        <v>6808</v>
      </c>
      <c r="F326" s="629"/>
      <c r="G326" s="629"/>
      <c r="H326" s="629"/>
      <c r="I326" s="629"/>
      <c r="J326" s="629"/>
      <c r="K326" s="629"/>
      <c r="L326" s="629"/>
      <c r="M326" s="629"/>
      <c r="N326" s="629">
        <v>1</v>
      </c>
      <c r="O326" s="629">
        <v>0</v>
      </c>
      <c r="P326" s="642"/>
      <c r="Q326" s="630">
        <v>0</v>
      </c>
    </row>
    <row r="327" spans="1:17" ht="14.4" customHeight="1" x14ac:dyDescent="0.3">
      <c r="A327" s="625" t="s">
        <v>545</v>
      </c>
      <c r="B327" s="626" t="s">
        <v>6714</v>
      </c>
      <c r="C327" s="626" t="s">
        <v>6409</v>
      </c>
      <c r="D327" s="626" t="s">
        <v>6809</v>
      </c>
      <c r="E327" s="626" t="s">
        <v>6810</v>
      </c>
      <c r="F327" s="629"/>
      <c r="G327" s="629"/>
      <c r="H327" s="629"/>
      <c r="I327" s="629"/>
      <c r="J327" s="629"/>
      <c r="K327" s="629"/>
      <c r="L327" s="629"/>
      <c r="M327" s="629"/>
      <c r="N327" s="629">
        <v>1</v>
      </c>
      <c r="O327" s="629">
        <v>0</v>
      </c>
      <c r="P327" s="642"/>
      <c r="Q327" s="630">
        <v>0</v>
      </c>
    </row>
    <row r="328" spans="1:17" ht="14.4" customHeight="1" x14ac:dyDescent="0.3">
      <c r="A328" s="625" t="s">
        <v>545</v>
      </c>
      <c r="B328" s="626" t="s">
        <v>6714</v>
      </c>
      <c r="C328" s="626" t="s">
        <v>6409</v>
      </c>
      <c r="D328" s="626" t="s">
        <v>6811</v>
      </c>
      <c r="E328" s="626" t="s">
        <v>6812</v>
      </c>
      <c r="F328" s="629"/>
      <c r="G328" s="629"/>
      <c r="H328" s="629"/>
      <c r="I328" s="629"/>
      <c r="J328" s="629"/>
      <c r="K328" s="629"/>
      <c r="L328" s="629"/>
      <c r="M328" s="629"/>
      <c r="N328" s="629">
        <v>1</v>
      </c>
      <c r="O328" s="629">
        <v>0</v>
      </c>
      <c r="P328" s="642"/>
      <c r="Q328" s="630">
        <v>0</v>
      </c>
    </row>
    <row r="329" spans="1:17" ht="14.4" customHeight="1" x14ac:dyDescent="0.3">
      <c r="A329" s="625" t="s">
        <v>545</v>
      </c>
      <c r="B329" s="626" t="s">
        <v>6714</v>
      </c>
      <c r="C329" s="626" t="s">
        <v>6409</v>
      </c>
      <c r="D329" s="626" t="s">
        <v>6813</v>
      </c>
      <c r="E329" s="626" t="s">
        <v>6814</v>
      </c>
      <c r="F329" s="629"/>
      <c r="G329" s="629"/>
      <c r="H329" s="629"/>
      <c r="I329" s="629"/>
      <c r="J329" s="629"/>
      <c r="K329" s="629"/>
      <c r="L329" s="629"/>
      <c r="M329" s="629"/>
      <c r="N329" s="629">
        <v>1</v>
      </c>
      <c r="O329" s="629">
        <v>0</v>
      </c>
      <c r="P329" s="642"/>
      <c r="Q329" s="630">
        <v>0</v>
      </c>
    </row>
    <row r="330" spans="1:17" ht="14.4" customHeight="1" x14ac:dyDescent="0.3">
      <c r="A330" s="625" t="s">
        <v>545</v>
      </c>
      <c r="B330" s="626" t="s">
        <v>6642</v>
      </c>
      <c r="C330" s="626" t="s">
        <v>6418</v>
      </c>
      <c r="D330" s="626" t="s">
        <v>6815</v>
      </c>
      <c r="E330" s="626" t="s">
        <v>6816</v>
      </c>
      <c r="F330" s="629">
        <v>2</v>
      </c>
      <c r="G330" s="629">
        <v>293.48</v>
      </c>
      <c r="H330" s="629">
        <v>1</v>
      </c>
      <c r="I330" s="629">
        <v>146.74</v>
      </c>
      <c r="J330" s="629"/>
      <c r="K330" s="629"/>
      <c r="L330" s="629"/>
      <c r="M330" s="629"/>
      <c r="N330" s="629"/>
      <c r="O330" s="629"/>
      <c r="P330" s="642"/>
      <c r="Q330" s="630"/>
    </row>
    <row r="331" spans="1:17" ht="14.4" customHeight="1" x14ac:dyDescent="0.3">
      <c r="A331" s="625" t="s">
        <v>545</v>
      </c>
      <c r="B331" s="626" t="s">
        <v>6642</v>
      </c>
      <c r="C331" s="626" t="s">
        <v>6418</v>
      </c>
      <c r="D331" s="626" t="s">
        <v>6817</v>
      </c>
      <c r="E331" s="626" t="s">
        <v>6818</v>
      </c>
      <c r="F331" s="629">
        <v>688</v>
      </c>
      <c r="G331" s="629">
        <v>88363.360000000015</v>
      </c>
      <c r="H331" s="629">
        <v>1</v>
      </c>
      <c r="I331" s="629">
        <v>128.4351162790698</v>
      </c>
      <c r="J331" s="629">
        <v>1046</v>
      </c>
      <c r="K331" s="629">
        <v>144419.34</v>
      </c>
      <c r="L331" s="629">
        <v>1.6343803585558536</v>
      </c>
      <c r="M331" s="629">
        <v>138.06820267686425</v>
      </c>
      <c r="N331" s="629">
        <v>718</v>
      </c>
      <c r="O331" s="629">
        <v>87097.630000000019</v>
      </c>
      <c r="P331" s="642">
        <v>0.98567585026191862</v>
      </c>
      <c r="Q331" s="630">
        <v>121.30589136490254</v>
      </c>
    </row>
    <row r="332" spans="1:17" ht="14.4" customHeight="1" x14ac:dyDescent="0.3">
      <c r="A332" s="625" t="s">
        <v>545</v>
      </c>
      <c r="B332" s="626" t="s">
        <v>6642</v>
      </c>
      <c r="C332" s="626" t="s">
        <v>6418</v>
      </c>
      <c r="D332" s="626" t="s">
        <v>6819</v>
      </c>
      <c r="E332" s="626" t="s">
        <v>6818</v>
      </c>
      <c r="F332" s="629">
        <v>29</v>
      </c>
      <c r="G332" s="629">
        <v>5738.01</v>
      </c>
      <c r="H332" s="629">
        <v>1</v>
      </c>
      <c r="I332" s="629">
        <v>197.86241379310346</v>
      </c>
      <c r="J332" s="629"/>
      <c r="K332" s="629"/>
      <c r="L332" s="629"/>
      <c r="M332" s="629"/>
      <c r="N332" s="629"/>
      <c r="O332" s="629"/>
      <c r="P332" s="642"/>
      <c r="Q332" s="630"/>
    </row>
    <row r="333" spans="1:17" ht="14.4" customHeight="1" x14ac:dyDescent="0.3">
      <c r="A333" s="625" t="s">
        <v>545</v>
      </c>
      <c r="B333" s="626" t="s">
        <v>6642</v>
      </c>
      <c r="C333" s="626" t="s">
        <v>6418</v>
      </c>
      <c r="D333" s="626" t="s">
        <v>6820</v>
      </c>
      <c r="E333" s="626" t="s">
        <v>6821</v>
      </c>
      <c r="F333" s="629"/>
      <c r="G333" s="629"/>
      <c r="H333" s="629"/>
      <c r="I333" s="629"/>
      <c r="J333" s="629">
        <v>1.4</v>
      </c>
      <c r="K333" s="629">
        <v>382.62</v>
      </c>
      <c r="L333" s="629"/>
      <c r="M333" s="629">
        <v>273.3</v>
      </c>
      <c r="N333" s="629">
        <v>1.6</v>
      </c>
      <c r="O333" s="629">
        <v>441.12</v>
      </c>
      <c r="P333" s="642"/>
      <c r="Q333" s="630">
        <v>275.7</v>
      </c>
    </row>
    <row r="334" spans="1:17" ht="14.4" customHeight="1" x14ac:dyDescent="0.3">
      <c r="A334" s="625" t="s">
        <v>545</v>
      </c>
      <c r="B334" s="626" t="s">
        <v>6642</v>
      </c>
      <c r="C334" s="626" t="s">
        <v>6418</v>
      </c>
      <c r="D334" s="626" t="s">
        <v>6822</v>
      </c>
      <c r="E334" s="626" t="s">
        <v>6823</v>
      </c>
      <c r="F334" s="629">
        <v>3</v>
      </c>
      <c r="G334" s="629">
        <v>869.04</v>
      </c>
      <c r="H334" s="629">
        <v>1</v>
      </c>
      <c r="I334" s="629">
        <v>289.68</v>
      </c>
      <c r="J334" s="629">
        <v>3</v>
      </c>
      <c r="K334" s="629">
        <v>495.48</v>
      </c>
      <c r="L334" s="629">
        <v>0.57014636840651756</v>
      </c>
      <c r="M334" s="629">
        <v>165.16</v>
      </c>
      <c r="N334" s="629">
        <v>49</v>
      </c>
      <c r="O334" s="629">
        <v>4119.92</v>
      </c>
      <c r="P334" s="642">
        <v>4.7407714259412685</v>
      </c>
      <c r="Q334" s="630">
        <v>84.08</v>
      </c>
    </row>
    <row r="335" spans="1:17" ht="14.4" customHeight="1" x14ac:dyDescent="0.3">
      <c r="A335" s="625" t="s">
        <v>545</v>
      </c>
      <c r="B335" s="626" t="s">
        <v>6642</v>
      </c>
      <c r="C335" s="626" t="s">
        <v>6418</v>
      </c>
      <c r="D335" s="626" t="s">
        <v>6824</v>
      </c>
      <c r="E335" s="626" t="s">
        <v>6825</v>
      </c>
      <c r="F335" s="629">
        <v>10</v>
      </c>
      <c r="G335" s="629">
        <v>24529</v>
      </c>
      <c r="H335" s="629">
        <v>1</v>
      </c>
      <c r="I335" s="629">
        <v>2452.9</v>
      </c>
      <c r="J335" s="629">
        <v>8.1999999999999993</v>
      </c>
      <c r="K335" s="629">
        <v>8850.39</v>
      </c>
      <c r="L335" s="629">
        <v>0.36081332300542213</v>
      </c>
      <c r="M335" s="629">
        <v>1079.3158536585365</v>
      </c>
      <c r="N335" s="629">
        <v>40</v>
      </c>
      <c r="O335" s="629">
        <v>43172.800000000003</v>
      </c>
      <c r="P335" s="642">
        <v>1.7600717518039872</v>
      </c>
      <c r="Q335" s="630">
        <v>1079.3200000000002</v>
      </c>
    </row>
    <row r="336" spans="1:17" ht="14.4" customHeight="1" x14ac:dyDescent="0.3">
      <c r="A336" s="625" t="s">
        <v>545</v>
      </c>
      <c r="B336" s="626" t="s">
        <v>6642</v>
      </c>
      <c r="C336" s="626" t="s">
        <v>6418</v>
      </c>
      <c r="D336" s="626" t="s">
        <v>6826</v>
      </c>
      <c r="E336" s="626" t="s">
        <v>6827</v>
      </c>
      <c r="F336" s="629">
        <v>22</v>
      </c>
      <c r="G336" s="629">
        <v>8535.7800000000007</v>
      </c>
      <c r="H336" s="629">
        <v>1</v>
      </c>
      <c r="I336" s="629">
        <v>387.99</v>
      </c>
      <c r="J336" s="629"/>
      <c r="K336" s="629"/>
      <c r="L336" s="629"/>
      <c r="M336" s="629"/>
      <c r="N336" s="629">
        <v>23</v>
      </c>
      <c r="O336" s="629">
        <v>4241.66</v>
      </c>
      <c r="P336" s="642">
        <v>0.49692705294653794</v>
      </c>
      <c r="Q336" s="630">
        <v>184.42</v>
      </c>
    </row>
    <row r="337" spans="1:17" ht="14.4" customHeight="1" x14ac:dyDescent="0.3">
      <c r="A337" s="625" t="s">
        <v>545</v>
      </c>
      <c r="B337" s="626" t="s">
        <v>6642</v>
      </c>
      <c r="C337" s="626" t="s">
        <v>6418</v>
      </c>
      <c r="D337" s="626" t="s">
        <v>6828</v>
      </c>
      <c r="E337" s="626" t="s">
        <v>6829</v>
      </c>
      <c r="F337" s="629">
        <v>1.6</v>
      </c>
      <c r="G337" s="629">
        <v>98.61</v>
      </c>
      <c r="H337" s="629">
        <v>1</v>
      </c>
      <c r="I337" s="629">
        <v>61.631249999999994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545</v>
      </c>
      <c r="B338" s="626" t="s">
        <v>6642</v>
      </c>
      <c r="C338" s="626" t="s">
        <v>6418</v>
      </c>
      <c r="D338" s="626" t="s">
        <v>6830</v>
      </c>
      <c r="E338" s="626" t="s">
        <v>6831</v>
      </c>
      <c r="F338" s="629">
        <v>1366.3</v>
      </c>
      <c r="G338" s="629">
        <v>138157.40999999997</v>
      </c>
      <c r="H338" s="629">
        <v>1</v>
      </c>
      <c r="I338" s="629">
        <v>101.11791700212251</v>
      </c>
      <c r="J338" s="629">
        <v>1419</v>
      </c>
      <c r="K338" s="629">
        <v>107199.93000000001</v>
      </c>
      <c r="L338" s="629">
        <v>0.77592602524902587</v>
      </c>
      <c r="M338" s="629">
        <v>75.546109936575064</v>
      </c>
      <c r="N338" s="629">
        <v>1170</v>
      </c>
      <c r="O338" s="629">
        <v>72512.210000000006</v>
      </c>
      <c r="P338" s="642">
        <v>0.52485212338592635</v>
      </c>
      <c r="Q338" s="630">
        <v>61.97624786324787</v>
      </c>
    </row>
    <row r="339" spans="1:17" ht="14.4" customHeight="1" x14ac:dyDescent="0.3">
      <c r="A339" s="625" t="s">
        <v>545</v>
      </c>
      <c r="B339" s="626" t="s">
        <v>6642</v>
      </c>
      <c r="C339" s="626" t="s">
        <v>6418</v>
      </c>
      <c r="D339" s="626" t="s">
        <v>6832</v>
      </c>
      <c r="E339" s="626" t="s">
        <v>6833</v>
      </c>
      <c r="F339" s="629">
        <v>40</v>
      </c>
      <c r="G339" s="629">
        <v>7810.8</v>
      </c>
      <c r="H339" s="629">
        <v>1</v>
      </c>
      <c r="I339" s="629">
        <v>195.27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545</v>
      </c>
      <c r="B340" s="626" t="s">
        <v>6642</v>
      </c>
      <c r="C340" s="626" t="s">
        <v>6418</v>
      </c>
      <c r="D340" s="626" t="s">
        <v>6834</v>
      </c>
      <c r="E340" s="626" t="s">
        <v>6835</v>
      </c>
      <c r="F340" s="629"/>
      <c r="G340" s="629"/>
      <c r="H340" s="629"/>
      <c r="I340" s="629"/>
      <c r="J340" s="629">
        <v>13.2</v>
      </c>
      <c r="K340" s="629">
        <v>57890.46</v>
      </c>
      <c r="L340" s="629"/>
      <c r="M340" s="629">
        <v>4385.6409090909092</v>
      </c>
      <c r="N340" s="629"/>
      <c r="O340" s="629"/>
      <c r="P340" s="642"/>
      <c r="Q340" s="630"/>
    </row>
    <row r="341" spans="1:17" ht="14.4" customHeight="1" x14ac:dyDescent="0.3">
      <c r="A341" s="625" t="s">
        <v>545</v>
      </c>
      <c r="B341" s="626" t="s">
        <v>6642</v>
      </c>
      <c r="C341" s="626" t="s">
        <v>6418</v>
      </c>
      <c r="D341" s="626" t="s">
        <v>6836</v>
      </c>
      <c r="E341" s="626" t="s">
        <v>6837</v>
      </c>
      <c r="F341" s="629"/>
      <c r="G341" s="629"/>
      <c r="H341" s="629"/>
      <c r="I341" s="629"/>
      <c r="J341" s="629"/>
      <c r="K341" s="629"/>
      <c r="L341" s="629"/>
      <c r="M341" s="629"/>
      <c r="N341" s="629">
        <v>13</v>
      </c>
      <c r="O341" s="629">
        <v>16017.82</v>
      </c>
      <c r="P341" s="642"/>
      <c r="Q341" s="630">
        <v>1232.1399999999999</v>
      </c>
    </row>
    <row r="342" spans="1:17" ht="14.4" customHeight="1" x14ac:dyDescent="0.3">
      <c r="A342" s="625" t="s">
        <v>545</v>
      </c>
      <c r="B342" s="626" t="s">
        <v>6642</v>
      </c>
      <c r="C342" s="626" t="s">
        <v>6418</v>
      </c>
      <c r="D342" s="626" t="s">
        <v>6838</v>
      </c>
      <c r="E342" s="626" t="s">
        <v>6839</v>
      </c>
      <c r="F342" s="629">
        <v>5</v>
      </c>
      <c r="G342" s="629">
        <v>120642.75</v>
      </c>
      <c r="H342" s="629">
        <v>1</v>
      </c>
      <c r="I342" s="629">
        <v>24128.55</v>
      </c>
      <c r="J342" s="629"/>
      <c r="K342" s="629"/>
      <c r="L342" s="629"/>
      <c r="M342" s="629"/>
      <c r="N342" s="629"/>
      <c r="O342" s="629"/>
      <c r="P342" s="642"/>
      <c r="Q342" s="630"/>
    </row>
    <row r="343" spans="1:17" ht="14.4" customHeight="1" x14ac:dyDescent="0.3">
      <c r="A343" s="625" t="s">
        <v>545</v>
      </c>
      <c r="B343" s="626" t="s">
        <v>6642</v>
      </c>
      <c r="C343" s="626" t="s">
        <v>6418</v>
      </c>
      <c r="D343" s="626" t="s">
        <v>6840</v>
      </c>
      <c r="E343" s="626" t="s">
        <v>6841</v>
      </c>
      <c r="F343" s="629"/>
      <c r="G343" s="629"/>
      <c r="H343" s="629"/>
      <c r="I343" s="629"/>
      <c r="J343" s="629"/>
      <c r="K343" s="629"/>
      <c r="L343" s="629"/>
      <c r="M343" s="629"/>
      <c r="N343" s="629">
        <v>1.4</v>
      </c>
      <c r="O343" s="629">
        <v>19038.32</v>
      </c>
      <c r="P343" s="642"/>
      <c r="Q343" s="630">
        <v>13598.800000000001</v>
      </c>
    </row>
    <row r="344" spans="1:17" ht="14.4" customHeight="1" x14ac:dyDescent="0.3">
      <c r="A344" s="625" t="s">
        <v>545</v>
      </c>
      <c r="B344" s="626" t="s">
        <v>6642</v>
      </c>
      <c r="C344" s="626" t="s">
        <v>6418</v>
      </c>
      <c r="D344" s="626" t="s">
        <v>6842</v>
      </c>
      <c r="E344" s="626" t="s">
        <v>6829</v>
      </c>
      <c r="F344" s="629"/>
      <c r="G344" s="629"/>
      <c r="H344" s="629"/>
      <c r="I344" s="629"/>
      <c r="J344" s="629">
        <v>4.7</v>
      </c>
      <c r="K344" s="629">
        <v>3448.86</v>
      </c>
      <c r="L344" s="629"/>
      <c r="M344" s="629">
        <v>733.8</v>
      </c>
      <c r="N344" s="629">
        <v>0.1</v>
      </c>
      <c r="O344" s="629">
        <v>44.15</v>
      </c>
      <c r="P344" s="642"/>
      <c r="Q344" s="630">
        <v>441.49999999999994</v>
      </c>
    </row>
    <row r="345" spans="1:17" ht="14.4" customHeight="1" x14ac:dyDescent="0.3">
      <c r="A345" s="625" t="s">
        <v>545</v>
      </c>
      <c r="B345" s="626" t="s">
        <v>6642</v>
      </c>
      <c r="C345" s="626" t="s">
        <v>6418</v>
      </c>
      <c r="D345" s="626" t="s">
        <v>6843</v>
      </c>
      <c r="E345" s="626" t="s">
        <v>6844</v>
      </c>
      <c r="F345" s="629">
        <v>105</v>
      </c>
      <c r="G345" s="629">
        <v>8100.75</v>
      </c>
      <c r="H345" s="629">
        <v>1</v>
      </c>
      <c r="I345" s="629">
        <v>77.150000000000006</v>
      </c>
      <c r="J345" s="629">
        <v>203</v>
      </c>
      <c r="K345" s="629">
        <v>12653.05</v>
      </c>
      <c r="L345" s="629">
        <v>1.5619603123167607</v>
      </c>
      <c r="M345" s="629">
        <v>62.330295566502457</v>
      </c>
      <c r="N345" s="629">
        <v>96</v>
      </c>
      <c r="O345" s="629">
        <v>5568.96</v>
      </c>
      <c r="P345" s="642">
        <v>0.68746227201185073</v>
      </c>
      <c r="Q345" s="630">
        <v>58.01</v>
      </c>
    </row>
    <row r="346" spans="1:17" ht="14.4" customHeight="1" x14ac:dyDescent="0.3">
      <c r="A346" s="625" t="s">
        <v>545</v>
      </c>
      <c r="B346" s="626" t="s">
        <v>6642</v>
      </c>
      <c r="C346" s="626" t="s">
        <v>6418</v>
      </c>
      <c r="D346" s="626" t="s">
        <v>6845</v>
      </c>
      <c r="E346" s="626" t="s">
        <v>6846</v>
      </c>
      <c r="F346" s="629">
        <v>6</v>
      </c>
      <c r="G346" s="629">
        <v>12782.34</v>
      </c>
      <c r="H346" s="629">
        <v>1</v>
      </c>
      <c r="I346" s="629">
        <v>2130.39</v>
      </c>
      <c r="J346" s="629">
        <v>2</v>
      </c>
      <c r="K346" s="629">
        <v>4703.26</v>
      </c>
      <c r="L346" s="629">
        <v>0.3679498432994272</v>
      </c>
      <c r="M346" s="629">
        <v>2351.63</v>
      </c>
      <c r="N346" s="629">
        <v>1</v>
      </c>
      <c r="O346" s="629">
        <v>2454.84</v>
      </c>
      <c r="P346" s="642">
        <v>0.19204934307802798</v>
      </c>
      <c r="Q346" s="630">
        <v>2454.84</v>
      </c>
    </row>
    <row r="347" spans="1:17" ht="14.4" customHeight="1" x14ac:dyDescent="0.3">
      <c r="A347" s="625" t="s">
        <v>545</v>
      </c>
      <c r="B347" s="626" t="s">
        <v>6642</v>
      </c>
      <c r="C347" s="626" t="s">
        <v>6418</v>
      </c>
      <c r="D347" s="626" t="s">
        <v>6847</v>
      </c>
      <c r="E347" s="626" t="s">
        <v>6848</v>
      </c>
      <c r="F347" s="629">
        <v>128</v>
      </c>
      <c r="G347" s="629">
        <v>45292.159999999996</v>
      </c>
      <c r="H347" s="629">
        <v>1</v>
      </c>
      <c r="I347" s="629">
        <v>353.84499999999997</v>
      </c>
      <c r="J347" s="629">
        <v>129</v>
      </c>
      <c r="K347" s="629">
        <v>50591.979999999989</v>
      </c>
      <c r="L347" s="629">
        <v>1.1170140704263165</v>
      </c>
      <c r="M347" s="629">
        <v>392.18589147286815</v>
      </c>
      <c r="N347" s="629">
        <v>116.10000000000001</v>
      </c>
      <c r="O347" s="629">
        <v>46905.22</v>
      </c>
      <c r="P347" s="642">
        <v>1.0356145522757141</v>
      </c>
      <c r="Q347" s="630">
        <v>404.00706287683028</v>
      </c>
    </row>
    <row r="348" spans="1:17" ht="14.4" customHeight="1" x14ac:dyDescent="0.3">
      <c r="A348" s="625" t="s">
        <v>545</v>
      </c>
      <c r="B348" s="626" t="s">
        <v>6642</v>
      </c>
      <c r="C348" s="626" t="s">
        <v>6418</v>
      </c>
      <c r="D348" s="626" t="s">
        <v>6849</v>
      </c>
      <c r="E348" s="626" t="s">
        <v>6850</v>
      </c>
      <c r="F348" s="629">
        <v>85</v>
      </c>
      <c r="G348" s="629">
        <v>6790.15</v>
      </c>
      <c r="H348" s="629">
        <v>1</v>
      </c>
      <c r="I348" s="629">
        <v>79.884117647058815</v>
      </c>
      <c r="J348" s="629"/>
      <c r="K348" s="629"/>
      <c r="L348" s="629"/>
      <c r="M348" s="629"/>
      <c r="N348" s="629"/>
      <c r="O348" s="629"/>
      <c r="P348" s="642"/>
      <c r="Q348" s="630"/>
    </row>
    <row r="349" spans="1:17" ht="14.4" customHeight="1" x14ac:dyDescent="0.3">
      <c r="A349" s="625" t="s">
        <v>545</v>
      </c>
      <c r="B349" s="626" t="s">
        <v>6642</v>
      </c>
      <c r="C349" s="626" t="s">
        <v>6418</v>
      </c>
      <c r="D349" s="626" t="s">
        <v>2443</v>
      </c>
      <c r="E349" s="626" t="s">
        <v>6851</v>
      </c>
      <c r="F349" s="629">
        <v>2</v>
      </c>
      <c r="G349" s="629">
        <v>13190</v>
      </c>
      <c r="H349" s="629">
        <v>1</v>
      </c>
      <c r="I349" s="629">
        <v>6595</v>
      </c>
      <c r="J349" s="629"/>
      <c r="K349" s="629"/>
      <c r="L349" s="629"/>
      <c r="M349" s="629"/>
      <c r="N349" s="629"/>
      <c r="O349" s="629"/>
      <c r="P349" s="642"/>
      <c r="Q349" s="630"/>
    </row>
    <row r="350" spans="1:17" ht="14.4" customHeight="1" x14ac:dyDescent="0.3">
      <c r="A350" s="625" t="s">
        <v>545</v>
      </c>
      <c r="B350" s="626" t="s">
        <v>6642</v>
      </c>
      <c r="C350" s="626" t="s">
        <v>6418</v>
      </c>
      <c r="D350" s="626" t="s">
        <v>6852</v>
      </c>
      <c r="E350" s="626" t="s">
        <v>6853</v>
      </c>
      <c r="F350" s="629"/>
      <c r="G350" s="629"/>
      <c r="H350" s="629"/>
      <c r="I350" s="629"/>
      <c r="J350" s="629"/>
      <c r="K350" s="629"/>
      <c r="L350" s="629"/>
      <c r="M350" s="629"/>
      <c r="N350" s="629">
        <v>2.1</v>
      </c>
      <c r="O350" s="629">
        <v>859.95</v>
      </c>
      <c r="P350" s="642"/>
      <c r="Q350" s="630">
        <v>409.5</v>
      </c>
    </row>
    <row r="351" spans="1:17" ht="14.4" customHeight="1" x14ac:dyDescent="0.3">
      <c r="A351" s="625" t="s">
        <v>545</v>
      </c>
      <c r="B351" s="626" t="s">
        <v>6642</v>
      </c>
      <c r="C351" s="626" t="s">
        <v>6418</v>
      </c>
      <c r="D351" s="626" t="s">
        <v>6854</v>
      </c>
      <c r="E351" s="626" t="s">
        <v>6855</v>
      </c>
      <c r="F351" s="629">
        <v>10</v>
      </c>
      <c r="G351" s="629">
        <v>3770.5</v>
      </c>
      <c r="H351" s="629">
        <v>1</v>
      </c>
      <c r="I351" s="629">
        <v>377.05</v>
      </c>
      <c r="J351" s="629">
        <v>20</v>
      </c>
      <c r="K351" s="629">
        <v>3692.5299999999997</v>
      </c>
      <c r="L351" s="629">
        <v>0.97932104495424999</v>
      </c>
      <c r="M351" s="629">
        <v>184.62649999999999</v>
      </c>
      <c r="N351" s="629">
        <v>4</v>
      </c>
      <c r="O351" s="629">
        <v>190</v>
      </c>
      <c r="P351" s="642">
        <v>5.039119480175043E-2</v>
      </c>
      <c r="Q351" s="630">
        <v>47.5</v>
      </c>
    </row>
    <row r="352" spans="1:17" ht="14.4" customHeight="1" x14ac:dyDescent="0.3">
      <c r="A352" s="625" t="s">
        <v>545</v>
      </c>
      <c r="B352" s="626" t="s">
        <v>6642</v>
      </c>
      <c r="C352" s="626" t="s">
        <v>6418</v>
      </c>
      <c r="D352" s="626" t="s">
        <v>6856</v>
      </c>
      <c r="E352" s="626" t="s">
        <v>6857</v>
      </c>
      <c r="F352" s="629">
        <v>1.3</v>
      </c>
      <c r="G352" s="629">
        <v>1018.88</v>
      </c>
      <c r="H352" s="629">
        <v>1</v>
      </c>
      <c r="I352" s="629">
        <v>783.7538461538461</v>
      </c>
      <c r="J352" s="629"/>
      <c r="K352" s="629"/>
      <c r="L352" s="629"/>
      <c r="M352" s="629"/>
      <c r="N352" s="629"/>
      <c r="O352" s="629"/>
      <c r="P352" s="642"/>
      <c r="Q352" s="630"/>
    </row>
    <row r="353" spans="1:17" ht="14.4" customHeight="1" x14ac:dyDescent="0.3">
      <c r="A353" s="625" t="s">
        <v>545</v>
      </c>
      <c r="B353" s="626" t="s">
        <v>6642</v>
      </c>
      <c r="C353" s="626" t="s">
        <v>6418</v>
      </c>
      <c r="D353" s="626" t="s">
        <v>6858</v>
      </c>
      <c r="E353" s="626" t="s">
        <v>6859</v>
      </c>
      <c r="F353" s="629"/>
      <c r="G353" s="629"/>
      <c r="H353" s="629"/>
      <c r="I353" s="629"/>
      <c r="J353" s="629">
        <v>40</v>
      </c>
      <c r="K353" s="629">
        <v>4585.7</v>
      </c>
      <c r="L353" s="629"/>
      <c r="M353" s="629">
        <v>114.6425</v>
      </c>
      <c r="N353" s="629"/>
      <c r="O353" s="629"/>
      <c r="P353" s="642"/>
      <c r="Q353" s="630"/>
    </row>
    <row r="354" spans="1:17" ht="14.4" customHeight="1" x14ac:dyDescent="0.3">
      <c r="A354" s="625" t="s">
        <v>545</v>
      </c>
      <c r="B354" s="626" t="s">
        <v>6642</v>
      </c>
      <c r="C354" s="626" t="s">
        <v>6418</v>
      </c>
      <c r="D354" s="626" t="s">
        <v>6860</v>
      </c>
      <c r="E354" s="626" t="s">
        <v>6861</v>
      </c>
      <c r="F354" s="629">
        <v>29.600000000000005</v>
      </c>
      <c r="G354" s="629">
        <v>15727.149999999998</v>
      </c>
      <c r="H354" s="629">
        <v>1</v>
      </c>
      <c r="I354" s="629">
        <v>531.32263513513499</v>
      </c>
      <c r="J354" s="629">
        <v>113.39999999999999</v>
      </c>
      <c r="K354" s="629">
        <v>58831.359999999993</v>
      </c>
      <c r="L354" s="629">
        <v>3.740751502974156</v>
      </c>
      <c r="M354" s="629">
        <v>518.79506172839501</v>
      </c>
      <c r="N354" s="629">
        <v>94.7</v>
      </c>
      <c r="O354" s="629">
        <v>35944.479999999996</v>
      </c>
      <c r="P354" s="642">
        <v>2.2855050024956842</v>
      </c>
      <c r="Q354" s="630">
        <v>379.56156282998938</v>
      </c>
    </row>
    <row r="355" spans="1:17" ht="14.4" customHeight="1" x14ac:dyDescent="0.3">
      <c r="A355" s="625" t="s">
        <v>545</v>
      </c>
      <c r="B355" s="626" t="s">
        <v>6642</v>
      </c>
      <c r="C355" s="626" t="s">
        <v>6418</v>
      </c>
      <c r="D355" s="626" t="s">
        <v>6862</v>
      </c>
      <c r="E355" s="626" t="s">
        <v>6863</v>
      </c>
      <c r="F355" s="629">
        <v>2</v>
      </c>
      <c r="G355" s="629">
        <v>8820.48</v>
      </c>
      <c r="H355" s="629">
        <v>1</v>
      </c>
      <c r="I355" s="629">
        <v>4410.24</v>
      </c>
      <c r="J355" s="629">
        <v>1</v>
      </c>
      <c r="K355" s="629">
        <v>6203.42</v>
      </c>
      <c r="L355" s="629">
        <v>0.70329732622260921</v>
      </c>
      <c r="M355" s="629">
        <v>6203.42</v>
      </c>
      <c r="N355" s="629"/>
      <c r="O355" s="629"/>
      <c r="P355" s="642"/>
      <c r="Q355" s="630"/>
    </row>
    <row r="356" spans="1:17" ht="14.4" customHeight="1" x14ac:dyDescent="0.3">
      <c r="A356" s="625" t="s">
        <v>545</v>
      </c>
      <c r="B356" s="626" t="s">
        <v>6642</v>
      </c>
      <c r="C356" s="626" t="s">
        <v>6418</v>
      </c>
      <c r="D356" s="626" t="s">
        <v>6864</v>
      </c>
      <c r="E356" s="626" t="s">
        <v>6865</v>
      </c>
      <c r="F356" s="629"/>
      <c r="G356" s="629"/>
      <c r="H356" s="629"/>
      <c r="I356" s="629"/>
      <c r="J356" s="629">
        <v>41</v>
      </c>
      <c r="K356" s="629">
        <v>2571.1099999999997</v>
      </c>
      <c r="L356" s="629"/>
      <c r="M356" s="629">
        <v>62.709999999999994</v>
      </c>
      <c r="N356" s="629"/>
      <c r="O356" s="629"/>
      <c r="P356" s="642"/>
      <c r="Q356" s="630"/>
    </row>
    <row r="357" spans="1:17" ht="14.4" customHeight="1" x14ac:dyDescent="0.3">
      <c r="A357" s="625" t="s">
        <v>545</v>
      </c>
      <c r="B357" s="626" t="s">
        <v>6642</v>
      </c>
      <c r="C357" s="626" t="s">
        <v>6418</v>
      </c>
      <c r="D357" s="626" t="s">
        <v>6866</v>
      </c>
      <c r="E357" s="626" t="s">
        <v>6867</v>
      </c>
      <c r="F357" s="629">
        <v>31</v>
      </c>
      <c r="G357" s="629">
        <v>15147.53</v>
      </c>
      <c r="H357" s="629">
        <v>1</v>
      </c>
      <c r="I357" s="629">
        <v>488.63</v>
      </c>
      <c r="J357" s="629">
        <v>28</v>
      </c>
      <c r="K357" s="629">
        <v>2341.08</v>
      </c>
      <c r="L357" s="629">
        <v>0.15455193024869401</v>
      </c>
      <c r="M357" s="629">
        <v>83.61</v>
      </c>
      <c r="N357" s="629">
        <v>24</v>
      </c>
      <c r="O357" s="629">
        <v>3299.04</v>
      </c>
      <c r="P357" s="642">
        <v>0.217793924157932</v>
      </c>
      <c r="Q357" s="630">
        <v>137.46</v>
      </c>
    </row>
    <row r="358" spans="1:17" ht="14.4" customHeight="1" x14ac:dyDescent="0.3">
      <c r="A358" s="625" t="s">
        <v>545</v>
      </c>
      <c r="B358" s="626" t="s">
        <v>6642</v>
      </c>
      <c r="C358" s="626" t="s">
        <v>6418</v>
      </c>
      <c r="D358" s="626" t="s">
        <v>6868</v>
      </c>
      <c r="E358" s="626" t="s">
        <v>6869</v>
      </c>
      <c r="F358" s="629">
        <v>100</v>
      </c>
      <c r="G358" s="629">
        <v>9552.6200000000008</v>
      </c>
      <c r="H358" s="629">
        <v>1</v>
      </c>
      <c r="I358" s="629">
        <v>95.526200000000003</v>
      </c>
      <c r="J358" s="629">
        <v>88</v>
      </c>
      <c r="K358" s="629">
        <v>4242.8999999999996</v>
      </c>
      <c r="L358" s="629">
        <v>0.4441608689553232</v>
      </c>
      <c r="M358" s="629">
        <v>48.214772727272724</v>
      </c>
      <c r="N358" s="629">
        <v>66</v>
      </c>
      <c r="O358" s="629">
        <v>2702.7</v>
      </c>
      <c r="P358" s="642">
        <v>0.28292761566983715</v>
      </c>
      <c r="Q358" s="630">
        <v>40.949999999999996</v>
      </c>
    </row>
    <row r="359" spans="1:17" ht="14.4" customHeight="1" x14ac:dyDescent="0.3">
      <c r="A359" s="625" t="s">
        <v>545</v>
      </c>
      <c r="B359" s="626" t="s">
        <v>6642</v>
      </c>
      <c r="C359" s="626" t="s">
        <v>6418</v>
      </c>
      <c r="D359" s="626" t="s">
        <v>6870</v>
      </c>
      <c r="E359" s="626" t="s">
        <v>6871</v>
      </c>
      <c r="F359" s="629"/>
      <c r="G359" s="629"/>
      <c r="H359" s="629"/>
      <c r="I359" s="629"/>
      <c r="J359" s="629">
        <v>0.7</v>
      </c>
      <c r="K359" s="629">
        <v>4327.54</v>
      </c>
      <c r="L359" s="629"/>
      <c r="M359" s="629">
        <v>6182.2000000000007</v>
      </c>
      <c r="N359" s="629"/>
      <c r="O359" s="629"/>
      <c r="P359" s="642"/>
      <c r="Q359" s="630"/>
    </row>
    <row r="360" spans="1:17" ht="14.4" customHeight="1" x14ac:dyDescent="0.3">
      <c r="A360" s="625" t="s">
        <v>545</v>
      </c>
      <c r="B360" s="626" t="s">
        <v>6642</v>
      </c>
      <c r="C360" s="626" t="s">
        <v>6418</v>
      </c>
      <c r="D360" s="626" t="s">
        <v>6872</v>
      </c>
      <c r="E360" s="626" t="s">
        <v>6873</v>
      </c>
      <c r="F360" s="629">
        <v>0.1</v>
      </c>
      <c r="G360" s="629">
        <v>37.130000000000003</v>
      </c>
      <c r="H360" s="629">
        <v>1</v>
      </c>
      <c r="I360" s="629">
        <v>371.3</v>
      </c>
      <c r="J360" s="629"/>
      <c r="K360" s="629"/>
      <c r="L360" s="629"/>
      <c r="M360" s="629"/>
      <c r="N360" s="629"/>
      <c r="O360" s="629"/>
      <c r="P360" s="642"/>
      <c r="Q360" s="630"/>
    </row>
    <row r="361" spans="1:17" ht="14.4" customHeight="1" x14ac:dyDescent="0.3">
      <c r="A361" s="625" t="s">
        <v>545</v>
      </c>
      <c r="B361" s="626" t="s">
        <v>6642</v>
      </c>
      <c r="C361" s="626" t="s">
        <v>6418</v>
      </c>
      <c r="D361" s="626" t="s">
        <v>6874</v>
      </c>
      <c r="E361" s="626" t="s">
        <v>6857</v>
      </c>
      <c r="F361" s="629">
        <v>27.200000000000003</v>
      </c>
      <c r="G361" s="629">
        <v>15315.74</v>
      </c>
      <c r="H361" s="629">
        <v>1</v>
      </c>
      <c r="I361" s="629">
        <v>563.07867647058822</v>
      </c>
      <c r="J361" s="629"/>
      <c r="K361" s="629"/>
      <c r="L361" s="629"/>
      <c r="M361" s="629"/>
      <c r="N361" s="629">
        <v>2.6</v>
      </c>
      <c r="O361" s="629">
        <v>987.35</v>
      </c>
      <c r="P361" s="642">
        <v>6.4466359444597526E-2</v>
      </c>
      <c r="Q361" s="630">
        <v>379.75</v>
      </c>
    </row>
    <row r="362" spans="1:17" ht="14.4" customHeight="1" x14ac:dyDescent="0.3">
      <c r="A362" s="625" t="s">
        <v>545</v>
      </c>
      <c r="B362" s="626" t="s">
        <v>6642</v>
      </c>
      <c r="C362" s="626" t="s">
        <v>6418</v>
      </c>
      <c r="D362" s="626" t="s">
        <v>6875</v>
      </c>
      <c r="E362" s="626" t="s">
        <v>6876</v>
      </c>
      <c r="F362" s="629">
        <v>22</v>
      </c>
      <c r="G362" s="629">
        <v>6965.2</v>
      </c>
      <c r="H362" s="629">
        <v>1</v>
      </c>
      <c r="I362" s="629">
        <v>316.59999999999997</v>
      </c>
      <c r="J362" s="629"/>
      <c r="K362" s="629"/>
      <c r="L362" s="629"/>
      <c r="M362" s="629"/>
      <c r="N362" s="629"/>
      <c r="O362" s="629"/>
      <c r="P362" s="642"/>
      <c r="Q362" s="630"/>
    </row>
    <row r="363" spans="1:17" ht="14.4" customHeight="1" x14ac:dyDescent="0.3">
      <c r="A363" s="625" t="s">
        <v>545</v>
      </c>
      <c r="B363" s="626" t="s">
        <v>6642</v>
      </c>
      <c r="C363" s="626" t="s">
        <v>6418</v>
      </c>
      <c r="D363" s="626" t="s">
        <v>6877</v>
      </c>
      <c r="E363" s="626" t="s">
        <v>6878</v>
      </c>
      <c r="F363" s="629">
        <v>43</v>
      </c>
      <c r="G363" s="629">
        <v>25410.48</v>
      </c>
      <c r="H363" s="629">
        <v>1</v>
      </c>
      <c r="I363" s="629">
        <v>590.9413953488372</v>
      </c>
      <c r="J363" s="629">
        <v>27</v>
      </c>
      <c r="K363" s="629">
        <v>6187.32</v>
      </c>
      <c r="L363" s="629">
        <v>0.24349481001539522</v>
      </c>
      <c r="M363" s="629">
        <v>229.16</v>
      </c>
      <c r="N363" s="629">
        <v>13</v>
      </c>
      <c r="O363" s="629">
        <v>2979.0800000000004</v>
      </c>
      <c r="P363" s="642">
        <v>0.11723824185926439</v>
      </c>
      <c r="Q363" s="630">
        <v>229.16000000000003</v>
      </c>
    </row>
    <row r="364" spans="1:17" ht="14.4" customHeight="1" x14ac:dyDescent="0.3">
      <c r="A364" s="625" t="s">
        <v>545</v>
      </c>
      <c r="B364" s="626" t="s">
        <v>6642</v>
      </c>
      <c r="C364" s="626" t="s">
        <v>6418</v>
      </c>
      <c r="D364" s="626" t="s">
        <v>6879</v>
      </c>
      <c r="E364" s="626" t="s">
        <v>6880</v>
      </c>
      <c r="F364" s="629"/>
      <c r="G364" s="629"/>
      <c r="H364" s="629"/>
      <c r="I364" s="629"/>
      <c r="J364" s="629"/>
      <c r="K364" s="629"/>
      <c r="L364" s="629"/>
      <c r="M364" s="629"/>
      <c r="N364" s="629">
        <v>1.8</v>
      </c>
      <c r="O364" s="629">
        <v>390.6</v>
      </c>
      <c r="P364" s="642"/>
      <c r="Q364" s="630">
        <v>217</v>
      </c>
    </row>
    <row r="365" spans="1:17" ht="14.4" customHeight="1" x14ac:dyDescent="0.3">
      <c r="A365" s="625" t="s">
        <v>545</v>
      </c>
      <c r="B365" s="626" t="s">
        <v>6642</v>
      </c>
      <c r="C365" s="626" t="s">
        <v>6418</v>
      </c>
      <c r="D365" s="626" t="s">
        <v>6881</v>
      </c>
      <c r="E365" s="626" t="s">
        <v>6882</v>
      </c>
      <c r="F365" s="629">
        <v>11.4</v>
      </c>
      <c r="G365" s="629">
        <v>946.33</v>
      </c>
      <c r="H365" s="629">
        <v>1</v>
      </c>
      <c r="I365" s="629">
        <v>83.011403508771934</v>
      </c>
      <c r="J365" s="629">
        <v>14.299999999999999</v>
      </c>
      <c r="K365" s="629">
        <v>1332.1100000000001</v>
      </c>
      <c r="L365" s="629">
        <v>1.4076590618494607</v>
      </c>
      <c r="M365" s="629">
        <v>93.15454545454547</v>
      </c>
      <c r="N365" s="629">
        <v>5.3</v>
      </c>
      <c r="O365" s="629">
        <v>513.65</v>
      </c>
      <c r="P365" s="642">
        <v>0.5427810594612873</v>
      </c>
      <c r="Q365" s="630">
        <v>96.915094339622641</v>
      </c>
    </row>
    <row r="366" spans="1:17" ht="14.4" customHeight="1" x14ac:dyDescent="0.3">
      <c r="A366" s="625" t="s">
        <v>545</v>
      </c>
      <c r="B366" s="626" t="s">
        <v>6642</v>
      </c>
      <c r="C366" s="626" t="s">
        <v>6418</v>
      </c>
      <c r="D366" s="626" t="s">
        <v>6883</v>
      </c>
      <c r="E366" s="626" t="s">
        <v>6884</v>
      </c>
      <c r="F366" s="629">
        <v>27</v>
      </c>
      <c r="G366" s="629">
        <v>1391.58</v>
      </c>
      <c r="H366" s="629">
        <v>1</v>
      </c>
      <c r="I366" s="629">
        <v>51.54</v>
      </c>
      <c r="J366" s="629">
        <v>20</v>
      </c>
      <c r="K366" s="629">
        <v>1239.5999999999999</v>
      </c>
      <c r="L366" s="629">
        <v>0.89078601302117011</v>
      </c>
      <c r="M366" s="629">
        <v>61.98</v>
      </c>
      <c r="N366" s="629"/>
      <c r="O366" s="629"/>
      <c r="P366" s="642"/>
      <c r="Q366" s="630"/>
    </row>
    <row r="367" spans="1:17" ht="14.4" customHeight="1" x14ac:dyDescent="0.3">
      <c r="A367" s="625" t="s">
        <v>545</v>
      </c>
      <c r="B367" s="626" t="s">
        <v>6642</v>
      </c>
      <c r="C367" s="626" t="s">
        <v>6418</v>
      </c>
      <c r="D367" s="626" t="s">
        <v>6885</v>
      </c>
      <c r="E367" s="626" t="s">
        <v>6835</v>
      </c>
      <c r="F367" s="629">
        <v>116</v>
      </c>
      <c r="G367" s="629">
        <v>56755.32</v>
      </c>
      <c r="H367" s="629">
        <v>1</v>
      </c>
      <c r="I367" s="629">
        <v>489.27</v>
      </c>
      <c r="J367" s="629">
        <v>30</v>
      </c>
      <c r="K367" s="629">
        <v>9069.9</v>
      </c>
      <c r="L367" s="629">
        <v>0.15980704540120644</v>
      </c>
      <c r="M367" s="629">
        <v>302.33</v>
      </c>
      <c r="N367" s="629"/>
      <c r="O367" s="629"/>
      <c r="P367" s="642"/>
      <c r="Q367" s="630"/>
    </row>
    <row r="368" spans="1:17" ht="14.4" customHeight="1" x14ac:dyDescent="0.3">
      <c r="A368" s="625" t="s">
        <v>545</v>
      </c>
      <c r="B368" s="626" t="s">
        <v>6642</v>
      </c>
      <c r="C368" s="626" t="s">
        <v>6418</v>
      </c>
      <c r="D368" s="626" t="s">
        <v>6886</v>
      </c>
      <c r="E368" s="626" t="s">
        <v>6887</v>
      </c>
      <c r="F368" s="629"/>
      <c r="G368" s="629"/>
      <c r="H368" s="629"/>
      <c r="I368" s="629"/>
      <c r="J368" s="629">
        <v>0.5</v>
      </c>
      <c r="K368" s="629">
        <v>862.9</v>
      </c>
      <c r="L368" s="629"/>
      <c r="M368" s="629">
        <v>1725.8</v>
      </c>
      <c r="N368" s="629"/>
      <c r="O368" s="629"/>
      <c r="P368" s="642"/>
      <c r="Q368" s="630"/>
    </row>
    <row r="369" spans="1:17" ht="14.4" customHeight="1" x14ac:dyDescent="0.3">
      <c r="A369" s="625" t="s">
        <v>545</v>
      </c>
      <c r="B369" s="626" t="s">
        <v>6642</v>
      </c>
      <c r="C369" s="626" t="s">
        <v>6418</v>
      </c>
      <c r="D369" s="626" t="s">
        <v>6888</v>
      </c>
      <c r="E369" s="626" t="s">
        <v>6889</v>
      </c>
      <c r="F369" s="629"/>
      <c r="G369" s="629"/>
      <c r="H369" s="629"/>
      <c r="I369" s="629"/>
      <c r="J369" s="629">
        <v>4.2</v>
      </c>
      <c r="K369" s="629">
        <v>3453.02</v>
      </c>
      <c r="L369" s="629"/>
      <c r="M369" s="629">
        <v>822.14761904761906</v>
      </c>
      <c r="N369" s="629">
        <v>1.1000000000000001</v>
      </c>
      <c r="O369" s="629">
        <v>887.48</v>
      </c>
      <c r="P369" s="642"/>
      <c r="Q369" s="630">
        <v>806.8</v>
      </c>
    </row>
    <row r="370" spans="1:17" ht="14.4" customHeight="1" x14ac:dyDescent="0.3">
      <c r="A370" s="625" t="s">
        <v>545</v>
      </c>
      <c r="B370" s="626" t="s">
        <v>6642</v>
      </c>
      <c r="C370" s="626" t="s">
        <v>6418</v>
      </c>
      <c r="D370" s="626" t="s">
        <v>6890</v>
      </c>
      <c r="E370" s="626" t="s">
        <v>6846</v>
      </c>
      <c r="F370" s="629"/>
      <c r="G370" s="629"/>
      <c r="H370" s="629"/>
      <c r="I370" s="629"/>
      <c r="J370" s="629">
        <v>1</v>
      </c>
      <c r="K370" s="629">
        <v>2433.4899999999998</v>
      </c>
      <c r="L370" s="629"/>
      <c r="M370" s="629">
        <v>2433.4899999999998</v>
      </c>
      <c r="N370" s="629">
        <v>1</v>
      </c>
      <c r="O370" s="629">
        <v>2454.84</v>
      </c>
      <c r="P370" s="642"/>
      <c r="Q370" s="630">
        <v>2454.84</v>
      </c>
    </row>
    <row r="371" spans="1:17" ht="14.4" customHeight="1" x14ac:dyDescent="0.3">
      <c r="A371" s="625" t="s">
        <v>545</v>
      </c>
      <c r="B371" s="626" t="s">
        <v>6642</v>
      </c>
      <c r="C371" s="626" t="s">
        <v>6418</v>
      </c>
      <c r="D371" s="626" t="s">
        <v>6891</v>
      </c>
      <c r="E371" s="626" t="s">
        <v>6892</v>
      </c>
      <c r="F371" s="629"/>
      <c r="G371" s="629"/>
      <c r="H371" s="629"/>
      <c r="I371" s="629"/>
      <c r="J371" s="629"/>
      <c r="K371" s="629"/>
      <c r="L371" s="629"/>
      <c r="M371" s="629"/>
      <c r="N371" s="629">
        <v>0.9</v>
      </c>
      <c r="O371" s="629">
        <v>368.55</v>
      </c>
      <c r="P371" s="642"/>
      <c r="Q371" s="630">
        <v>409.5</v>
      </c>
    </row>
    <row r="372" spans="1:17" ht="14.4" customHeight="1" x14ac:dyDescent="0.3">
      <c r="A372" s="625" t="s">
        <v>545</v>
      </c>
      <c r="B372" s="626" t="s">
        <v>6642</v>
      </c>
      <c r="C372" s="626" t="s">
        <v>6418</v>
      </c>
      <c r="D372" s="626" t="s">
        <v>6893</v>
      </c>
      <c r="E372" s="626" t="s">
        <v>6871</v>
      </c>
      <c r="F372" s="629"/>
      <c r="G372" s="629"/>
      <c r="H372" s="629"/>
      <c r="I372" s="629"/>
      <c r="J372" s="629"/>
      <c r="K372" s="629"/>
      <c r="L372" s="629"/>
      <c r="M372" s="629"/>
      <c r="N372" s="629">
        <v>3.5</v>
      </c>
      <c r="O372" s="629">
        <v>13740.66</v>
      </c>
      <c r="P372" s="642"/>
      <c r="Q372" s="630">
        <v>3925.9028571428571</v>
      </c>
    </row>
    <row r="373" spans="1:17" ht="14.4" customHeight="1" x14ac:dyDescent="0.3">
      <c r="A373" s="625" t="s">
        <v>545</v>
      </c>
      <c r="B373" s="626" t="s">
        <v>6642</v>
      </c>
      <c r="C373" s="626" t="s">
        <v>6418</v>
      </c>
      <c r="D373" s="626" t="s">
        <v>6894</v>
      </c>
      <c r="E373" s="626" t="s">
        <v>6895</v>
      </c>
      <c r="F373" s="629"/>
      <c r="G373" s="629"/>
      <c r="H373" s="629"/>
      <c r="I373" s="629"/>
      <c r="J373" s="629"/>
      <c r="K373" s="629"/>
      <c r="L373" s="629"/>
      <c r="M373" s="629"/>
      <c r="N373" s="629">
        <v>0.8</v>
      </c>
      <c r="O373" s="629">
        <v>460</v>
      </c>
      <c r="P373" s="642"/>
      <c r="Q373" s="630">
        <v>575</v>
      </c>
    </row>
    <row r="374" spans="1:17" ht="14.4" customHeight="1" x14ac:dyDescent="0.3">
      <c r="A374" s="625" t="s">
        <v>545</v>
      </c>
      <c r="B374" s="626" t="s">
        <v>6642</v>
      </c>
      <c r="C374" s="626" t="s">
        <v>6418</v>
      </c>
      <c r="D374" s="626" t="s">
        <v>6896</v>
      </c>
      <c r="E374" s="626" t="s">
        <v>6887</v>
      </c>
      <c r="F374" s="629"/>
      <c r="G374" s="629"/>
      <c r="H374" s="629"/>
      <c r="I374" s="629"/>
      <c r="J374" s="629"/>
      <c r="K374" s="629"/>
      <c r="L374" s="629"/>
      <c r="M374" s="629"/>
      <c r="N374" s="629">
        <v>12.7</v>
      </c>
      <c r="O374" s="629">
        <v>14604.609999999999</v>
      </c>
      <c r="P374" s="642"/>
      <c r="Q374" s="630">
        <v>1149.9692913385827</v>
      </c>
    </row>
    <row r="375" spans="1:17" ht="14.4" customHeight="1" x14ac:dyDescent="0.3">
      <c r="A375" s="625" t="s">
        <v>545</v>
      </c>
      <c r="B375" s="626" t="s">
        <v>6642</v>
      </c>
      <c r="C375" s="626" t="s">
        <v>6418</v>
      </c>
      <c r="D375" s="626" t="s">
        <v>6897</v>
      </c>
      <c r="E375" s="626" t="s">
        <v>6898</v>
      </c>
      <c r="F375" s="629"/>
      <c r="G375" s="629"/>
      <c r="H375" s="629"/>
      <c r="I375" s="629"/>
      <c r="J375" s="629">
        <v>3</v>
      </c>
      <c r="K375" s="629">
        <v>10884.18</v>
      </c>
      <c r="L375" s="629"/>
      <c r="M375" s="629">
        <v>3628.06</v>
      </c>
      <c r="N375" s="629">
        <v>15.480000000000002</v>
      </c>
      <c r="O375" s="629">
        <v>56162.060000000005</v>
      </c>
      <c r="P375" s="642"/>
      <c r="Q375" s="630">
        <v>3628.0400516795862</v>
      </c>
    </row>
    <row r="376" spans="1:17" ht="14.4" customHeight="1" x14ac:dyDescent="0.3">
      <c r="A376" s="625" t="s">
        <v>545</v>
      </c>
      <c r="B376" s="626" t="s">
        <v>6642</v>
      </c>
      <c r="C376" s="626" t="s">
        <v>6418</v>
      </c>
      <c r="D376" s="626" t="s">
        <v>6899</v>
      </c>
      <c r="E376" s="626" t="s">
        <v>6900</v>
      </c>
      <c r="F376" s="629">
        <v>0.5</v>
      </c>
      <c r="G376" s="629">
        <v>1086.52</v>
      </c>
      <c r="H376" s="629">
        <v>1</v>
      </c>
      <c r="I376" s="629">
        <v>2173.04</v>
      </c>
      <c r="J376" s="629"/>
      <c r="K376" s="629"/>
      <c r="L376" s="629"/>
      <c r="M376" s="629"/>
      <c r="N376" s="629"/>
      <c r="O376" s="629"/>
      <c r="P376" s="642"/>
      <c r="Q376" s="630"/>
    </row>
    <row r="377" spans="1:17" ht="14.4" customHeight="1" x14ac:dyDescent="0.3">
      <c r="A377" s="625" t="s">
        <v>545</v>
      </c>
      <c r="B377" s="626" t="s">
        <v>6642</v>
      </c>
      <c r="C377" s="626" t="s">
        <v>6901</v>
      </c>
      <c r="D377" s="626" t="s">
        <v>6902</v>
      </c>
      <c r="E377" s="626" t="s">
        <v>6903</v>
      </c>
      <c r="F377" s="629"/>
      <c r="G377" s="629"/>
      <c r="H377" s="629"/>
      <c r="I377" s="629"/>
      <c r="J377" s="629">
        <v>1</v>
      </c>
      <c r="K377" s="629">
        <v>1176.6600000000001</v>
      </c>
      <c r="L377" s="629"/>
      <c r="M377" s="629">
        <v>1176.6600000000001</v>
      </c>
      <c r="N377" s="629"/>
      <c r="O377" s="629"/>
      <c r="P377" s="642"/>
      <c r="Q377" s="630"/>
    </row>
    <row r="378" spans="1:17" ht="14.4" customHeight="1" x14ac:dyDescent="0.3">
      <c r="A378" s="625" t="s">
        <v>545</v>
      </c>
      <c r="B378" s="626" t="s">
        <v>6642</v>
      </c>
      <c r="C378" s="626" t="s">
        <v>6901</v>
      </c>
      <c r="D378" s="626" t="s">
        <v>6904</v>
      </c>
      <c r="E378" s="626" t="s">
        <v>6905</v>
      </c>
      <c r="F378" s="629">
        <v>136</v>
      </c>
      <c r="G378" s="629">
        <v>242373.76000000004</v>
      </c>
      <c r="H378" s="629">
        <v>1</v>
      </c>
      <c r="I378" s="629">
        <v>1782.1600000000003</v>
      </c>
      <c r="J378" s="629">
        <v>61</v>
      </c>
      <c r="K378" s="629">
        <v>109738.72</v>
      </c>
      <c r="L378" s="629">
        <v>0.45276650409681307</v>
      </c>
      <c r="M378" s="629">
        <v>1798.9954098360656</v>
      </c>
      <c r="N378" s="629">
        <v>50</v>
      </c>
      <c r="O378" s="629">
        <v>92798.36</v>
      </c>
      <c r="P378" s="642">
        <v>0.38287296446612035</v>
      </c>
      <c r="Q378" s="630">
        <v>1855.9672</v>
      </c>
    </row>
    <row r="379" spans="1:17" ht="14.4" customHeight="1" x14ac:dyDescent="0.3">
      <c r="A379" s="625" t="s">
        <v>545</v>
      </c>
      <c r="B379" s="626" t="s">
        <v>6642</v>
      </c>
      <c r="C379" s="626" t="s">
        <v>6901</v>
      </c>
      <c r="D379" s="626" t="s">
        <v>6906</v>
      </c>
      <c r="E379" s="626" t="s">
        <v>6907</v>
      </c>
      <c r="F379" s="629">
        <v>16</v>
      </c>
      <c r="G379" s="629">
        <v>41277.120000000003</v>
      </c>
      <c r="H379" s="629">
        <v>1</v>
      </c>
      <c r="I379" s="629">
        <v>2579.8200000000002</v>
      </c>
      <c r="J379" s="629">
        <v>3</v>
      </c>
      <c r="K379" s="629">
        <v>7897.86</v>
      </c>
      <c r="L379" s="629">
        <v>0.19133747703328138</v>
      </c>
      <c r="M379" s="629">
        <v>2632.62</v>
      </c>
      <c r="N379" s="629"/>
      <c r="O379" s="629"/>
      <c r="P379" s="642"/>
      <c r="Q379" s="630"/>
    </row>
    <row r="380" spans="1:17" ht="14.4" customHeight="1" x14ac:dyDescent="0.3">
      <c r="A380" s="625" t="s">
        <v>545</v>
      </c>
      <c r="B380" s="626" t="s">
        <v>6642</v>
      </c>
      <c r="C380" s="626" t="s">
        <v>6901</v>
      </c>
      <c r="D380" s="626" t="s">
        <v>6908</v>
      </c>
      <c r="E380" s="626" t="s">
        <v>6909</v>
      </c>
      <c r="F380" s="629">
        <v>1</v>
      </c>
      <c r="G380" s="629">
        <v>1782.16</v>
      </c>
      <c r="H380" s="629">
        <v>1</v>
      </c>
      <c r="I380" s="629">
        <v>1782.16</v>
      </c>
      <c r="J380" s="629">
        <v>4</v>
      </c>
      <c r="K380" s="629">
        <v>7175.32</v>
      </c>
      <c r="L380" s="629">
        <v>4.0261929344166623</v>
      </c>
      <c r="M380" s="629">
        <v>1793.83</v>
      </c>
      <c r="N380" s="629"/>
      <c r="O380" s="629"/>
      <c r="P380" s="642"/>
      <c r="Q380" s="630"/>
    </row>
    <row r="381" spans="1:17" ht="14.4" customHeight="1" x14ac:dyDescent="0.3">
      <c r="A381" s="625" t="s">
        <v>545</v>
      </c>
      <c r="B381" s="626" t="s">
        <v>6642</v>
      </c>
      <c r="C381" s="626" t="s">
        <v>6901</v>
      </c>
      <c r="D381" s="626" t="s">
        <v>6910</v>
      </c>
      <c r="E381" s="626" t="s">
        <v>6911</v>
      </c>
      <c r="F381" s="629">
        <v>7</v>
      </c>
      <c r="G381" s="629">
        <v>63273.07</v>
      </c>
      <c r="H381" s="629">
        <v>1</v>
      </c>
      <c r="I381" s="629">
        <v>9039.01</v>
      </c>
      <c r="J381" s="629">
        <v>1</v>
      </c>
      <c r="K381" s="629">
        <v>9256.01</v>
      </c>
      <c r="L381" s="629">
        <v>0.14628672198140535</v>
      </c>
      <c r="M381" s="629">
        <v>9256.01</v>
      </c>
      <c r="N381" s="629"/>
      <c r="O381" s="629"/>
      <c r="P381" s="642"/>
      <c r="Q381" s="630"/>
    </row>
    <row r="382" spans="1:17" ht="14.4" customHeight="1" x14ac:dyDescent="0.3">
      <c r="A382" s="625" t="s">
        <v>545</v>
      </c>
      <c r="B382" s="626" t="s">
        <v>6642</v>
      </c>
      <c r="C382" s="626" t="s">
        <v>6901</v>
      </c>
      <c r="D382" s="626" t="s">
        <v>6912</v>
      </c>
      <c r="E382" s="626" t="s">
        <v>6913</v>
      </c>
      <c r="F382" s="629">
        <v>105</v>
      </c>
      <c r="G382" s="629">
        <v>90270.6</v>
      </c>
      <c r="H382" s="629">
        <v>1</v>
      </c>
      <c r="I382" s="629">
        <v>859.72</v>
      </c>
      <c r="J382" s="629">
        <v>31</v>
      </c>
      <c r="K382" s="629">
        <v>27293.5</v>
      </c>
      <c r="L382" s="629">
        <v>0.30235203931291027</v>
      </c>
      <c r="M382" s="629">
        <v>880.43548387096769</v>
      </c>
      <c r="N382" s="629">
        <v>20</v>
      </c>
      <c r="O382" s="629">
        <v>18291.440000000002</v>
      </c>
      <c r="P382" s="642">
        <v>0.20262898440909888</v>
      </c>
      <c r="Q382" s="630">
        <v>914.57200000000012</v>
      </c>
    </row>
    <row r="383" spans="1:17" ht="14.4" customHeight="1" x14ac:dyDescent="0.3">
      <c r="A383" s="625" t="s">
        <v>545</v>
      </c>
      <c r="B383" s="626" t="s">
        <v>6642</v>
      </c>
      <c r="C383" s="626" t="s">
        <v>6450</v>
      </c>
      <c r="D383" s="626" t="s">
        <v>6914</v>
      </c>
      <c r="E383" s="626" t="s">
        <v>6915</v>
      </c>
      <c r="F383" s="629">
        <v>631</v>
      </c>
      <c r="G383" s="629">
        <v>200910.4</v>
      </c>
      <c r="H383" s="629">
        <v>1</v>
      </c>
      <c r="I383" s="629">
        <v>318.39999999999998</v>
      </c>
      <c r="J383" s="629">
        <v>667</v>
      </c>
      <c r="K383" s="629">
        <v>220096.66</v>
      </c>
      <c r="L383" s="629">
        <v>1.0954965994791708</v>
      </c>
      <c r="M383" s="629">
        <v>329.98</v>
      </c>
      <c r="N383" s="629">
        <v>717</v>
      </c>
      <c r="O383" s="629">
        <v>236595.66</v>
      </c>
      <c r="P383" s="642">
        <v>1.1776177838479243</v>
      </c>
      <c r="Q383" s="630">
        <v>329.98</v>
      </c>
    </row>
    <row r="384" spans="1:17" ht="14.4" customHeight="1" x14ac:dyDescent="0.3">
      <c r="A384" s="625" t="s">
        <v>545</v>
      </c>
      <c r="B384" s="626" t="s">
        <v>6642</v>
      </c>
      <c r="C384" s="626" t="s">
        <v>6450</v>
      </c>
      <c r="D384" s="626" t="s">
        <v>6916</v>
      </c>
      <c r="E384" s="626" t="s">
        <v>6915</v>
      </c>
      <c r="F384" s="629">
        <v>53</v>
      </c>
      <c r="G384" s="629">
        <v>22164.600000000002</v>
      </c>
      <c r="H384" s="629">
        <v>1</v>
      </c>
      <c r="I384" s="629">
        <v>418.20000000000005</v>
      </c>
      <c r="J384" s="629">
        <v>63</v>
      </c>
      <c r="K384" s="629">
        <v>27304.829999999998</v>
      </c>
      <c r="L384" s="629">
        <v>1.2319116970303996</v>
      </c>
      <c r="M384" s="629">
        <v>433.40999999999997</v>
      </c>
      <c r="N384" s="629">
        <v>57</v>
      </c>
      <c r="O384" s="629">
        <v>24704.37</v>
      </c>
      <c r="P384" s="642">
        <v>1.1145867735036949</v>
      </c>
      <c r="Q384" s="630">
        <v>433.40999999999997</v>
      </c>
    </row>
    <row r="385" spans="1:17" ht="14.4" customHeight="1" x14ac:dyDescent="0.3">
      <c r="A385" s="625" t="s">
        <v>545</v>
      </c>
      <c r="B385" s="626" t="s">
        <v>6642</v>
      </c>
      <c r="C385" s="626" t="s">
        <v>6450</v>
      </c>
      <c r="D385" s="626" t="s">
        <v>6917</v>
      </c>
      <c r="E385" s="626" t="s">
        <v>6918</v>
      </c>
      <c r="F385" s="629">
        <v>37</v>
      </c>
      <c r="G385" s="629">
        <v>51245</v>
      </c>
      <c r="H385" s="629">
        <v>1</v>
      </c>
      <c r="I385" s="629">
        <v>1385</v>
      </c>
      <c r="J385" s="629">
        <v>48</v>
      </c>
      <c r="K385" s="629">
        <v>68897.280000000013</v>
      </c>
      <c r="L385" s="629">
        <v>1.3444683383744758</v>
      </c>
      <c r="M385" s="629">
        <v>1435.3600000000004</v>
      </c>
      <c r="N385" s="629">
        <v>36</v>
      </c>
      <c r="O385" s="629">
        <v>51672.959999999999</v>
      </c>
      <c r="P385" s="642">
        <v>1.0083512537808565</v>
      </c>
      <c r="Q385" s="630">
        <v>1435.36</v>
      </c>
    </row>
    <row r="386" spans="1:17" ht="14.4" customHeight="1" x14ac:dyDescent="0.3">
      <c r="A386" s="625" t="s">
        <v>545</v>
      </c>
      <c r="B386" s="626" t="s">
        <v>6642</v>
      </c>
      <c r="C386" s="626" t="s">
        <v>6450</v>
      </c>
      <c r="D386" s="626" t="s">
        <v>6919</v>
      </c>
      <c r="E386" s="626" t="s">
        <v>6918</v>
      </c>
      <c r="F386" s="629">
        <v>5</v>
      </c>
      <c r="G386" s="629">
        <v>8191</v>
      </c>
      <c r="H386" s="629">
        <v>1</v>
      </c>
      <c r="I386" s="629">
        <v>1638.2</v>
      </c>
      <c r="J386" s="629">
        <v>7</v>
      </c>
      <c r="K386" s="629">
        <v>11884.390000000001</v>
      </c>
      <c r="L386" s="629">
        <v>1.4509083140031744</v>
      </c>
      <c r="M386" s="629">
        <v>1697.7700000000002</v>
      </c>
      <c r="N386" s="629">
        <v>3</v>
      </c>
      <c r="O386" s="629">
        <v>5093.3099999999995</v>
      </c>
      <c r="P386" s="642">
        <v>0.62181784885850322</v>
      </c>
      <c r="Q386" s="630">
        <v>1697.7699999999998</v>
      </c>
    </row>
    <row r="387" spans="1:17" ht="14.4" customHeight="1" x14ac:dyDescent="0.3">
      <c r="A387" s="625" t="s">
        <v>545</v>
      </c>
      <c r="B387" s="626" t="s">
        <v>6642</v>
      </c>
      <c r="C387" s="626" t="s">
        <v>6450</v>
      </c>
      <c r="D387" s="626" t="s">
        <v>6920</v>
      </c>
      <c r="E387" s="626" t="s">
        <v>6921</v>
      </c>
      <c r="F387" s="629">
        <v>29</v>
      </c>
      <c r="G387" s="629">
        <v>20230.399999999998</v>
      </c>
      <c r="H387" s="629">
        <v>1</v>
      </c>
      <c r="I387" s="629">
        <v>697.59999999999991</v>
      </c>
      <c r="J387" s="629">
        <v>24</v>
      </c>
      <c r="K387" s="629">
        <v>17351.28</v>
      </c>
      <c r="L387" s="629">
        <v>0.85768348623853219</v>
      </c>
      <c r="M387" s="629">
        <v>722.96999999999991</v>
      </c>
      <c r="N387" s="629">
        <v>34</v>
      </c>
      <c r="O387" s="629">
        <v>24580.980000000003</v>
      </c>
      <c r="P387" s="642">
        <v>1.2150516055045875</v>
      </c>
      <c r="Q387" s="630">
        <v>722.97000000000014</v>
      </c>
    </row>
    <row r="388" spans="1:17" ht="14.4" customHeight="1" x14ac:dyDescent="0.3">
      <c r="A388" s="625" t="s">
        <v>545</v>
      </c>
      <c r="B388" s="626" t="s">
        <v>6642</v>
      </c>
      <c r="C388" s="626" t="s">
        <v>6450</v>
      </c>
      <c r="D388" s="626" t="s">
        <v>6922</v>
      </c>
      <c r="E388" s="626" t="s">
        <v>6921</v>
      </c>
      <c r="F388" s="629">
        <v>208</v>
      </c>
      <c r="G388" s="629">
        <v>94827.200000000012</v>
      </c>
      <c r="H388" s="629">
        <v>1</v>
      </c>
      <c r="I388" s="629">
        <v>455.90000000000003</v>
      </c>
      <c r="J388" s="629">
        <v>156</v>
      </c>
      <c r="K388" s="629">
        <v>73706.87999999999</v>
      </c>
      <c r="L388" s="629">
        <v>0.7772757183592891</v>
      </c>
      <c r="M388" s="629">
        <v>472.47999999999996</v>
      </c>
      <c r="N388" s="629">
        <v>135</v>
      </c>
      <c r="O388" s="629">
        <v>63784.800000000003</v>
      </c>
      <c r="P388" s="642">
        <v>0.67264244858015421</v>
      </c>
      <c r="Q388" s="630">
        <v>472.48</v>
      </c>
    </row>
    <row r="389" spans="1:17" ht="14.4" customHeight="1" x14ac:dyDescent="0.3">
      <c r="A389" s="625" t="s">
        <v>545</v>
      </c>
      <c r="B389" s="626" t="s">
        <v>6642</v>
      </c>
      <c r="C389" s="626" t="s">
        <v>6450</v>
      </c>
      <c r="D389" s="626" t="s">
        <v>6923</v>
      </c>
      <c r="E389" s="626" t="s">
        <v>6921</v>
      </c>
      <c r="F389" s="629">
        <v>18</v>
      </c>
      <c r="G389" s="629">
        <v>8101.8</v>
      </c>
      <c r="H389" s="629">
        <v>1</v>
      </c>
      <c r="I389" s="629">
        <v>450.1</v>
      </c>
      <c r="J389" s="629">
        <v>30</v>
      </c>
      <c r="K389" s="629">
        <v>13994.099999999999</v>
      </c>
      <c r="L389" s="629">
        <v>1.7272828260386579</v>
      </c>
      <c r="M389" s="629">
        <v>466.46999999999997</v>
      </c>
      <c r="N389" s="629">
        <v>17</v>
      </c>
      <c r="O389" s="629">
        <v>7929.99</v>
      </c>
      <c r="P389" s="642">
        <v>0.97879360142190619</v>
      </c>
      <c r="Q389" s="630">
        <v>466.46999999999997</v>
      </c>
    </row>
    <row r="390" spans="1:17" ht="14.4" customHeight="1" x14ac:dyDescent="0.3">
      <c r="A390" s="625" t="s">
        <v>545</v>
      </c>
      <c r="B390" s="626" t="s">
        <v>6642</v>
      </c>
      <c r="C390" s="626" t="s">
        <v>6450</v>
      </c>
      <c r="D390" s="626" t="s">
        <v>6924</v>
      </c>
      <c r="E390" s="626" t="s">
        <v>6925</v>
      </c>
      <c r="F390" s="629">
        <v>3</v>
      </c>
      <c r="G390" s="629">
        <v>8196.9000000000015</v>
      </c>
      <c r="H390" s="629">
        <v>1</v>
      </c>
      <c r="I390" s="629">
        <v>2732.3000000000006</v>
      </c>
      <c r="J390" s="629"/>
      <c r="K390" s="629"/>
      <c r="L390" s="629"/>
      <c r="M390" s="629"/>
      <c r="N390" s="629">
        <v>2</v>
      </c>
      <c r="O390" s="629">
        <v>5663.32</v>
      </c>
      <c r="P390" s="642">
        <v>0.6909099781624759</v>
      </c>
      <c r="Q390" s="630">
        <v>2831.66</v>
      </c>
    </row>
    <row r="391" spans="1:17" ht="14.4" customHeight="1" x14ac:dyDescent="0.3">
      <c r="A391" s="625" t="s">
        <v>545</v>
      </c>
      <c r="B391" s="626" t="s">
        <v>6642</v>
      </c>
      <c r="C391" s="626" t="s">
        <v>6450</v>
      </c>
      <c r="D391" s="626" t="s">
        <v>6926</v>
      </c>
      <c r="E391" s="626" t="s">
        <v>6925</v>
      </c>
      <c r="F391" s="629"/>
      <c r="G391" s="629"/>
      <c r="H391" s="629"/>
      <c r="I391" s="629"/>
      <c r="J391" s="629">
        <v>2</v>
      </c>
      <c r="K391" s="629">
        <v>8078.04</v>
      </c>
      <c r="L391" s="629"/>
      <c r="M391" s="629">
        <v>4039.02</v>
      </c>
      <c r="N391" s="629"/>
      <c r="O391" s="629"/>
      <c r="P391" s="642"/>
      <c r="Q391" s="630"/>
    </row>
    <row r="392" spans="1:17" ht="14.4" customHeight="1" x14ac:dyDescent="0.3">
      <c r="A392" s="625" t="s">
        <v>545</v>
      </c>
      <c r="B392" s="626" t="s">
        <v>6642</v>
      </c>
      <c r="C392" s="626" t="s">
        <v>6450</v>
      </c>
      <c r="D392" s="626" t="s">
        <v>6927</v>
      </c>
      <c r="E392" s="626" t="s">
        <v>6928</v>
      </c>
      <c r="F392" s="629">
        <v>9</v>
      </c>
      <c r="G392" s="629">
        <v>37446.299999999996</v>
      </c>
      <c r="H392" s="629">
        <v>1</v>
      </c>
      <c r="I392" s="629">
        <v>4160.7</v>
      </c>
      <c r="J392" s="629">
        <v>12</v>
      </c>
      <c r="K392" s="629">
        <v>51744</v>
      </c>
      <c r="L392" s="629">
        <v>1.3818187644707223</v>
      </c>
      <c r="M392" s="629">
        <v>4312</v>
      </c>
      <c r="N392" s="629">
        <v>5</v>
      </c>
      <c r="O392" s="629">
        <v>21560</v>
      </c>
      <c r="P392" s="642">
        <v>0.57575781852946761</v>
      </c>
      <c r="Q392" s="630">
        <v>4312</v>
      </c>
    </row>
    <row r="393" spans="1:17" ht="14.4" customHeight="1" x14ac:dyDescent="0.3">
      <c r="A393" s="625" t="s">
        <v>545</v>
      </c>
      <c r="B393" s="626" t="s">
        <v>6642</v>
      </c>
      <c r="C393" s="626" t="s">
        <v>6450</v>
      </c>
      <c r="D393" s="626" t="s">
        <v>6929</v>
      </c>
      <c r="E393" s="626" t="s">
        <v>6930</v>
      </c>
      <c r="F393" s="629">
        <v>2</v>
      </c>
      <c r="G393" s="629">
        <v>8561.6</v>
      </c>
      <c r="H393" s="629">
        <v>1</v>
      </c>
      <c r="I393" s="629">
        <v>4280.8</v>
      </c>
      <c r="J393" s="629">
        <v>1</v>
      </c>
      <c r="K393" s="629">
        <v>4436.47</v>
      </c>
      <c r="L393" s="629">
        <v>0.51818234909362737</v>
      </c>
      <c r="M393" s="629">
        <v>4436.47</v>
      </c>
      <c r="N393" s="629"/>
      <c r="O393" s="629"/>
      <c r="P393" s="642"/>
      <c r="Q393" s="630"/>
    </row>
    <row r="394" spans="1:17" ht="14.4" customHeight="1" x14ac:dyDescent="0.3">
      <c r="A394" s="625" t="s">
        <v>545</v>
      </c>
      <c r="B394" s="626" t="s">
        <v>6642</v>
      </c>
      <c r="C394" s="626" t="s">
        <v>6450</v>
      </c>
      <c r="D394" s="626" t="s">
        <v>6931</v>
      </c>
      <c r="E394" s="626" t="s">
        <v>6925</v>
      </c>
      <c r="F394" s="629">
        <v>7</v>
      </c>
      <c r="G394" s="629">
        <v>27858.600000000002</v>
      </c>
      <c r="H394" s="629">
        <v>1</v>
      </c>
      <c r="I394" s="629">
        <v>3979.8</v>
      </c>
      <c r="J394" s="629">
        <v>9</v>
      </c>
      <c r="K394" s="629">
        <v>37120.680000000008</v>
      </c>
      <c r="L394" s="629">
        <v>1.3324675324675326</v>
      </c>
      <c r="M394" s="629">
        <v>4124.5200000000004</v>
      </c>
      <c r="N394" s="629">
        <v>9</v>
      </c>
      <c r="O394" s="629">
        <v>37120.680000000008</v>
      </c>
      <c r="P394" s="642">
        <v>1.3324675324675326</v>
      </c>
      <c r="Q394" s="630">
        <v>4124.5200000000004</v>
      </c>
    </row>
    <row r="395" spans="1:17" ht="14.4" customHeight="1" x14ac:dyDescent="0.3">
      <c r="A395" s="625" t="s">
        <v>545</v>
      </c>
      <c r="B395" s="626" t="s">
        <v>6642</v>
      </c>
      <c r="C395" s="626" t="s">
        <v>6450</v>
      </c>
      <c r="D395" s="626" t="s">
        <v>6932</v>
      </c>
      <c r="E395" s="626" t="s">
        <v>6933</v>
      </c>
      <c r="F395" s="629">
        <v>3</v>
      </c>
      <c r="G395" s="629">
        <v>16011.900000000001</v>
      </c>
      <c r="H395" s="629">
        <v>1</v>
      </c>
      <c r="I395" s="629">
        <v>5337.3</v>
      </c>
      <c r="J395" s="629">
        <v>1</v>
      </c>
      <c r="K395" s="629">
        <v>5531.38</v>
      </c>
      <c r="L395" s="629">
        <v>0.3454543183507266</v>
      </c>
      <c r="M395" s="629">
        <v>5531.38</v>
      </c>
      <c r="N395" s="629">
        <v>2</v>
      </c>
      <c r="O395" s="629">
        <v>11062.76</v>
      </c>
      <c r="P395" s="642">
        <v>0.69090863670145319</v>
      </c>
      <c r="Q395" s="630">
        <v>5531.38</v>
      </c>
    </row>
    <row r="396" spans="1:17" ht="14.4" customHeight="1" x14ac:dyDescent="0.3">
      <c r="A396" s="625" t="s">
        <v>545</v>
      </c>
      <c r="B396" s="626" t="s">
        <v>6642</v>
      </c>
      <c r="C396" s="626" t="s">
        <v>6450</v>
      </c>
      <c r="D396" s="626" t="s">
        <v>6934</v>
      </c>
      <c r="E396" s="626" t="s">
        <v>6933</v>
      </c>
      <c r="F396" s="629">
        <v>3</v>
      </c>
      <c r="G396" s="629">
        <v>7854</v>
      </c>
      <c r="H396" s="629">
        <v>1</v>
      </c>
      <c r="I396" s="629">
        <v>2618</v>
      </c>
      <c r="J396" s="629"/>
      <c r="K396" s="629"/>
      <c r="L396" s="629"/>
      <c r="M396" s="629"/>
      <c r="N396" s="629">
        <v>4</v>
      </c>
      <c r="O396" s="629">
        <v>10852.8</v>
      </c>
      <c r="P396" s="642">
        <v>1.3818181818181818</v>
      </c>
      <c r="Q396" s="630">
        <v>2713.2</v>
      </c>
    </row>
    <row r="397" spans="1:17" ht="14.4" customHeight="1" x14ac:dyDescent="0.3">
      <c r="A397" s="625" t="s">
        <v>545</v>
      </c>
      <c r="B397" s="626" t="s">
        <v>6642</v>
      </c>
      <c r="C397" s="626" t="s">
        <v>6450</v>
      </c>
      <c r="D397" s="626" t="s">
        <v>6935</v>
      </c>
      <c r="E397" s="626" t="s">
        <v>6936</v>
      </c>
      <c r="F397" s="629">
        <v>8</v>
      </c>
      <c r="G397" s="629">
        <v>2336</v>
      </c>
      <c r="H397" s="629">
        <v>1</v>
      </c>
      <c r="I397" s="629">
        <v>292</v>
      </c>
      <c r="J397" s="629">
        <v>3</v>
      </c>
      <c r="K397" s="629">
        <v>907.86</v>
      </c>
      <c r="L397" s="629">
        <v>0.388638698630137</v>
      </c>
      <c r="M397" s="629">
        <v>302.62</v>
      </c>
      <c r="N397" s="629"/>
      <c r="O397" s="629"/>
      <c r="P397" s="642"/>
      <c r="Q397" s="630"/>
    </row>
    <row r="398" spans="1:17" ht="14.4" customHeight="1" x14ac:dyDescent="0.3">
      <c r="A398" s="625" t="s">
        <v>545</v>
      </c>
      <c r="B398" s="626" t="s">
        <v>6642</v>
      </c>
      <c r="C398" s="626" t="s">
        <v>6450</v>
      </c>
      <c r="D398" s="626" t="s">
        <v>6937</v>
      </c>
      <c r="E398" s="626" t="s">
        <v>6938</v>
      </c>
      <c r="F398" s="629">
        <v>7</v>
      </c>
      <c r="G398" s="629">
        <v>4021.5</v>
      </c>
      <c r="H398" s="629">
        <v>1</v>
      </c>
      <c r="I398" s="629">
        <v>574.5</v>
      </c>
      <c r="J398" s="629">
        <v>26</v>
      </c>
      <c r="K398" s="629">
        <v>15480.139999999998</v>
      </c>
      <c r="L398" s="629">
        <v>3.8493447718512988</v>
      </c>
      <c r="M398" s="629">
        <v>595.38999999999987</v>
      </c>
      <c r="N398" s="629">
        <v>16</v>
      </c>
      <c r="O398" s="629">
        <v>9526.24</v>
      </c>
      <c r="P398" s="642">
        <v>2.3688275519084918</v>
      </c>
      <c r="Q398" s="630">
        <v>595.39</v>
      </c>
    </row>
    <row r="399" spans="1:17" ht="14.4" customHeight="1" x14ac:dyDescent="0.3">
      <c r="A399" s="625" t="s">
        <v>545</v>
      </c>
      <c r="B399" s="626" t="s">
        <v>6642</v>
      </c>
      <c r="C399" s="626" t="s">
        <v>6450</v>
      </c>
      <c r="D399" s="626" t="s">
        <v>6939</v>
      </c>
      <c r="E399" s="626" t="s">
        <v>6940</v>
      </c>
      <c r="F399" s="629">
        <v>0.60000000000000009</v>
      </c>
      <c r="G399" s="629">
        <v>49.739999999999995</v>
      </c>
      <c r="H399" s="629">
        <v>1</v>
      </c>
      <c r="I399" s="629">
        <v>82.899999999999977</v>
      </c>
      <c r="J399" s="629">
        <v>0.5</v>
      </c>
      <c r="K399" s="629">
        <v>42.95</v>
      </c>
      <c r="L399" s="629">
        <v>0.86349014877362296</v>
      </c>
      <c r="M399" s="629">
        <v>85.9</v>
      </c>
      <c r="N399" s="629">
        <v>0.2</v>
      </c>
      <c r="O399" s="629">
        <v>17.18</v>
      </c>
      <c r="P399" s="642">
        <v>0.34539605950944918</v>
      </c>
      <c r="Q399" s="630">
        <v>85.899999999999991</v>
      </c>
    </row>
    <row r="400" spans="1:17" ht="14.4" customHeight="1" x14ac:dyDescent="0.3">
      <c r="A400" s="625" t="s">
        <v>545</v>
      </c>
      <c r="B400" s="626" t="s">
        <v>6642</v>
      </c>
      <c r="C400" s="626" t="s">
        <v>6450</v>
      </c>
      <c r="D400" s="626" t="s">
        <v>6941</v>
      </c>
      <c r="E400" s="626" t="s">
        <v>6940</v>
      </c>
      <c r="F400" s="629">
        <v>1.0999999999999999</v>
      </c>
      <c r="G400" s="629">
        <v>1046.54</v>
      </c>
      <c r="H400" s="629">
        <v>1</v>
      </c>
      <c r="I400" s="629">
        <v>951.40000000000009</v>
      </c>
      <c r="J400" s="629">
        <v>1.1000000000000001</v>
      </c>
      <c r="K400" s="629">
        <v>1084.5999999999999</v>
      </c>
      <c r="L400" s="629">
        <v>1.0363674584822367</v>
      </c>
      <c r="M400" s="629">
        <v>985.99999999999989</v>
      </c>
      <c r="N400" s="629">
        <v>0.2</v>
      </c>
      <c r="O400" s="629">
        <v>197.2</v>
      </c>
      <c r="P400" s="642">
        <v>0.18843044699677031</v>
      </c>
      <c r="Q400" s="630">
        <v>985.99999999999989</v>
      </c>
    </row>
    <row r="401" spans="1:17" ht="14.4" customHeight="1" x14ac:dyDescent="0.3">
      <c r="A401" s="625" t="s">
        <v>545</v>
      </c>
      <c r="B401" s="626" t="s">
        <v>6642</v>
      </c>
      <c r="C401" s="626" t="s">
        <v>6450</v>
      </c>
      <c r="D401" s="626" t="s">
        <v>6942</v>
      </c>
      <c r="E401" s="626" t="s">
        <v>6940</v>
      </c>
      <c r="F401" s="629">
        <v>0.6</v>
      </c>
      <c r="G401" s="629">
        <v>289.62</v>
      </c>
      <c r="H401" s="629">
        <v>1</v>
      </c>
      <c r="I401" s="629">
        <v>482.70000000000005</v>
      </c>
      <c r="J401" s="629">
        <v>0.3</v>
      </c>
      <c r="K401" s="629">
        <v>150.07</v>
      </c>
      <c r="L401" s="629">
        <v>0.51816172916235059</v>
      </c>
      <c r="M401" s="629">
        <v>500.23333333333335</v>
      </c>
      <c r="N401" s="629">
        <v>0.1</v>
      </c>
      <c r="O401" s="629">
        <v>50.02</v>
      </c>
      <c r="P401" s="642">
        <v>0.17270906705338029</v>
      </c>
      <c r="Q401" s="630">
        <v>500.2</v>
      </c>
    </row>
    <row r="402" spans="1:17" ht="14.4" customHeight="1" x14ac:dyDescent="0.3">
      <c r="A402" s="625" t="s">
        <v>545</v>
      </c>
      <c r="B402" s="626" t="s">
        <v>6642</v>
      </c>
      <c r="C402" s="626" t="s">
        <v>6450</v>
      </c>
      <c r="D402" s="626" t="s">
        <v>6943</v>
      </c>
      <c r="E402" s="626" t="s">
        <v>6944</v>
      </c>
      <c r="F402" s="629">
        <v>60</v>
      </c>
      <c r="G402" s="629">
        <v>35166</v>
      </c>
      <c r="H402" s="629">
        <v>1</v>
      </c>
      <c r="I402" s="629">
        <v>586.1</v>
      </c>
      <c r="J402" s="629">
        <v>17</v>
      </c>
      <c r="K402" s="629">
        <v>10325.970000000001</v>
      </c>
      <c r="L402" s="629">
        <v>0.29363504521412731</v>
      </c>
      <c r="M402" s="629">
        <v>607.41000000000008</v>
      </c>
      <c r="N402" s="629">
        <v>16</v>
      </c>
      <c r="O402" s="629">
        <v>9718.5600000000013</v>
      </c>
      <c r="P402" s="642">
        <v>0.27636239549564923</v>
      </c>
      <c r="Q402" s="630">
        <v>607.41000000000008</v>
      </c>
    </row>
    <row r="403" spans="1:17" ht="14.4" customHeight="1" x14ac:dyDescent="0.3">
      <c r="A403" s="625" t="s">
        <v>545</v>
      </c>
      <c r="B403" s="626" t="s">
        <v>6642</v>
      </c>
      <c r="C403" s="626" t="s">
        <v>6450</v>
      </c>
      <c r="D403" s="626" t="s">
        <v>6945</v>
      </c>
      <c r="E403" s="626" t="s">
        <v>6946</v>
      </c>
      <c r="F403" s="629">
        <v>1</v>
      </c>
      <c r="G403" s="629">
        <v>12609.5</v>
      </c>
      <c r="H403" s="629">
        <v>1</v>
      </c>
      <c r="I403" s="629">
        <v>12609.5</v>
      </c>
      <c r="J403" s="629">
        <v>1</v>
      </c>
      <c r="K403" s="629">
        <v>13068.03</v>
      </c>
      <c r="L403" s="629">
        <v>1.0363638526507792</v>
      </c>
      <c r="M403" s="629">
        <v>13068.03</v>
      </c>
      <c r="N403" s="629"/>
      <c r="O403" s="629"/>
      <c r="P403" s="642"/>
      <c r="Q403" s="630"/>
    </row>
    <row r="404" spans="1:17" ht="14.4" customHeight="1" x14ac:dyDescent="0.3">
      <c r="A404" s="625" t="s">
        <v>545</v>
      </c>
      <c r="B404" s="626" t="s">
        <v>6642</v>
      </c>
      <c r="C404" s="626" t="s">
        <v>6450</v>
      </c>
      <c r="D404" s="626" t="s">
        <v>6947</v>
      </c>
      <c r="E404" s="626" t="s">
        <v>6948</v>
      </c>
      <c r="F404" s="629">
        <v>2</v>
      </c>
      <c r="G404" s="629">
        <v>354</v>
      </c>
      <c r="H404" s="629">
        <v>1</v>
      </c>
      <c r="I404" s="629">
        <v>177</v>
      </c>
      <c r="J404" s="629">
        <v>1</v>
      </c>
      <c r="K404" s="629">
        <v>183.44</v>
      </c>
      <c r="L404" s="629">
        <v>0.5181920903954802</v>
      </c>
      <c r="M404" s="629">
        <v>183.44</v>
      </c>
      <c r="N404" s="629"/>
      <c r="O404" s="629"/>
      <c r="P404" s="642"/>
      <c r="Q404" s="630"/>
    </row>
    <row r="405" spans="1:17" ht="14.4" customHeight="1" x14ac:dyDescent="0.3">
      <c r="A405" s="625" t="s">
        <v>545</v>
      </c>
      <c r="B405" s="626" t="s">
        <v>6642</v>
      </c>
      <c r="C405" s="626" t="s">
        <v>6450</v>
      </c>
      <c r="D405" s="626" t="s">
        <v>6949</v>
      </c>
      <c r="E405" s="626" t="s">
        <v>6948</v>
      </c>
      <c r="F405" s="629">
        <v>3</v>
      </c>
      <c r="G405" s="629">
        <v>3664.2000000000003</v>
      </c>
      <c r="H405" s="629">
        <v>1</v>
      </c>
      <c r="I405" s="629">
        <v>1221.4000000000001</v>
      </c>
      <c r="J405" s="629">
        <v>5.9</v>
      </c>
      <c r="K405" s="629">
        <v>7468.2699999999986</v>
      </c>
      <c r="L405" s="629">
        <v>2.0381720430107522</v>
      </c>
      <c r="M405" s="629">
        <v>1265.8084745762708</v>
      </c>
      <c r="N405" s="629">
        <v>4.41</v>
      </c>
      <c r="O405" s="629">
        <v>5582.1799999999994</v>
      </c>
      <c r="P405" s="642">
        <v>1.5234375852846458</v>
      </c>
      <c r="Q405" s="630">
        <v>1265.800453514739</v>
      </c>
    </row>
    <row r="406" spans="1:17" ht="14.4" customHeight="1" x14ac:dyDescent="0.3">
      <c r="A406" s="625" t="s">
        <v>545</v>
      </c>
      <c r="B406" s="626" t="s">
        <v>6642</v>
      </c>
      <c r="C406" s="626" t="s">
        <v>6450</v>
      </c>
      <c r="D406" s="626" t="s">
        <v>6950</v>
      </c>
      <c r="E406" s="626" t="s">
        <v>6936</v>
      </c>
      <c r="F406" s="629"/>
      <c r="G406" s="629"/>
      <c r="H406" s="629"/>
      <c r="I406" s="629"/>
      <c r="J406" s="629">
        <v>1</v>
      </c>
      <c r="K406" s="629">
        <v>114</v>
      </c>
      <c r="L406" s="629"/>
      <c r="M406" s="629">
        <v>114</v>
      </c>
      <c r="N406" s="629">
        <v>1</v>
      </c>
      <c r="O406" s="629">
        <v>114</v>
      </c>
      <c r="P406" s="642"/>
      <c r="Q406" s="630">
        <v>114</v>
      </c>
    </row>
    <row r="407" spans="1:17" ht="14.4" customHeight="1" x14ac:dyDescent="0.3">
      <c r="A407" s="625" t="s">
        <v>545</v>
      </c>
      <c r="B407" s="626" t="s">
        <v>6642</v>
      </c>
      <c r="C407" s="626" t="s">
        <v>6450</v>
      </c>
      <c r="D407" s="626" t="s">
        <v>6951</v>
      </c>
      <c r="E407" s="626" t="s">
        <v>6936</v>
      </c>
      <c r="F407" s="629">
        <v>47</v>
      </c>
      <c r="G407" s="629">
        <v>3948</v>
      </c>
      <c r="H407" s="629">
        <v>1</v>
      </c>
      <c r="I407" s="629">
        <v>84</v>
      </c>
      <c r="J407" s="629">
        <v>77</v>
      </c>
      <c r="K407" s="629">
        <v>6702.85</v>
      </c>
      <c r="L407" s="629">
        <v>1.6977836879432624</v>
      </c>
      <c r="M407" s="629">
        <v>87.050000000000011</v>
      </c>
      <c r="N407" s="629">
        <v>186</v>
      </c>
      <c r="O407" s="629">
        <v>16191.300000000001</v>
      </c>
      <c r="P407" s="642">
        <v>4.1011398176291793</v>
      </c>
      <c r="Q407" s="630">
        <v>87.050000000000011</v>
      </c>
    </row>
    <row r="408" spans="1:17" ht="14.4" customHeight="1" x14ac:dyDescent="0.3">
      <c r="A408" s="625" t="s">
        <v>545</v>
      </c>
      <c r="B408" s="626" t="s">
        <v>6642</v>
      </c>
      <c r="C408" s="626" t="s">
        <v>6450</v>
      </c>
      <c r="D408" s="626" t="s">
        <v>6952</v>
      </c>
      <c r="E408" s="626" t="s">
        <v>6936</v>
      </c>
      <c r="F408" s="629"/>
      <c r="G408" s="629"/>
      <c r="H408" s="629"/>
      <c r="I408" s="629"/>
      <c r="J408" s="629">
        <v>37</v>
      </c>
      <c r="K408" s="629">
        <v>4774.1099999999997</v>
      </c>
      <c r="L408" s="629"/>
      <c r="M408" s="629">
        <v>129.03</v>
      </c>
      <c r="N408" s="629">
        <v>64</v>
      </c>
      <c r="O408" s="629">
        <v>8257.92</v>
      </c>
      <c r="P408" s="642"/>
      <c r="Q408" s="630">
        <v>129.03</v>
      </c>
    </row>
    <row r="409" spans="1:17" ht="14.4" customHeight="1" x14ac:dyDescent="0.3">
      <c r="A409" s="625" t="s">
        <v>545</v>
      </c>
      <c r="B409" s="626" t="s">
        <v>6642</v>
      </c>
      <c r="C409" s="626" t="s">
        <v>6450</v>
      </c>
      <c r="D409" s="626" t="s">
        <v>6953</v>
      </c>
      <c r="E409" s="626" t="s">
        <v>6936</v>
      </c>
      <c r="F409" s="629"/>
      <c r="G409" s="629"/>
      <c r="H409" s="629"/>
      <c r="I409" s="629"/>
      <c r="J409" s="629"/>
      <c r="K409" s="629"/>
      <c r="L409" s="629"/>
      <c r="M409" s="629"/>
      <c r="N409" s="629">
        <v>2</v>
      </c>
      <c r="O409" s="629">
        <v>337.86</v>
      </c>
      <c r="P409" s="642"/>
      <c r="Q409" s="630">
        <v>168.93</v>
      </c>
    </row>
    <row r="410" spans="1:17" ht="14.4" customHeight="1" x14ac:dyDescent="0.3">
      <c r="A410" s="625" t="s">
        <v>545</v>
      </c>
      <c r="B410" s="626" t="s">
        <v>6642</v>
      </c>
      <c r="C410" s="626" t="s">
        <v>6450</v>
      </c>
      <c r="D410" s="626" t="s">
        <v>6954</v>
      </c>
      <c r="E410" s="626" t="s">
        <v>6955</v>
      </c>
      <c r="F410" s="629">
        <v>7</v>
      </c>
      <c r="G410" s="629">
        <v>5916.4</v>
      </c>
      <c r="H410" s="629">
        <v>1</v>
      </c>
      <c r="I410" s="629">
        <v>845.19999999999993</v>
      </c>
      <c r="J410" s="629">
        <v>14</v>
      </c>
      <c r="K410" s="629">
        <v>12263.02</v>
      </c>
      <c r="L410" s="629">
        <v>2.0727165168007575</v>
      </c>
      <c r="M410" s="629">
        <v>875.93000000000006</v>
      </c>
      <c r="N410" s="629">
        <v>4</v>
      </c>
      <c r="O410" s="629">
        <v>3503.72</v>
      </c>
      <c r="P410" s="642">
        <v>0.59220471908593064</v>
      </c>
      <c r="Q410" s="630">
        <v>875.93</v>
      </c>
    </row>
    <row r="411" spans="1:17" ht="14.4" customHeight="1" x14ac:dyDescent="0.3">
      <c r="A411" s="625" t="s">
        <v>545</v>
      </c>
      <c r="B411" s="626" t="s">
        <v>6642</v>
      </c>
      <c r="C411" s="626" t="s">
        <v>6450</v>
      </c>
      <c r="D411" s="626" t="s">
        <v>6956</v>
      </c>
      <c r="E411" s="626" t="s">
        <v>6957</v>
      </c>
      <c r="F411" s="629">
        <v>2</v>
      </c>
      <c r="G411" s="629">
        <v>3934</v>
      </c>
      <c r="H411" s="629">
        <v>1</v>
      </c>
      <c r="I411" s="629">
        <v>1967</v>
      </c>
      <c r="J411" s="629">
        <v>1</v>
      </c>
      <c r="K411" s="629">
        <v>2038.53</v>
      </c>
      <c r="L411" s="629">
        <v>0.51818251143873917</v>
      </c>
      <c r="M411" s="629">
        <v>2038.53</v>
      </c>
      <c r="N411" s="629"/>
      <c r="O411" s="629"/>
      <c r="P411" s="642"/>
      <c r="Q411" s="630"/>
    </row>
    <row r="412" spans="1:17" ht="14.4" customHeight="1" x14ac:dyDescent="0.3">
      <c r="A412" s="625" t="s">
        <v>545</v>
      </c>
      <c r="B412" s="626" t="s">
        <v>6642</v>
      </c>
      <c r="C412" s="626" t="s">
        <v>6450</v>
      </c>
      <c r="D412" s="626" t="s">
        <v>6958</v>
      </c>
      <c r="E412" s="626" t="s">
        <v>6959</v>
      </c>
      <c r="F412" s="629">
        <v>7</v>
      </c>
      <c r="G412" s="629">
        <v>1529.5</v>
      </c>
      <c r="H412" s="629">
        <v>1</v>
      </c>
      <c r="I412" s="629">
        <v>218.5</v>
      </c>
      <c r="J412" s="629">
        <v>4</v>
      </c>
      <c r="K412" s="629">
        <v>905.8</v>
      </c>
      <c r="L412" s="629">
        <v>0.59221967963386724</v>
      </c>
      <c r="M412" s="629">
        <v>226.45</v>
      </c>
      <c r="N412" s="629">
        <v>7</v>
      </c>
      <c r="O412" s="629">
        <v>1585.1499999999999</v>
      </c>
      <c r="P412" s="642">
        <v>1.0363844393592676</v>
      </c>
      <c r="Q412" s="630">
        <v>226.45</v>
      </c>
    </row>
    <row r="413" spans="1:17" ht="14.4" customHeight="1" x14ac:dyDescent="0.3">
      <c r="A413" s="625" t="s">
        <v>545</v>
      </c>
      <c r="B413" s="626" t="s">
        <v>6642</v>
      </c>
      <c r="C413" s="626" t="s">
        <v>6450</v>
      </c>
      <c r="D413" s="626" t="s">
        <v>6960</v>
      </c>
      <c r="E413" s="626" t="s">
        <v>6961</v>
      </c>
      <c r="F413" s="629">
        <v>6</v>
      </c>
      <c r="G413" s="629">
        <v>2961</v>
      </c>
      <c r="H413" s="629">
        <v>1</v>
      </c>
      <c r="I413" s="629">
        <v>493.5</v>
      </c>
      <c r="J413" s="629">
        <v>6</v>
      </c>
      <c r="K413" s="629">
        <v>3068.7</v>
      </c>
      <c r="L413" s="629">
        <v>1.0363728470111448</v>
      </c>
      <c r="M413" s="629">
        <v>511.45</v>
      </c>
      <c r="N413" s="629">
        <v>8</v>
      </c>
      <c r="O413" s="629">
        <v>4091.6</v>
      </c>
      <c r="P413" s="642">
        <v>1.3818304626815265</v>
      </c>
      <c r="Q413" s="630">
        <v>511.45</v>
      </c>
    </row>
    <row r="414" spans="1:17" ht="14.4" customHeight="1" x14ac:dyDescent="0.3">
      <c r="A414" s="625" t="s">
        <v>545</v>
      </c>
      <c r="B414" s="626" t="s">
        <v>6642</v>
      </c>
      <c r="C414" s="626" t="s">
        <v>6450</v>
      </c>
      <c r="D414" s="626" t="s">
        <v>6962</v>
      </c>
      <c r="E414" s="626" t="s">
        <v>6963</v>
      </c>
      <c r="F414" s="629">
        <v>0.5</v>
      </c>
      <c r="G414" s="629">
        <v>50</v>
      </c>
      <c r="H414" s="629">
        <v>1</v>
      </c>
      <c r="I414" s="629">
        <v>100</v>
      </c>
      <c r="J414" s="629"/>
      <c r="K414" s="629"/>
      <c r="L414" s="629"/>
      <c r="M414" s="629"/>
      <c r="N414" s="629"/>
      <c r="O414" s="629"/>
      <c r="P414" s="642"/>
      <c r="Q414" s="630"/>
    </row>
    <row r="415" spans="1:17" ht="14.4" customHeight="1" x14ac:dyDescent="0.3">
      <c r="A415" s="625" t="s">
        <v>545</v>
      </c>
      <c r="B415" s="626" t="s">
        <v>6642</v>
      </c>
      <c r="C415" s="626" t="s">
        <v>6450</v>
      </c>
      <c r="D415" s="626" t="s">
        <v>6964</v>
      </c>
      <c r="E415" s="626" t="s">
        <v>6965</v>
      </c>
      <c r="F415" s="629">
        <v>1.4999999999999998</v>
      </c>
      <c r="G415" s="629">
        <v>1393.5000000000002</v>
      </c>
      <c r="H415" s="629">
        <v>1</v>
      </c>
      <c r="I415" s="629">
        <v>929.00000000000034</v>
      </c>
      <c r="J415" s="629">
        <v>3.2</v>
      </c>
      <c r="K415" s="629">
        <v>3080.8399999999997</v>
      </c>
      <c r="L415" s="629">
        <v>2.2108647290993892</v>
      </c>
      <c r="M415" s="629">
        <v>962.76249999999982</v>
      </c>
      <c r="N415" s="629">
        <v>3.5999999999999996</v>
      </c>
      <c r="O415" s="629">
        <v>3465.9500000000003</v>
      </c>
      <c r="P415" s="642">
        <v>2.4872264083243629</v>
      </c>
      <c r="Q415" s="630">
        <v>962.76388888888903</v>
      </c>
    </row>
    <row r="416" spans="1:17" ht="14.4" customHeight="1" x14ac:dyDescent="0.3">
      <c r="A416" s="625" t="s">
        <v>545</v>
      </c>
      <c r="B416" s="626" t="s">
        <v>6642</v>
      </c>
      <c r="C416" s="626" t="s">
        <v>6450</v>
      </c>
      <c r="D416" s="626" t="s">
        <v>6966</v>
      </c>
      <c r="E416" s="626" t="s">
        <v>6965</v>
      </c>
      <c r="F416" s="629">
        <v>1.9000000000000001</v>
      </c>
      <c r="G416" s="629">
        <v>210.14000000000001</v>
      </c>
      <c r="H416" s="629">
        <v>1</v>
      </c>
      <c r="I416" s="629">
        <v>110.6</v>
      </c>
      <c r="J416" s="629">
        <v>2.4</v>
      </c>
      <c r="K416" s="629">
        <v>273.86</v>
      </c>
      <c r="L416" s="629">
        <v>1.3032264204815838</v>
      </c>
      <c r="M416" s="629">
        <v>114.10833333333335</v>
      </c>
      <c r="N416" s="629">
        <v>2</v>
      </c>
      <c r="O416" s="629">
        <v>229.20000000000002</v>
      </c>
      <c r="P416" s="642">
        <v>1.0907014371371466</v>
      </c>
      <c r="Q416" s="630">
        <v>114.60000000000001</v>
      </c>
    </row>
    <row r="417" spans="1:17" ht="14.4" customHeight="1" x14ac:dyDescent="0.3">
      <c r="A417" s="625" t="s">
        <v>545</v>
      </c>
      <c r="B417" s="626" t="s">
        <v>6642</v>
      </c>
      <c r="C417" s="626" t="s">
        <v>6450</v>
      </c>
      <c r="D417" s="626" t="s">
        <v>6967</v>
      </c>
      <c r="E417" s="626" t="s">
        <v>6965</v>
      </c>
      <c r="F417" s="629">
        <v>1.4000000000000001</v>
      </c>
      <c r="G417" s="629">
        <v>186.34</v>
      </c>
      <c r="H417" s="629">
        <v>1</v>
      </c>
      <c r="I417" s="629">
        <v>133.1</v>
      </c>
      <c r="J417" s="629">
        <v>1.1000000000000001</v>
      </c>
      <c r="K417" s="629">
        <v>151.69999999999999</v>
      </c>
      <c r="L417" s="629">
        <v>0.81410325211978096</v>
      </c>
      <c r="M417" s="629">
        <v>137.90909090909088</v>
      </c>
      <c r="N417" s="629">
        <v>2.9</v>
      </c>
      <c r="O417" s="629">
        <v>399.94999999999993</v>
      </c>
      <c r="P417" s="642">
        <v>2.1463453901470428</v>
      </c>
      <c r="Q417" s="630">
        <v>137.91379310344826</v>
      </c>
    </row>
    <row r="418" spans="1:17" ht="14.4" customHeight="1" x14ac:dyDescent="0.3">
      <c r="A418" s="625" t="s">
        <v>545</v>
      </c>
      <c r="B418" s="626" t="s">
        <v>6642</v>
      </c>
      <c r="C418" s="626" t="s">
        <v>6450</v>
      </c>
      <c r="D418" s="626" t="s">
        <v>6968</v>
      </c>
      <c r="E418" s="626" t="s">
        <v>6965</v>
      </c>
      <c r="F418" s="629">
        <v>17.599999999999998</v>
      </c>
      <c r="G418" s="629">
        <v>10692</v>
      </c>
      <c r="H418" s="629">
        <v>1</v>
      </c>
      <c r="I418" s="629">
        <v>607.50000000000011</v>
      </c>
      <c r="J418" s="629">
        <v>22.5</v>
      </c>
      <c r="K418" s="629">
        <v>14165.589999999998</v>
      </c>
      <c r="L418" s="629">
        <v>1.3248774784885895</v>
      </c>
      <c r="M418" s="629">
        <v>629.58177777777769</v>
      </c>
      <c r="N418" s="629">
        <v>17.100000000000001</v>
      </c>
      <c r="O418" s="629">
        <v>10765.84</v>
      </c>
      <c r="P418" s="642">
        <v>1.0069060980172091</v>
      </c>
      <c r="Q418" s="630">
        <v>629.58128654970756</v>
      </c>
    </row>
    <row r="419" spans="1:17" ht="14.4" customHeight="1" x14ac:dyDescent="0.3">
      <c r="A419" s="625" t="s">
        <v>545</v>
      </c>
      <c r="B419" s="626" t="s">
        <v>6642</v>
      </c>
      <c r="C419" s="626" t="s">
        <v>6450</v>
      </c>
      <c r="D419" s="626" t="s">
        <v>6969</v>
      </c>
      <c r="E419" s="626" t="s">
        <v>6970</v>
      </c>
      <c r="F419" s="629">
        <v>2</v>
      </c>
      <c r="G419" s="629">
        <v>2257.6</v>
      </c>
      <c r="H419" s="629">
        <v>1</v>
      </c>
      <c r="I419" s="629">
        <v>1128.8</v>
      </c>
      <c r="J419" s="629">
        <v>2</v>
      </c>
      <c r="K419" s="629">
        <v>2339.6999999999998</v>
      </c>
      <c r="L419" s="629">
        <v>1.0363660524450744</v>
      </c>
      <c r="M419" s="629">
        <v>1169.8499999999999</v>
      </c>
      <c r="N419" s="629">
        <v>2</v>
      </c>
      <c r="O419" s="629">
        <v>2339.6999999999998</v>
      </c>
      <c r="P419" s="642">
        <v>1.0363660524450744</v>
      </c>
      <c r="Q419" s="630">
        <v>1169.8499999999999</v>
      </c>
    </row>
    <row r="420" spans="1:17" ht="14.4" customHeight="1" x14ac:dyDescent="0.3">
      <c r="A420" s="625" t="s">
        <v>545</v>
      </c>
      <c r="B420" s="626" t="s">
        <v>6642</v>
      </c>
      <c r="C420" s="626" t="s">
        <v>6450</v>
      </c>
      <c r="D420" s="626" t="s">
        <v>6971</v>
      </c>
      <c r="E420" s="626" t="s">
        <v>6970</v>
      </c>
      <c r="F420" s="629">
        <v>5</v>
      </c>
      <c r="G420" s="629">
        <v>6990</v>
      </c>
      <c r="H420" s="629">
        <v>1</v>
      </c>
      <c r="I420" s="629">
        <v>1398</v>
      </c>
      <c r="J420" s="629"/>
      <c r="K420" s="629"/>
      <c r="L420" s="629"/>
      <c r="M420" s="629"/>
      <c r="N420" s="629"/>
      <c r="O420" s="629"/>
      <c r="P420" s="642"/>
      <c r="Q420" s="630"/>
    </row>
    <row r="421" spans="1:17" ht="14.4" customHeight="1" x14ac:dyDescent="0.3">
      <c r="A421" s="625" t="s">
        <v>545</v>
      </c>
      <c r="B421" s="626" t="s">
        <v>6642</v>
      </c>
      <c r="C421" s="626" t="s">
        <v>6450</v>
      </c>
      <c r="D421" s="626" t="s">
        <v>6972</v>
      </c>
      <c r="E421" s="626" t="s">
        <v>6973</v>
      </c>
      <c r="F421" s="629">
        <v>1</v>
      </c>
      <c r="G421" s="629">
        <v>3551.4</v>
      </c>
      <c r="H421" s="629">
        <v>1</v>
      </c>
      <c r="I421" s="629">
        <v>3551.4</v>
      </c>
      <c r="J421" s="629"/>
      <c r="K421" s="629"/>
      <c r="L421" s="629"/>
      <c r="M421" s="629"/>
      <c r="N421" s="629">
        <v>4</v>
      </c>
      <c r="O421" s="629">
        <v>14722.16</v>
      </c>
      <c r="P421" s="642">
        <v>4.1454524976065779</v>
      </c>
      <c r="Q421" s="630">
        <v>3680.54</v>
      </c>
    </row>
    <row r="422" spans="1:17" ht="14.4" customHeight="1" x14ac:dyDescent="0.3">
      <c r="A422" s="625" t="s">
        <v>545</v>
      </c>
      <c r="B422" s="626" t="s">
        <v>6642</v>
      </c>
      <c r="C422" s="626" t="s">
        <v>6450</v>
      </c>
      <c r="D422" s="626" t="s">
        <v>6974</v>
      </c>
      <c r="E422" s="626" t="s">
        <v>6973</v>
      </c>
      <c r="F422" s="629">
        <v>3</v>
      </c>
      <c r="G422" s="629">
        <v>6113.1</v>
      </c>
      <c r="H422" s="629">
        <v>1</v>
      </c>
      <c r="I422" s="629">
        <v>2037.7</v>
      </c>
      <c r="J422" s="629">
        <v>4</v>
      </c>
      <c r="K422" s="629">
        <v>8447.2000000000007</v>
      </c>
      <c r="L422" s="629">
        <v>1.3818193715136347</v>
      </c>
      <c r="M422" s="629">
        <v>2111.8000000000002</v>
      </c>
      <c r="N422" s="629">
        <v>10</v>
      </c>
      <c r="O422" s="629">
        <v>21118</v>
      </c>
      <c r="P422" s="642">
        <v>3.4545484287840864</v>
      </c>
      <c r="Q422" s="630">
        <v>2111.8000000000002</v>
      </c>
    </row>
    <row r="423" spans="1:17" ht="14.4" customHeight="1" x14ac:dyDescent="0.3">
      <c r="A423" s="625" t="s">
        <v>545</v>
      </c>
      <c r="B423" s="626" t="s">
        <v>6642</v>
      </c>
      <c r="C423" s="626" t="s">
        <v>6450</v>
      </c>
      <c r="D423" s="626" t="s">
        <v>6975</v>
      </c>
      <c r="E423" s="626" t="s">
        <v>6976</v>
      </c>
      <c r="F423" s="629">
        <v>44</v>
      </c>
      <c r="G423" s="629">
        <v>43912</v>
      </c>
      <c r="H423" s="629">
        <v>1</v>
      </c>
      <c r="I423" s="629">
        <v>998</v>
      </c>
      <c r="J423" s="629">
        <v>53</v>
      </c>
      <c r="K423" s="629">
        <v>54817.37</v>
      </c>
      <c r="L423" s="629">
        <v>1.2483460102022226</v>
      </c>
      <c r="M423" s="629">
        <v>1034.29</v>
      </c>
      <c r="N423" s="629">
        <v>67</v>
      </c>
      <c r="O423" s="629">
        <v>69297.429999999993</v>
      </c>
      <c r="P423" s="642">
        <v>1.5780977864820549</v>
      </c>
      <c r="Q423" s="630">
        <v>1034.29</v>
      </c>
    </row>
    <row r="424" spans="1:17" ht="14.4" customHeight="1" x14ac:dyDescent="0.3">
      <c r="A424" s="625" t="s">
        <v>545</v>
      </c>
      <c r="B424" s="626" t="s">
        <v>6642</v>
      </c>
      <c r="C424" s="626" t="s">
        <v>6450</v>
      </c>
      <c r="D424" s="626" t="s">
        <v>6977</v>
      </c>
      <c r="E424" s="626" t="s">
        <v>6976</v>
      </c>
      <c r="F424" s="629">
        <v>47</v>
      </c>
      <c r="G424" s="629">
        <v>49867</v>
      </c>
      <c r="H424" s="629">
        <v>1</v>
      </c>
      <c r="I424" s="629">
        <v>1061</v>
      </c>
      <c r="J424" s="629">
        <v>122</v>
      </c>
      <c r="K424" s="629">
        <v>134148.76</v>
      </c>
      <c r="L424" s="629">
        <v>2.6901309483225382</v>
      </c>
      <c r="M424" s="629">
        <v>1099.5800000000002</v>
      </c>
      <c r="N424" s="629">
        <v>81</v>
      </c>
      <c r="O424" s="629">
        <v>89065.98</v>
      </c>
      <c r="P424" s="642">
        <v>1.7860705476567669</v>
      </c>
      <c r="Q424" s="630">
        <v>1099.58</v>
      </c>
    </row>
    <row r="425" spans="1:17" ht="14.4" customHeight="1" x14ac:dyDescent="0.3">
      <c r="A425" s="625" t="s">
        <v>545</v>
      </c>
      <c r="B425" s="626" t="s">
        <v>6642</v>
      </c>
      <c r="C425" s="626" t="s">
        <v>6450</v>
      </c>
      <c r="D425" s="626" t="s">
        <v>6978</v>
      </c>
      <c r="E425" s="626" t="s">
        <v>6976</v>
      </c>
      <c r="F425" s="629">
        <v>57</v>
      </c>
      <c r="G425" s="629">
        <v>64923</v>
      </c>
      <c r="H425" s="629">
        <v>1</v>
      </c>
      <c r="I425" s="629">
        <v>1139</v>
      </c>
      <c r="J425" s="629">
        <v>147</v>
      </c>
      <c r="K425" s="629">
        <v>173521.74000000002</v>
      </c>
      <c r="L425" s="629">
        <v>2.672731389492168</v>
      </c>
      <c r="M425" s="629">
        <v>1180.42</v>
      </c>
      <c r="N425" s="629">
        <v>144</v>
      </c>
      <c r="O425" s="629">
        <v>169980.48</v>
      </c>
      <c r="P425" s="642">
        <v>2.6181858509311033</v>
      </c>
      <c r="Q425" s="630">
        <v>1180.42</v>
      </c>
    </row>
    <row r="426" spans="1:17" ht="14.4" customHeight="1" x14ac:dyDescent="0.3">
      <c r="A426" s="625" t="s">
        <v>545</v>
      </c>
      <c r="B426" s="626" t="s">
        <v>6642</v>
      </c>
      <c r="C426" s="626" t="s">
        <v>6450</v>
      </c>
      <c r="D426" s="626" t="s">
        <v>6979</v>
      </c>
      <c r="E426" s="626" t="s">
        <v>6976</v>
      </c>
      <c r="F426" s="629">
        <v>67</v>
      </c>
      <c r="G426" s="629">
        <v>80668</v>
      </c>
      <c r="H426" s="629">
        <v>1</v>
      </c>
      <c r="I426" s="629">
        <v>1204</v>
      </c>
      <c r="J426" s="629">
        <v>119</v>
      </c>
      <c r="K426" s="629">
        <v>148485.82</v>
      </c>
      <c r="L426" s="629">
        <v>1.8407028809441166</v>
      </c>
      <c r="M426" s="629">
        <v>1247.78</v>
      </c>
      <c r="N426" s="629">
        <v>48</v>
      </c>
      <c r="O426" s="629">
        <v>59893.440000000002</v>
      </c>
      <c r="P426" s="642">
        <v>0.74246838895224876</v>
      </c>
      <c r="Q426" s="630">
        <v>1247.78</v>
      </c>
    </row>
    <row r="427" spans="1:17" ht="14.4" customHeight="1" x14ac:dyDescent="0.3">
      <c r="A427" s="625" t="s">
        <v>545</v>
      </c>
      <c r="B427" s="626" t="s">
        <v>6642</v>
      </c>
      <c r="C427" s="626" t="s">
        <v>6450</v>
      </c>
      <c r="D427" s="626" t="s">
        <v>6980</v>
      </c>
      <c r="E427" s="626" t="s">
        <v>6976</v>
      </c>
      <c r="F427" s="629">
        <v>6</v>
      </c>
      <c r="G427" s="629">
        <v>7968</v>
      </c>
      <c r="H427" s="629">
        <v>1</v>
      </c>
      <c r="I427" s="629">
        <v>1328</v>
      </c>
      <c r="J427" s="629">
        <v>9</v>
      </c>
      <c r="K427" s="629">
        <v>12386.61</v>
      </c>
      <c r="L427" s="629">
        <v>1.5545444277108436</v>
      </c>
      <c r="M427" s="629">
        <v>1376.29</v>
      </c>
      <c r="N427" s="629">
        <v>11</v>
      </c>
      <c r="O427" s="629">
        <v>15139.189999999999</v>
      </c>
      <c r="P427" s="642">
        <v>1.8999987449799196</v>
      </c>
      <c r="Q427" s="630">
        <v>1376.29</v>
      </c>
    </row>
    <row r="428" spans="1:17" ht="14.4" customHeight="1" x14ac:dyDescent="0.3">
      <c r="A428" s="625" t="s">
        <v>545</v>
      </c>
      <c r="B428" s="626" t="s">
        <v>6642</v>
      </c>
      <c r="C428" s="626" t="s">
        <v>6450</v>
      </c>
      <c r="D428" s="626" t="s">
        <v>6981</v>
      </c>
      <c r="E428" s="626" t="s">
        <v>6982</v>
      </c>
      <c r="F428" s="629">
        <v>4</v>
      </c>
      <c r="G428" s="629">
        <v>41012</v>
      </c>
      <c r="H428" s="629">
        <v>1</v>
      </c>
      <c r="I428" s="629">
        <v>10253</v>
      </c>
      <c r="J428" s="629">
        <v>11</v>
      </c>
      <c r="K428" s="629">
        <v>116884.23999999999</v>
      </c>
      <c r="L428" s="629">
        <v>2.8500009753242952</v>
      </c>
      <c r="M428" s="629">
        <v>10625.839999999998</v>
      </c>
      <c r="N428" s="629">
        <v>3</v>
      </c>
      <c r="O428" s="629">
        <v>31877.52</v>
      </c>
      <c r="P428" s="642">
        <v>0.77727299327026234</v>
      </c>
      <c r="Q428" s="630">
        <v>10625.84</v>
      </c>
    </row>
    <row r="429" spans="1:17" ht="14.4" customHeight="1" x14ac:dyDescent="0.3">
      <c r="A429" s="625" t="s">
        <v>545</v>
      </c>
      <c r="B429" s="626" t="s">
        <v>6642</v>
      </c>
      <c r="C429" s="626" t="s">
        <v>6450</v>
      </c>
      <c r="D429" s="626" t="s">
        <v>6983</v>
      </c>
      <c r="E429" s="626" t="s">
        <v>6984</v>
      </c>
      <c r="F429" s="629">
        <v>1</v>
      </c>
      <c r="G429" s="629">
        <v>687</v>
      </c>
      <c r="H429" s="629">
        <v>1</v>
      </c>
      <c r="I429" s="629">
        <v>687</v>
      </c>
      <c r="J429" s="629"/>
      <c r="K429" s="629"/>
      <c r="L429" s="629"/>
      <c r="M429" s="629"/>
      <c r="N429" s="629"/>
      <c r="O429" s="629"/>
      <c r="P429" s="642"/>
      <c r="Q429" s="630"/>
    </row>
    <row r="430" spans="1:17" ht="14.4" customHeight="1" x14ac:dyDescent="0.3">
      <c r="A430" s="625" t="s">
        <v>545</v>
      </c>
      <c r="B430" s="626" t="s">
        <v>6642</v>
      </c>
      <c r="C430" s="626" t="s">
        <v>6450</v>
      </c>
      <c r="D430" s="626" t="s">
        <v>6985</v>
      </c>
      <c r="E430" s="626" t="s">
        <v>6986</v>
      </c>
      <c r="F430" s="629"/>
      <c r="G430" s="629"/>
      <c r="H430" s="629"/>
      <c r="I430" s="629"/>
      <c r="J430" s="629">
        <v>4</v>
      </c>
      <c r="K430" s="629">
        <v>875.2</v>
      </c>
      <c r="L430" s="629"/>
      <c r="M430" s="629">
        <v>218.8</v>
      </c>
      <c r="N430" s="629"/>
      <c r="O430" s="629"/>
      <c r="P430" s="642"/>
      <c r="Q430" s="630"/>
    </row>
    <row r="431" spans="1:17" ht="14.4" customHeight="1" x14ac:dyDescent="0.3">
      <c r="A431" s="625" t="s">
        <v>545</v>
      </c>
      <c r="B431" s="626" t="s">
        <v>6642</v>
      </c>
      <c r="C431" s="626" t="s">
        <v>6450</v>
      </c>
      <c r="D431" s="626" t="s">
        <v>6987</v>
      </c>
      <c r="E431" s="626" t="s">
        <v>6988</v>
      </c>
      <c r="F431" s="629">
        <v>12</v>
      </c>
      <c r="G431" s="629">
        <v>25314</v>
      </c>
      <c r="H431" s="629">
        <v>1</v>
      </c>
      <c r="I431" s="629">
        <v>2109.5</v>
      </c>
      <c r="J431" s="629">
        <v>12</v>
      </c>
      <c r="K431" s="629">
        <v>25314</v>
      </c>
      <c r="L431" s="629">
        <v>1</v>
      </c>
      <c r="M431" s="629">
        <v>2109.5</v>
      </c>
      <c r="N431" s="629">
        <v>4</v>
      </c>
      <c r="O431" s="629">
        <v>8438</v>
      </c>
      <c r="P431" s="642">
        <v>0.33333333333333331</v>
      </c>
      <c r="Q431" s="630">
        <v>2109.5</v>
      </c>
    </row>
    <row r="432" spans="1:17" ht="14.4" customHeight="1" x14ac:dyDescent="0.3">
      <c r="A432" s="625" t="s">
        <v>545</v>
      </c>
      <c r="B432" s="626" t="s">
        <v>6642</v>
      </c>
      <c r="C432" s="626" t="s">
        <v>6450</v>
      </c>
      <c r="D432" s="626" t="s">
        <v>6989</v>
      </c>
      <c r="E432" s="626" t="s">
        <v>6990</v>
      </c>
      <c r="F432" s="629">
        <v>2.4000000000000004</v>
      </c>
      <c r="G432" s="629">
        <v>4665.3599999999997</v>
      </c>
      <c r="H432" s="629">
        <v>1</v>
      </c>
      <c r="I432" s="629">
        <v>1943.8999999999996</v>
      </c>
      <c r="J432" s="629">
        <v>4.2</v>
      </c>
      <c r="K432" s="629">
        <v>8164.38</v>
      </c>
      <c r="L432" s="629">
        <v>1.7500000000000002</v>
      </c>
      <c r="M432" s="629">
        <v>1943.8999999999999</v>
      </c>
      <c r="N432" s="629">
        <v>2</v>
      </c>
      <c r="O432" s="629">
        <v>3887.8</v>
      </c>
      <c r="P432" s="642">
        <v>0.83333333333333348</v>
      </c>
      <c r="Q432" s="630">
        <v>1943.9</v>
      </c>
    </row>
    <row r="433" spans="1:17" ht="14.4" customHeight="1" x14ac:dyDescent="0.3">
      <c r="A433" s="625" t="s">
        <v>545</v>
      </c>
      <c r="B433" s="626" t="s">
        <v>6642</v>
      </c>
      <c r="C433" s="626" t="s">
        <v>6450</v>
      </c>
      <c r="D433" s="626" t="s">
        <v>6991</v>
      </c>
      <c r="E433" s="626" t="s">
        <v>6992</v>
      </c>
      <c r="F433" s="629">
        <v>2.4000000000000004</v>
      </c>
      <c r="G433" s="629">
        <v>4665.3599999999997</v>
      </c>
      <c r="H433" s="629">
        <v>1</v>
      </c>
      <c r="I433" s="629">
        <v>1943.8999999999996</v>
      </c>
      <c r="J433" s="629">
        <v>4.2</v>
      </c>
      <c r="K433" s="629">
        <v>8164.38</v>
      </c>
      <c r="L433" s="629">
        <v>1.7500000000000002</v>
      </c>
      <c r="M433" s="629">
        <v>1943.8999999999999</v>
      </c>
      <c r="N433" s="629">
        <v>2</v>
      </c>
      <c r="O433" s="629">
        <v>3887.8</v>
      </c>
      <c r="P433" s="642">
        <v>0.83333333333333348</v>
      </c>
      <c r="Q433" s="630">
        <v>1943.9</v>
      </c>
    </row>
    <row r="434" spans="1:17" ht="14.4" customHeight="1" x14ac:dyDescent="0.3">
      <c r="A434" s="625" t="s">
        <v>545</v>
      </c>
      <c r="B434" s="626" t="s">
        <v>6642</v>
      </c>
      <c r="C434" s="626" t="s">
        <v>6450</v>
      </c>
      <c r="D434" s="626" t="s">
        <v>6993</v>
      </c>
      <c r="E434" s="626" t="s">
        <v>6994</v>
      </c>
      <c r="F434" s="629">
        <v>6</v>
      </c>
      <c r="G434" s="629">
        <v>12657</v>
      </c>
      <c r="H434" s="629">
        <v>1</v>
      </c>
      <c r="I434" s="629">
        <v>2109.5</v>
      </c>
      <c r="J434" s="629"/>
      <c r="K434" s="629"/>
      <c r="L434" s="629"/>
      <c r="M434" s="629"/>
      <c r="N434" s="629"/>
      <c r="O434" s="629"/>
      <c r="P434" s="642"/>
      <c r="Q434" s="630"/>
    </row>
    <row r="435" spans="1:17" ht="14.4" customHeight="1" x14ac:dyDescent="0.3">
      <c r="A435" s="625" t="s">
        <v>545</v>
      </c>
      <c r="B435" s="626" t="s">
        <v>6642</v>
      </c>
      <c r="C435" s="626" t="s">
        <v>6450</v>
      </c>
      <c r="D435" s="626" t="s">
        <v>6995</v>
      </c>
      <c r="E435" s="626" t="s">
        <v>6996</v>
      </c>
      <c r="F435" s="629">
        <v>3</v>
      </c>
      <c r="G435" s="629">
        <v>3970.5</v>
      </c>
      <c r="H435" s="629">
        <v>1</v>
      </c>
      <c r="I435" s="629">
        <v>1323.5</v>
      </c>
      <c r="J435" s="629"/>
      <c r="K435" s="629"/>
      <c r="L435" s="629"/>
      <c r="M435" s="629"/>
      <c r="N435" s="629"/>
      <c r="O435" s="629"/>
      <c r="P435" s="642"/>
      <c r="Q435" s="630"/>
    </row>
    <row r="436" spans="1:17" ht="14.4" customHeight="1" x14ac:dyDescent="0.3">
      <c r="A436" s="625" t="s">
        <v>545</v>
      </c>
      <c r="B436" s="626" t="s">
        <v>6642</v>
      </c>
      <c r="C436" s="626" t="s">
        <v>6450</v>
      </c>
      <c r="D436" s="626" t="s">
        <v>6997</v>
      </c>
      <c r="E436" s="626" t="s">
        <v>6998</v>
      </c>
      <c r="F436" s="629"/>
      <c r="G436" s="629"/>
      <c r="H436" s="629"/>
      <c r="I436" s="629"/>
      <c r="J436" s="629">
        <v>10</v>
      </c>
      <c r="K436" s="629">
        <v>38880</v>
      </c>
      <c r="L436" s="629"/>
      <c r="M436" s="629">
        <v>3888</v>
      </c>
      <c r="N436" s="629"/>
      <c r="O436" s="629"/>
      <c r="P436" s="642"/>
      <c r="Q436" s="630"/>
    </row>
    <row r="437" spans="1:17" ht="14.4" customHeight="1" x14ac:dyDescent="0.3">
      <c r="A437" s="625" t="s">
        <v>545</v>
      </c>
      <c r="B437" s="626" t="s">
        <v>6642</v>
      </c>
      <c r="C437" s="626" t="s">
        <v>6450</v>
      </c>
      <c r="D437" s="626" t="s">
        <v>6999</v>
      </c>
      <c r="E437" s="626" t="s">
        <v>7000</v>
      </c>
      <c r="F437" s="629"/>
      <c r="G437" s="629"/>
      <c r="H437" s="629"/>
      <c r="I437" s="629"/>
      <c r="J437" s="629">
        <v>1</v>
      </c>
      <c r="K437" s="629">
        <v>117.9</v>
      </c>
      <c r="L437" s="629"/>
      <c r="M437" s="629">
        <v>117.9</v>
      </c>
      <c r="N437" s="629"/>
      <c r="O437" s="629"/>
      <c r="P437" s="642"/>
      <c r="Q437" s="630"/>
    </row>
    <row r="438" spans="1:17" ht="14.4" customHeight="1" x14ac:dyDescent="0.3">
      <c r="A438" s="625" t="s">
        <v>545</v>
      </c>
      <c r="B438" s="626" t="s">
        <v>6642</v>
      </c>
      <c r="C438" s="626" t="s">
        <v>6450</v>
      </c>
      <c r="D438" s="626" t="s">
        <v>7001</v>
      </c>
      <c r="E438" s="626" t="s">
        <v>7002</v>
      </c>
      <c r="F438" s="629"/>
      <c r="G438" s="629"/>
      <c r="H438" s="629"/>
      <c r="I438" s="629"/>
      <c r="J438" s="629">
        <v>0.2</v>
      </c>
      <c r="K438" s="629">
        <v>456.64</v>
      </c>
      <c r="L438" s="629"/>
      <c r="M438" s="629">
        <v>2283.1999999999998</v>
      </c>
      <c r="N438" s="629">
        <v>0.1</v>
      </c>
      <c r="O438" s="629">
        <v>228.32</v>
      </c>
      <c r="P438" s="642"/>
      <c r="Q438" s="630">
        <v>2283.1999999999998</v>
      </c>
    </row>
    <row r="439" spans="1:17" ht="14.4" customHeight="1" x14ac:dyDescent="0.3">
      <c r="A439" s="625" t="s">
        <v>545</v>
      </c>
      <c r="B439" s="626" t="s">
        <v>6642</v>
      </c>
      <c r="C439" s="626" t="s">
        <v>6450</v>
      </c>
      <c r="D439" s="626" t="s">
        <v>7003</v>
      </c>
      <c r="E439" s="626" t="s">
        <v>7004</v>
      </c>
      <c r="F439" s="629">
        <v>0.1</v>
      </c>
      <c r="G439" s="629">
        <v>624.15</v>
      </c>
      <c r="H439" s="629">
        <v>1</v>
      </c>
      <c r="I439" s="629">
        <v>6241.4999999999991</v>
      </c>
      <c r="J439" s="629"/>
      <c r="K439" s="629"/>
      <c r="L439" s="629"/>
      <c r="M439" s="629"/>
      <c r="N439" s="629"/>
      <c r="O439" s="629"/>
      <c r="P439" s="642"/>
      <c r="Q439" s="630"/>
    </row>
    <row r="440" spans="1:17" ht="14.4" customHeight="1" x14ac:dyDescent="0.3">
      <c r="A440" s="625" t="s">
        <v>545</v>
      </c>
      <c r="B440" s="626" t="s">
        <v>6642</v>
      </c>
      <c r="C440" s="626" t="s">
        <v>6450</v>
      </c>
      <c r="D440" s="626" t="s">
        <v>7005</v>
      </c>
      <c r="E440" s="626" t="s">
        <v>7006</v>
      </c>
      <c r="F440" s="629">
        <v>0.2</v>
      </c>
      <c r="G440" s="629">
        <v>1392.24</v>
      </c>
      <c r="H440" s="629">
        <v>1</v>
      </c>
      <c r="I440" s="629">
        <v>6961.2</v>
      </c>
      <c r="J440" s="629"/>
      <c r="K440" s="629"/>
      <c r="L440" s="629"/>
      <c r="M440" s="629"/>
      <c r="N440" s="629"/>
      <c r="O440" s="629"/>
      <c r="P440" s="642"/>
      <c r="Q440" s="630"/>
    </row>
    <row r="441" spans="1:17" ht="14.4" customHeight="1" x14ac:dyDescent="0.3">
      <c r="A441" s="625" t="s">
        <v>545</v>
      </c>
      <c r="B441" s="626" t="s">
        <v>6642</v>
      </c>
      <c r="C441" s="626" t="s">
        <v>6450</v>
      </c>
      <c r="D441" s="626" t="s">
        <v>7007</v>
      </c>
      <c r="E441" s="626" t="s">
        <v>7008</v>
      </c>
      <c r="F441" s="629"/>
      <c r="G441" s="629"/>
      <c r="H441" s="629"/>
      <c r="I441" s="629"/>
      <c r="J441" s="629">
        <v>0.3</v>
      </c>
      <c r="K441" s="629">
        <v>686.19</v>
      </c>
      <c r="L441" s="629"/>
      <c r="M441" s="629">
        <v>2287.3000000000002</v>
      </c>
      <c r="N441" s="629"/>
      <c r="O441" s="629"/>
      <c r="P441" s="642"/>
      <c r="Q441" s="630"/>
    </row>
    <row r="442" spans="1:17" ht="14.4" customHeight="1" x14ac:dyDescent="0.3">
      <c r="A442" s="625" t="s">
        <v>545</v>
      </c>
      <c r="B442" s="626" t="s">
        <v>6642</v>
      </c>
      <c r="C442" s="626" t="s">
        <v>6450</v>
      </c>
      <c r="D442" s="626" t="s">
        <v>7009</v>
      </c>
      <c r="E442" s="626" t="s">
        <v>7010</v>
      </c>
      <c r="F442" s="629"/>
      <c r="G442" s="629"/>
      <c r="H442" s="629"/>
      <c r="I442" s="629"/>
      <c r="J442" s="629">
        <v>1</v>
      </c>
      <c r="K442" s="629">
        <v>2117.29</v>
      </c>
      <c r="L442" s="629"/>
      <c r="M442" s="629">
        <v>2117.29</v>
      </c>
      <c r="N442" s="629">
        <v>3</v>
      </c>
      <c r="O442" s="629">
        <v>6351.87</v>
      </c>
      <c r="P442" s="642"/>
      <c r="Q442" s="630">
        <v>2117.29</v>
      </c>
    </row>
    <row r="443" spans="1:17" ht="14.4" customHeight="1" x14ac:dyDescent="0.3">
      <c r="A443" s="625" t="s">
        <v>545</v>
      </c>
      <c r="B443" s="626" t="s">
        <v>6642</v>
      </c>
      <c r="C443" s="626" t="s">
        <v>6450</v>
      </c>
      <c r="D443" s="626" t="s">
        <v>7011</v>
      </c>
      <c r="E443" s="626" t="s">
        <v>7012</v>
      </c>
      <c r="F443" s="629">
        <v>33</v>
      </c>
      <c r="G443" s="629">
        <v>15906</v>
      </c>
      <c r="H443" s="629">
        <v>1</v>
      </c>
      <c r="I443" s="629">
        <v>482</v>
      </c>
      <c r="J443" s="629">
        <v>24</v>
      </c>
      <c r="K443" s="629">
        <v>11988.720000000001</v>
      </c>
      <c r="L443" s="629">
        <v>0.75372312334967939</v>
      </c>
      <c r="M443" s="629">
        <v>499.53000000000003</v>
      </c>
      <c r="N443" s="629">
        <v>45</v>
      </c>
      <c r="O443" s="629">
        <v>22478.85</v>
      </c>
      <c r="P443" s="642">
        <v>1.4132308562806488</v>
      </c>
      <c r="Q443" s="630">
        <v>499.53</v>
      </c>
    </row>
    <row r="444" spans="1:17" ht="14.4" customHeight="1" x14ac:dyDescent="0.3">
      <c r="A444" s="625" t="s">
        <v>545</v>
      </c>
      <c r="B444" s="626" t="s">
        <v>6642</v>
      </c>
      <c r="C444" s="626" t="s">
        <v>6450</v>
      </c>
      <c r="D444" s="626" t="s">
        <v>7013</v>
      </c>
      <c r="E444" s="626" t="s">
        <v>7012</v>
      </c>
      <c r="F444" s="629">
        <v>4</v>
      </c>
      <c r="G444" s="629">
        <v>1648</v>
      </c>
      <c r="H444" s="629">
        <v>1</v>
      </c>
      <c r="I444" s="629">
        <v>412</v>
      </c>
      <c r="J444" s="629"/>
      <c r="K444" s="629"/>
      <c r="L444" s="629"/>
      <c r="M444" s="629"/>
      <c r="N444" s="629">
        <v>2</v>
      </c>
      <c r="O444" s="629">
        <v>853.96</v>
      </c>
      <c r="P444" s="642">
        <v>0.51817961165048543</v>
      </c>
      <c r="Q444" s="630">
        <v>426.98</v>
      </c>
    </row>
    <row r="445" spans="1:17" ht="14.4" customHeight="1" x14ac:dyDescent="0.3">
      <c r="A445" s="625" t="s">
        <v>545</v>
      </c>
      <c r="B445" s="626" t="s">
        <v>6642</v>
      </c>
      <c r="C445" s="626" t="s">
        <v>6450</v>
      </c>
      <c r="D445" s="626" t="s">
        <v>7014</v>
      </c>
      <c r="E445" s="626" t="s">
        <v>7015</v>
      </c>
      <c r="F445" s="629">
        <v>8</v>
      </c>
      <c r="G445" s="629">
        <v>74552</v>
      </c>
      <c r="H445" s="629">
        <v>1</v>
      </c>
      <c r="I445" s="629">
        <v>9319</v>
      </c>
      <c r="J445" s="629">
        <v>7</v>
      </c>
      <c r="K445" s="629">
        <v>67605.090000000011</v>
      </c>
      <c r="L445" s="629">
        <v>0.9068179257431056</v>
      </c>
      <c r="M445" s="629">
        <v>9657.8700000000008</v>
      </c>
      <c r="N445" s="629">
        <v>12</v>
      </c>
      <c r="O445" s="629">
        <v>115894.44000000002</v>
      </c>
      <c r="P445" s="642">
        <v>1.5545450155596097</v>
      </c>
      <c r="Q445" s="630">
        <v>9657.8700000000008</v>
      </c>
    </row>
    <row r="446" spans="1:17" ht="14.4" customHeight="1" x14ac:dyDescent="0.3">
      <c r="A446" s="625" t="s">
        <v>545</v>
      </c>
      <c r="B446" s="626" t="s">
        <v>6642</v>
      </c>
      <c r="C446" s="626" t="s">
        <v>6450</v>
      </c>
      <c r="D446" s="626" t="s">
        <v>7016</v>
      </c>
      <c r="E446" s="626" t="s">
        <v>6936</v>
      </c>
      <c r="F446" s="629">
        <v>72</v>
      </c>
      <c r="G446" s="629">
        <v>4795.2</v>
      </c>
      <c r="H446" s="629">
        <v>1</v>
      </c>
      <c r="I446" s="629">
        <v>66.599999999999994</v>
      </c>
      <c r="J446" s="629">
        <v>260</v>
      </c>
      <c r="K446" s="629">
        <v>17945.200000000004</v>
      </c>
      <c r="L446" s="629">
        <v>3.7423256589923266</v>
      </c>
      <c r="M446" s="629">
        <v>69.02000000000001</v>
      </c>
      <c r="N446" s="629">
        <v>360</v>
      </c>
      <c r="O446" s="629">
        <v>24847.199999999997</v>
      </c>
      <c r="P446" s="642">
        <v>5.1816816816816811</v>
      </c>
      <c r="Q446" s="630">
        <v>69.02</v>
      </c>
    </row>
    <row r="447" spans="1:17" ht="14.4" customHeight="1" x14ac:dyDescent="0.3">
      <c r="A447" s="625" t="s">
        <v>545</v>
      </c>
      <c r="B447" s="626" t="s">
        <v>6642</v>
      </c>
      <c r="C447" s="626" t="s">
        <v>6450</v>
      </c>
      <c r="D447" s="626" t="s">
        <v>7017</v>
      </c>
      <c r="E447" s="626" t="s">
        <v>6936</v>
      </c>
      <c r="F447" s="629">
        <v>45</v>
      </c>
      <c r="G447" s="629">
        <v>3690</v>
      </c>
      <c r="H447" s="629">
        <v>1</v>
      </c>
      <c r="I447" s="629">
        <v>82</v>
      </c>
      <c r="J447" s="629">
        <v>59</v>
      </c>
      <c r="K447" s="629">
        <v>5013.82</v>
      </c>
      <c r="L447" s="629">
        <v>1.3587588075880759</v>
      </c>
      <c r="M447" s="629">
        <v>84.97999999999999</v>
      </c>
      <c r="N447" s="629">
        <v>52</v>
      </c>
      <c r="O447" s="629">
        <v>4418.96</v>
      </c>
      <c r="P447" s="642">
        <v>1.1975501355013549</v>
      </c>
      <c r="Q447" s="630">
        <v>84.98</v>
      </c>
    </row>
    <row r="448" spans="1:17" ht="14.4" customHeight="1" x14ac:dyDescent="0.3">
      <c r="A448" s="625" t="s">
        <v>545</v>
      </c>
      <c r="B448" s="626" t="s">
        <v>6642</v>
      </c>
      <c r="C448" s="626" t="s">
        <v>6450</v>
      </c>
      <c r="D448" s="626" t="s">
        <v>7018</v>
      </c>
      <c r="E448" s="626" t="s">
        <v>7019</v>
      </c>
      <c r="F448" s="629">
        <v>1</v>
      </c>
      <c r="G448" s="629">
        <v>145.6</v>
      </c>
      <c r="H448" s="629">
        <v>1</v>
      </c>
      <c r="I448" s="629">
        <v>145.6</v>
      </c>
      <c r="J448" s="629"/>
      <c r="K448" s="629"/>
      <c r="L448" s="629"/>
      <c r="M448" s="629"/>
      <c r="N448" s="629"/>
      <c r="O448" s="629"/>
      <c r="P448" s="642"/>
      <c r="Q448" s="630"/>
    </row>
    <row r="449" spans="1:17" ht="14.4" customHeight="1" x14ac:dyDescent="0.3">
      <c r="A449" s="625" t="s">
        <v>545</v>
      </c>
      <c r="B449" s="626" t="s">
        <v>6642</v>
      </c>
      <c r="C449" s="626" t="s">
        <v>6450</v>
      </c>
      <c r="D449" s="626" t="s">
        <v>7020</v>
      </c>
      <c r="E449" s="626" t="s">
        <v>7021</v>
      </c>
      <c r="F449" s="629"/>
      <c r="G449" s="629"/>
      <c r="H449" s="629"/>
      <c r="I449" s="629"/>
      <c r="J449" s="629">
        <v>1</v>
      </c>
      <c r="K449" s="629">
        <v>4955</v>
      </c>
      <c r="L449" s="629"/>
      <c r="M449" s="629">
        <v>4955</v>
      </c>
      <c r="N449" s="629"/>
      <c r="O449" s="629"/>
      <c r="P449" s="642"/>
      <c r="Q449" s="630"/>
    </row>
    <row r="450" spans="1:17" ht="14.4" customHeight="1" x14ac:dyDescent="0.3">
      <c r="A450" s="625" t="s">
        <v>545</v>
      </c>
      <c r="B450" s="626" t="s">
        <v>6642</v>
      </c>
      <c r="C450" s="626" t="s">
        <v>6450</v>
      </c>
      <c r="D450" s="626" t="s">
        <v>7022</v>
      </c>
      <c r="E450" s="626" t="s">
        <v>7023</v>
      </c>
      <c r="F450" s="629"/>
      <c r="G450" s="629"/>
      <c r="H450" s="629"/>
      <c r="I450" s="629"/>
      <c r="J450" s="629">
        <v>1</v>
      </c>
      <c r="K450" s="629">
        <v>3938</v>
      </c>
      <c r="L450" s="629"/>
      <c r="M450" s="629">
        <v>3938</v>
      </c>
      <c r="N450" s="629"/>
      <c r="O450" s="629"/>
      <c r="P450" s="642"/>
      <c r="Q450" s="630"/>
    </row>
    <row r="451" spans="1:17" ht="14.4" customHeight="1" x14ac:dyDescent="0.3">
      <c r="A451" s="625" t="s">
        <v>545</v>
      </c>
      <c r="B451" s="626" t="s">
        <v>6642</v>
      </c>
      <c r="C451" s="626" t="s">
        <v>6450</v>
      </c>
      <c r="D451" s="626" t="s">
        <v>7024</v>
      </c>
      <c r="E451" s="626" t="s">
        <v>7025</v>
      </c>
      <c r="F451" s="629"/>
      <c r="G451" s="629"/>
      <c r="H451" s="629"/>
      <c r="I451" s="629"/>
      <c r="J451" s="629">
        <v>1</v>
      </c>
      <c r="K451" s="629">
        <v>4416</v>
      </c>
      <c r="L451" s="629"/>
      <c r="M451" s="629">
        <v>4416</v>
      </c>
      <c r="N451" s="629"/>
      <c r="O451" s="629"/>
      <c r="P451" s="642"/>
      <c r="Q451" s="630"/>
    </row>
    <row r="452" spans="1:17" ht="14.4" customHeight="1" x14ac:dyDescent="0.3">
      <c r="A452" s="625" t="s">
        <v>545</v>
      </c>
      <c r="B452" s="626" t="s">
        <v>6642</v>
      </c>
      <c r="C452" s="626" t="s">
        <v>6450</v>
      </c>
      <c r="D452" s="626" t="s">
        <v>7026</v>
      </c>
      <c r="E452" s="626" t="s">
        <v>7027</v>
      </c>
      <c r="F452" s="629"/>
      <c r="G452" s="629"/>
      <c r="H452" s="629"/>
      <c r="I452" s="629"/>
      <c r="J452" s="629">
        <v>1</v>
      </c>
      <c r="K452" s="629">
        <v>5839</v>
      </c>
      <c r="L452" s="629"/>
      <c r="M452" s="629">
        <v>5839</v>
      </c>
      <c r="N452" s="629"/>
      <c r="O452" s="629"/>
      <c r="P452" s="642"/>
      <c r="Q452" s="630"/>
    </row>
    <row r="453" spans="1:17" ht="14.4" customHeight="1" x14ac:dyDescent="0.3">
      <c r="A453" s="625" t="s">
        <v>545</v>
      </c>
      <c r="B453" s="626" t="s">
        <v>6642</v>
      </c>
      <c r="C453" s="626" t="s">
        <v>6450</v>
      </c>
      <c r="D453" s="626" t="s">
        <v>7028</v>
      </c>
      <c r="E453" s="626" t="s">
        <v>7029</v>
      </c>
      <c r="F453" s="629">
        <v>2</v>
      </c>
      <c r="G453" s="629">
        <v>5250</v>
      </c>
      <c r="H453" s="629">
        <v>1</v>
      </c>
      <c r="I453" s="629">
        <v>2625</v>
      </c>
      <c r="J453" s="629"/>
      <c r="K453" s="629"/>
      <c r="L453" s="629"/>
      <c r="M453" s="629"/>
      <c r="N453" s="629"/>
      <c r="O453" s="629"/>
      <c r="P453" s="642"/>
      <c r="Q453" s="630"/>
    </row>
    <row r="454" spans="1:17" ht="14.4" customHeight="1" x14ac:dyDescent="0.3">
      <c r="A454" s="625" t="s">
        <v>545</v>
      </c>
      <c r="B454" s="626" t="s">
        <v>6642</v>
      </c>
      <c r="C454" s="626" t="s">
        <v>6450</v>
      </c>
      <c r="D454" s="626" t="s">
        <v>7030</v>
      </c>
      <c r="E454" s="626" t="s">
        <v>6946</v>
      </c>
      <c r="F454" s="629"/>
      <c r="G454" s="629"/>
      <c r="H454" s="629"/>
      <c r="I454" s="629"/>
      <c r="J454" s="629"/>
      <c r="K454" s="629"/>
      <c r="L454" s="629"/>
      <c r="M454" s="629"/>
      <c r="N454" s="629">
        <v>1</v>
      </c>
      <c r="O454" s="629">
        <v>1370.07</v>
      </c>
      <c r="P454" s="642"/>
      <c r="Q454" s="630">
        <v>1370.07</v>
      </c>
    </row>
    <row r="455" spans="1:17" ht="14.4" customHeight="1" x14ac:dyDescent="0.3">
      <c r="A455" s="625" t="s">
        <v>545</v>
      </c>
      <c r="B455" s="626" t="s">
        <v>6642</v>
      </c>
      <c r="C455" s="626" t="s">
        <v>6450</v>
      </c>
      <c r="D455" s="626" t="s">
        <v>7031</v>
      </c>
      <c r="E455" s="626" t="s">
        <v>6946</v>
      </c>
      <c r="F455" s="629">
        <v>43</v>
      </c>
      <c r="G455" s="629">
        <v>29584</v>
      </c>
      <c r="H455" s="629">
        <v>1</v>
      </c>
      <c r="I455" s="629">
        <v>688</v>
      </c>
      <c r="J455" s="629">
        <v>39</v>
      </c>
      <c r="K455" s="629">
        <v>27807.780000000006</v>
      </c>
      <c r="L455" s="629">
        <v>0.93996011357490561</v>
      </c>
      <c r="M455" s="629">
        <v>713.02000000000021</v>
      </c>
      <c r="N455" s="629">
        <v>58</v>
      </c>
      <c r="O455" s="629">
        <v>41355.160000000003</v>
      </c>
      <c r="P455" s="642">
        <v>1.3978893996755004</v>
      </c>
      <c r="Q455" s="630">
        <v>713.0200000000001</v>
      </c>
    </row>
    <row r="456" spans="1:17" ht="14.4" customHeight="1" x14ac:dyDescent="0.3">
      <c r="A456" s="625" t="s">
        <v>545</v>
      </c>
      <c r="B456" s="626" t="s">
        <v>6642</v>
      </c>
      <c r="C456" s="626" t="s">
        <v>6450</v>
      </c>
      <c r="D456" s="626" t="s">
        <v>7032</v>
      </c>
      <c r="E456" s="626" t="s">
        <v>7033</v>
      </c>
      <c r="F456" s="629">
        <v>1</v>
      </c>
      <c r="G456" s="629">
        <v>291</v>
      </c>
      <c r="H456" s="629">
        <v>1</v>
      </c>
      <c r="I456" s="629">
        <v>291</v>
      </c>
      <c r="J456" s="629"/>
      <c r="K456" s="629"/>
      <c r="L456" s="629"/>
      <c r="M456" s="629"/>
      <c r="N456" s="629"/>
      <c r="O456" s="629"/>
      <c r="P456" s="642"/>
      <c r="Q456" s="630"/>
    </row>
    <row r="457" spans="1:17" ht="14.4" customHeight="1" x14ac:dyDescent="0.3">
      <c r="A457" s="625" t="s">
        <v>545</v>
      </c>
      <c r="B457" s="626" t="s">
        <v>6642</v>
      </c>
      <c r="C457" s="626" t="s">
        <v>6450</v>
      </c>
      <c r="D457" s="626" t="s">
        <v>7034</v>
      </c>
      <c r="E457" s="626" t="s">
        <v>7035</v>
      </c>
      <c r="F457" s="629">
        <v>61</v>
      </c>
      <c r="G457" s="629">
        <v>13542</v>
      </c>
      <c r="H457" s="629">
        <v>1</v>
      </c>
      <c r="I457" s="629">
        <v>222</v>
      </c>
      <c r="J457" s="629">
        <v>62</v>
      </c>
      <c r="K457" s="629">
        <v>14264.339999999998</v>
      </c>
      <c r="L457" s="629">
        <v>1.0533407177669472</v>
      </c>
      <c r="M457" s="629">
        <v>230.06999999999996</v>
      </c>
      <c r="N457" s="629">
        <v>112</v>
      </c>
      <c r="O457" s="629">
        <v>25767.839999999997</v>
      </c>
      <c r="P457" s="642">
        <v>1.9028090385467431</v>
      </c>
      <c r="Q457" s="630">
        <v>230.06999999999996</v>
      </c>
    </row>
    <row r="458" spans="1:17" ht="14.4" customHeight="1" x14ac:dyDescent="0.3">
      <c r="A458" s="625" t="s">
        <v>545</v>
      </c>
      <c r="B458" s="626" t="s">
        <v>6642</v>
      </c>
      <c r="C458" s="626" t="s">
        <v>6450</v>
      </c>
      <c r="D458" s="626" t="s">
        <v>7036</v>
      </c>
      <c r="E458" s="626" t="s">
        <v>7037</v>
      </c>
      <c r="F458" s="629">
        <v>16</v>
      </c>
      <c r="G458" s="629">
        <v>1904</v>
      </c>
      <c r="H458" s="629">
        <v>1</v>
      </c>
      <c r="I458" s="629">
        <v>119</v>
      </c>
      <c r="J458" s="629">
        <v>14</v>
      </c>
      <c r="K458" s="629">
        <v>1726.6200000000001</v>
      </c>
      <c r="L458" s="629">
        <v>0.90683823529411767</v>
      </c>
      <c r="M458" s="629">
        <v>123.33000000000001</v>
      </c>
      <c r="N458" s="629">
        <v>23</v>
      </c>
      <c r="O458" s="629">
        <v>2836.59</v>
      </c>
      <c r="P458" s="642">
        <v>1.4898056722689077</v>
      </c>
      <c r="Q458" s="630">
        <v>123.33000000000001</v>
      </c>
    </row>
    <row r="459" spans="1:17" ht="14.4" customHeight="1" x14ac:dyDescent="0.3">
      <c r="A459" s="625" t="s">
        <v>545</v>
      </c>
      <c r="B459" s="626" t="s">
        <v>6642</v>
      </c>
      <c r="C459" s="626" t="s">
        <v>6450</v>
      </c>
      <c r="D459" s="626" t="s">
        <v>7038</v>
      </c>
      <c r="E459" s="626" t="s">
        <v>7037</v>
      </c>
      <c r="F459" s="629">
        <v>12</v>
      </c>
      <c r="G459" s="629">
        <v>1056</v>
      </c>
      <c r="H459" s="629">
        <v>1</v>
      </c>
      <c r="I459" s="629">
        <v>88</v>
      </c>
      <c r="J459" s="629">
        <v>9</v>
      </c>
      <c r="K459" s="629">
        <v>820.80000000000007</v>
      </c>
      <c r="L459" s="629">
        <v>0.77727272727272734</v>
      </c>
      <c r="M459" s="629">
        <v>91.2</v>
      </c>
      <c r="N459" s="629">
        <v>6</v>
      </c>
      <c r="O459" s="629">
        <v>547.20000000000005</v>
      </c>
      <c r="P459" s="642">
        <v>0.51818181818181819</v>
      </c>
      <c r="Q459" s="630">
        <v>91.2</v>
      </c>
    </row>
    <row r="460" spans="1:17" ht="14.4" customHeight="1" x14ac:dyDescent="0.3">
      <c r="A460" s="625" t="s">
        <v>545</v>
      </c>
      <c r="B460" s="626" t="s">
        <v>6642</v>
      </c>
      <c r="C460" s="626" t="s">
        <v>6450</v>
      </c>
      <c r="D460" s="626" t="s">
        <v>7039</v>
      </c>
      <c r="E460" s="626" t="s">
        <v>7040</v>
      </c>
      <c r="F460" s="629">
        <v>32</v>
      </c>
      <c r="G460" s="629">
        <v>6720</v>
      </c>
      <c r="H460" s="629">
        <v>1</v>
      </c>
      <c r="I460" s="629">
        <v>210</v>
      </c>
      <c r="J460" s="629">
        <v>21</v>
      </c>
      <c r="K460" s="629">
        <v>4570.4399999999996</v>
      </c>
      <c r="L460" s="629">
        <v>0.68012499999999998</v>
      </c>
      <c r="M460" s="629">
        <v>217.64</v>
      </c>
      <c r="N460" s="629">
        <v>18</v>
      </c>
      <c r="O460" s="629">
        <v>3917.5200000000004</v>
      </c>
      <c r="P460" s="642">
        <v>0.58296428571428582</v>
      </c>
      <c r="Q460" s="630">
        <v>217.64000000000001</v>
      </c>
    </row>
    <row r="461" spans="1:17" ht="14.4" customHeight="1" x14ac:dyDescent="0.3">
      <c r="A461" s="625" t="s">
        <v>545</v>
      </c>
      <c r="B461" s="626" t="s">
        <v>6642</v>
      </c>
      <c r="C461" s="626" t="s">
        <v>6450</v>
      </c>
      <c r="D461" s="626" t="s">
        <v>7041</v>
      </c>
      <c r="E461" s="626" t="s">
        <v>7040</v>
      </c>
      <c r="F461" s="629">
        <v>18</v>
      </c>
      <c r="G461" s="629">
        <v>4608</v>
      </c>
      <c r="H461" s="629">
        <v>1</v>
      </c>
      <c r="I461" s="629">
        <v>256</v>
      </c>
      <c r="J461" s="629">
        <v>8</v>
      </c>
      <c r="K461" s="629">
        <v>2122.48</v>
      </c>
      <c r="L461" s="629">
        <v>0.46060763888888889</v>
      </c>
      <c r="M461" s="629">
        <v>265.31</v>
      </c>
      <c r="N461" s="629">
        <v>14</v>
      </c>
      <c r="O461" s="629">
        <v>3714.34</v>
      </c>
      <c r="P461" s="642">
        <v>0.80606336805555556</v>
      </c>
      <c r="Q461" s="630">
        <v>265.31</v>
      </c>
    </row>
    <row r="462" spans="1:17" ht="14.4" customHeight="1" x14ac:dyDescent="0.3">
      <c r="A462" s="625" t="s">
        <v>545</v>
      </c>
      <c r="B462" s="626" t="s">
        <v>6642</v>
      </c>
      <c r="C462" s="626" t="s">
        <v>6450</v>
      </c>
      <c r="D462" s="626" t="s">
        <v>7042</v>
      </c>
      <c r="E462" s="626" t="s">
        <v>7043</v>
      </c>
      <c r="F462" s="629">
        <v>5</v>
      </c>
      <c r="G462" s="629">
        <v>910</v>
      </c>
      <c r="H462" s="629">
        <v>1</v>
      </c>
      <c r="I462" s="629">
        <v>182</v>
      </c>
      <c r="J462" s="629"/>
      <c r="K462" s="629"/>
      <c r="L462" s="629"/>
      <c r="M462" s="629"/>
      <c r="N462" s="629">
        <v>3</v>
      </c>
      <c r="O462" s="629">
        <v>565.86</v>
      </c>
      <c r="P462" s="642">
        <v>0.62182417582417582</v>
      </c>
      <c r="Q462" s="630">
        <v>188.62</v>
      </c>
    </row>
    <row r="463" spans="1:17" ht="14.4" customHeight="1" x14ac:dyDescent="0.3">
      <c r="A463" s="625" t="s">
        <v>545</v>
      </c>
      <c r="B463" s="626" t="s">
        <v>6642</v>
      </c>
      <c r="C463" s="626" t="s">
        <v>6450</v>
      </c>
      <c r="D463" s="626" t="s">
        <v>7044</v>
      </c>
      <c r="E463" s="626" t="s">
        <v>7043</v>
      </c>
      <c r="F463" s="629"/>
      <c r="G463" s="629"/>
      <c r="H463" s="629"/>
      <c r="I463" s="629"/>
      <c r="J463" s="629"/>
      <c r="K463" s="629"/>
      <c r="L463" s="629"/>
      <c r="M463" s="629"/>
      <c r="N463" s="629">
        <v>1</v>
      </c>
      <c r="O463" s="629">
        <v>487.09</v>
      </c>
      <c r="P463" s="642"/>
      <c r="Q463" s="630">
        <v>487.09</v>
      </c>
    </row>
    <row r="464" spans="1:17" ht="14.4" customHeight="1" x14ac:dyDescent="0.3">
      <c r="A464" s="625" t="s">
        <v>545</v>
      </c>
      <c r="B464" s="626" t="s">
        <v>6642</v>
      </c>
      <c r="C464" s="626" t="s">
        <v>6450</v>
      </c>
      <c r="D464" s="626" t="s">
        <v>7045</v>
      </c>
      <c r="E464" s="626" t="s">
        <v>7046</v>
      </c>
      <c r="F464" s="629">
        <v>34</v>
      </c>
      <c r="G464" s="629">
        <v>17000</v>
      </c>
      <c r="H464" s="629">
        <v>1</v>
      </c>
      <c r="I464" s="629">
        <v>500</v>
      </c>
      <c r="J464" s="629">
        <v>35</v>
      </c>
      <c r="K464" s="629">
        <v>18136.300000000003</v>
      </c>
      <c r="L464" s="629">
        <v>1.0668411764705885</v>
      </c>
      <c r="M464" s="629">
        <v>518.18000000000006</v>
      </c>
      <c r="N464" s="629">
        <v>37</v>
      </c>
      <c r="O464" s="629">
        <v>19172.659999999996</v>
      </c>
      <c r="P464" s="642">
        <v>1.1278035294117645</v>
      </c>
      <c r="Q464" s="630">
        <v>518.17999999999995</v>
      </c>
    </row>
    <row r="465" spans="1:17" ht="14.4" customHeight="1" x14ac:dyDescent="0.3">
      <c r="A465" s="625" t="s">
        <v>545</v>
      </c>
      <c r="B465" s="626" t="s">
        <v>6642</v>
      </c>
      <c r="C465" s="626" t="s">
        <v>6450</v>
      </c>
      <c r="D465" s="626" t="s">
        <v>7047</v>
      </c>
      <c r="E465" s="626" t="s">
        <v>7048</v>
      </c>
      <c r="F465" s="629">
        <v>38</v>
      </c>
      <c r="G465" s="629">
        <v>37924</v>
      </c>
      <c r="H465" s="629">
        <v>1</v>
      </c>
      <c r="I465" s="629">
        <v>998</v>
      </c>
      <c r="J465" s="629">
        <v>45</v>
      </c>
      <c r="K465" s="629">
        <v>46543.049999999988</v>
      </c>
      <c r="L465" s="629">
        <v>1.2272716485602781</v>
      </c>
      <c r="M465" s="629">
        <v>1034.2899999999997</v>
      </c>
      <c r="N465" s="629">
        <v>39</v>
      </c>
      <c r="O465" s="629">
        <v>40337.31</v>
      </c>
      <c r="P465" s="642">
        <v>1.0636354287522414</v>
      </c>
      <c r="Q465" s="630">
        <v>1034.29</v>
      </c>
    </row>
    <row r="466" spans="1:17" ht="14.4" customHeight="1" x14ac:dyDescent="0.3">
      <c r="A466" s="625" t="s">
        <v>545</v>
      </c>
      <c r="B466" s="626" t="s">
        <v>6642</v>
      </c>
      <c r="C466" s="626" t="s">
        <v>6450</v>
      </c>
      <c r="D466" s="626" t="s">
        <v>7049</v>
      </c>
      <c r="E466" s="626" t="s">
        <v>7050</v>
      </c>
      <c r="F466" s="629">
        <v>2</v>
      </c>
      <c r="G466" s="629">
        <v>2226</v>
      </c>
      <c r="H466" s="629">
        <v>1</v>
      </c>
      <c r="I466" s="629">
        <v>1113</v>
      </c>
      <c r="J466" s="629"/>
      <c r="K466" s="629"/>
      <c r="L466" s="629"/>
      <c r="M466" s="629"/>
      <c r="N466" s="629"/>
      <c r="O466" s="629"/>
      <c r="P466" s="642"/>
      <c r="Q466" s="630"/>
    </row>
    <row r="467" spans="1:17" ht="14.4" customHeight="1" x14ac:dyDescent="0.3">
      <c r="A467" s="625" t="s">
        <v>545</v>
      </c>
      <c r="B467" s="626" t="s">
        <v>6642</v>
      </c>
      <c r="C467" s="626" t="s">
        <v>6450</v>
      </c>
      <c r="D467" s="626" t="s">
        <v>7051</v>
      </c>
      <c r="E467" s="626" t="s">
        <v>6948</v>
      </c>
      <c r="F467" s="629">
        <v>68</v>
      </c>
      <c r="G467" s="629">
        <v>5984</v>
      </c>
      <c r="H467" s="629">
        <v>1</v>
      </c>
      <c r="I467" s="629">
        <v>88</v>
      </c>
      <c r="J467" s="629">
        <v>28</v>
      </c>
      <c r="K467" s="629">
        <v>2553.6</v>
      </c>
      <c r="L467" s="629">
        <v>0.42673796791443847</v>
      </c>
      <c r="M467" s="629">
        <v>91.2</v>
      </c>
      <c r="N467" s="629">
        <v>7</v>
      </c>
      <c r="O467" s="629">
        <v>638.4</v>
      </c>
      <c r="P467" s="642">
        <v>0.10668449197860962</v>
      </c>
      <c r="Q467" s="630">
        <v>91.2</v>
      </c>
    </row>
    <row r="468" spans="1:17" ht="14.4" customHeight="1" x14ac:dyDescent="0.3">
      <c r="A468" s="625" t="s">
        <v>545</v>
      </c>
      <c r="B468" s="626" t="s">
        <v>6642</v>
      </c>
      <c r="C468" s="626" t="s">
        <v>6450</v>
      </c>
      <c r="D468" s="626" t="s">
        <v>7052</v>
      </c>
      <c r="E468" s="626" t="s">
        <v>6936</v>
      </c>
      <c r="F468" s="629">
        <v>14</v>
      </c>
      <c r="G468" s="629">
        <v>1302</v>
      </c>
      <c r="H468" s="629">
        <v>1</v>
      </c>
      <c r="I468" s="629">
        <v>93</v>
      </c>
      <c r="J468" s="629">
        <v>44</v>
      </c>
      <c r="K468" s="629">
        <v>4240.72</v>
      </c>
      <c r="L468" s="629">
        <v>3.2570814132104458</v>
      </c>
      <c r="M468" s="629">
        <v>96.38000000000001</v>
      </c>
      <c r="N468" s="629">
        <v>41</v>
      </c>
      <c r="O468" s="629">
        <v>3951.5800000000004</v>
      </c>
      <c r="P468" s="642">
        <v>3.0350076804915518</v>
      </c>
      <c r="Q468" s="630">
        <v>96.38000000000001</v>
      </c>
    </row>
    <row r="469" spans="1:17" ht="14.4" customHeight="1" x14ac:dyDescent="0.3">
      <c r="A469" s="625" t="s">
        <v>545</v>
      </c>
      <c r="B469" s="626" t="s">
        <v>6642</v>
      </c>
      <c r="C469" s="626" t="s">
        <v>6450</v>
      </c>
      <c r="D469" s="626" t="s">
        <v>7053</v>
      </c>
      <c r="E469" s="626" t="s">
        <v>6936</v>
      </c>
      <c r="F469" s="629">
        <v>261</v>
      </c>
      <c r="G469" s="629">
        <v>30537</v>
      </c>
      <c r="H469" s="629">
        <v>1</v>
      </c>
      <c r="I469" s="629">
        <v>117</v>
      </c>
      <c r="J469" s="629">
        <v>302</v>
      </c>
      <c r="K469" s="629">
        <v>36613.25</v>
      </c>
      <c r="L469" s="629">
        <v>1.1989799259914202</v>
      </c>
      <c r="M469" s="629">
        <v>121.23592715231788</v>
      </c>
      <c r="N469" s="629">
        <v>115</v>
      </c>
      <c r="O469" s="629">
        <v>13943.75</v>
      </c>
      <c r="P469" s="642">
        <v>0.45661820087107441</v>
      </c>
      <c r="Q469" s="630">
        <v>121.25</v>
      </c>
    </row>
    <row r="470" spans="1:17" ht="14.4" customHeight="1" x14ac:dyDescent="0.3">
      <c r="A470" s="625" t="s">
        <v>545</v>
      </c>
      <c r="B470" s="626" t="s">
        <v>6642</v>
      </c>
      <c r="C470" s="626" t="s">
        <v>6450</v>
      </c>
      <c r="D470" s="626" t="s">
        <v>7054</v>
      </c>
      <c r="E470" s="626" t="s">
        <v>6936</v>
      </c>
      <c r="F470" s="629">
        <v>2</v>
      </c>
      <c r="G470" s="629">
        <v>200</v>
      </c>
      <c r="H470" s="629">
        <v>1</v>
      </c>
      <c r="I470" s="629">
        <v>100</v>
      </c>
      <c r="J470" s="629">
        <v>11</v>
      </c>
      <c r="K470" s="629">
        <v>1140.04</v>
      </c>
      <c r="L470" s="629">
        <v>5.7001999999999997</v>
      </c>
      <c r="M470" s="629">
        <v>103.64</v>
      </c>
      <c r="N470" s="629">
        <v>7</v>
      </c>
      <c r="O470" s="629">
        <v>725.48</v>
      </c>
      <c r="P470" s="642">
        <v>3.6274000000000002</v>
      </c>
      <c r="Q470" s="630">
        <v>103.64</v>
      </c>
    </row>
    <row r="471" spans="1:17" ht="14.4" customHeight="1" x14ac:dyDescent="0.3">
      <c r="A471" s="625" t="s">
        <v>545</v>
      </c>
      <c r="B471" s="626" t="s">
        <v>6642</v>
      </c>
      <c r="C471" s="626" t="s">
        <v>6450</v>
      </c>
      <c r="D471" s="626" t="s">
        <v>7055</v>
      </c>
      <c r="E471" s="626" t="s">
        <v>6936</v>
      </c>
      <c r="F471" s="629">
        <v>2</v>
      </c>
      <c r="G471" s="629">
        <v>220</v>
      </c>
      <c r="H471" s="629">
        <v>1</v>
      </c>
      <c r="I471" s="629">
        <v>110</v>
      </c>
      <c r="J471" s="629">
        <v>19</v>
      </c>
      <c r="K471" s="629">
        <v>2166</v>
      </c>
      <c r="L471" s="629">
        <v>9.8454545454545457</v>
      </c>
      <c r="M471" s="629">
        <v>114</v>
      </c>
      <c r="N471" s="629"/>
      <c r="O471" s="629"/>
      <c r="P471" s="642"/>
      <c r="Q471" s="630"/>
    </row>
    <row r="472" spans="1:17" ht="14.4" customHeight="1" x14ac:dyDescent="0.3">
      <c r="A472" s="625" t="s">
        <v>545</v>
      </c>
      <c r="B472" s="626" t="s">
        <v>6642</v>
      </c>
      <c r="C472" s="626" t="s">
        <v>6450</v>
      </c>
      <c r="D472" s="626" t="s">
        <v>7056</v>
      </c>
      <c r="E472" s="626" t="s">
        <v>6936</v>
      </c>
      <c r="F472" s="629"/>
      <c r="G472" s="629"/>
      <c r="H472" s="629"/>
      <c r="I472" s="629"/>
      <c r="J472" s="629">
        <v>2</v>
      </c>
      <c r="K472" s="629">
        <v>344.08</v>
      </c>
      <c r="L472" s="629"/>
      <c r="M472" s="629">
        <v>172.04</v>
      </c>
      <c r="N472" s="629">
        <v>7</v>
      </c>
      <c r="O472" s="629">
        <v>1204.28</v>
      </c>
      <c r="P472" s="642"/>
      <c r="Q472" s="630">
        <v>172.04</v>
      </c>
    </row>
    <row r="473" spans="1:17" ht="14.4" customHeight="1" x14ac:dyDescent="0.3">
      <c r="A473" s="625" t="s">
        <v>545</v>
      </c>
      <c r="B473" s="626" t="s">
        <v>6642</v>
      </c>
      <c r="C473" s="626" t="s">
        <v>6450</v>
      </c>
      <c r="D473" s="626" t="s">
        <v>7057</v>
      </c>
      <c r="E473" s="626" t="s">
        <v>6936</v>
      </c>
      <c r="F473" s="629">
        <v>42</v>
      </c>
      <c r="G473" s="629">
        <v>3654</v>
      </c>
      <c r="H473" s="629">
        <v>1</v>
      </c>
      <c r="I473" s="629">
        <v>87</v>
      </c>
      <c r="J473" s="629">
        <v>249</v>
      </c>
      <c r="K473" s="629">
        <v>22449.839999999997</v>
      </c>
      <c r="L473" s="629">
        <v>6.1439080459770103</v>
      </c>
      <c r="M473" s="629">
        <v>90.159999999999982</v>
      </c>
      <c r="N473" s="629">
        <v>281</v>
      </c>
      <c r="O473" s="629">
        <v>25334.959999999999</v>
      </c>
      <c r="P473" s="642">
        <v>6.9334865900383136</v>
      </c>
      <c r="Q473" s="630">
        <v>90.16</v>
      </c>
    </row>
    <row r="474" spans="1:17" ht="14.4" customHeight="1" x14ac:dyDescent="0.3">
      <c r="A474" s="625" t="s">
        <v>545</v>
      </c>
      <c r="B474" s="626" t="s">
        <v>6642</v>
      </c>
      <c r="C474" s="626" t="s">
        <v>6450</v>
      </c>
      <c r="D474" s="626" t="s">
        <v>7058</v>
      </c>
      <c r="E474" s="626" t="s">
        <v>6936</v>
      </c>
      <c r="F474" s="629"/>
      <c r="G474" s="629"/>
      <c r="H474" s="629"/>
      <c r="I474" s="629"/>
      <c r="J474" s="629">
        <v>1</v>
      </c>
      <c r="K474" s="629">
        <v>99.49</v>
      </c>
      <c r="L474" s="629"/>
      <c r="M474" s="629">
        <v>99.49</v>
      </c>
      <c r="N474" s="629"/>
      <c r="O474" s="629"/>
      <c r="P474" s="642"/>
      <c r="Q474" s="630"/>
    </row>
    <row r="475" spans="1:17" ht="14.4" customHeight="1" x14ac:dyDescent="0.3">
      <c r="A475" s="625" t="s">
        <v>545</v>
      </c>
      <c r="B475" s="626" t="s">
        <v>6642</v>
      </c>
      <c r="C475" s="626" t="s">
        <v>6450</v>
      </c>
      <c r="D475" s="626" t="s">
        <v>7059</v>
      </c>
      <c r="E475" s="626" t="s">
        <v>7060</v>
      </c>
      <c r="F475" s="629">
        <v>4</v>
      </c>
      <c r="G475" s="629">
        <v>800</v>
      </c>
      <c r="H475" s="629">
        <v>1</v>
      </c>
      <c r="I475" s="629">
        <v>200</v>
      </c>
      <c r="J475" s="629">
        <v>10</v>
      </c>
      <c r="K475" s="629">
        <v>2072.7000000000003</v>
      </c>
      <c r="L475" s="629">
        <v>2.5908750000000005</v>
      </c>
      <c r="M475" s="629">
        <v>207.27000000000004</v>
      </c>
      <c r="N475" s="629">
        <v>7</v>
      </c>
      <c r="O475" s="629">
        <v>1450.89</v>
      </c>
      <c r="P475" s="642">
        <v>1.8136125000000001</v>
      </c>
      <c r="Q475" s="630">
        <v>207.27</v>
      </c>
    </row>
    <row r="476" spans="1:17" ht="14.4" customHeight="1" x14ac:dyDescent="0.3">
      <c r="A476" s="625" t="s">
        <v>545</v>
      </c>
      <c r="B476" s="626" t="s">
        <v>6642</v>
      </c>
      <c r="C476" s="626" t="s">
        <v>6450</v>
      </c>
      <c r="D476" s="626" t="s">
        <v>7061</v>
      </c>
      <c r="E476" s="626" t="s">
        <v>7060</v>
      </c>
      <c r="F476" s="629">
        <v>9</v>
      </c>
      <c r="G476" s="629">
        <v>1953</v>
      </c>
      <c r="H476" s="629">
        <v>1</v>
      </c>
      <c r="I476" s="629">
        <v>217</v>
      </c>
      <c r="J476" s="629">
        <v>3</v>
      </c>
      <c r="K476" s="629">
        <v>674.67</v>
      </c>
      <c r="L476" s="629">
        <v>0.34545314900153606</v>
      </c>
      <c r="M476" s="629">
        <v>224.89</v>
      </c>
      <c r="N476" s="629">
        <v>1</v>
      </c>
      <c r="O476" s="629">
        <v>224.89</v>
      </c>
      <c r="P476" s="642">
        <v>0.11515104966717869</v>
      </c>
      <c r="Q476" s="630">
        <v>224.89</v>
      </c>
    </row>
    <row r="477" spans="1:17" ht="14.4" customHeight="1" x14ac:dyDescent="0.3">
      <c r="A477" s="625" t="s">
        <v>545</v>
      </c>
      <c r="B477" s="626" t="s">
        <v>6642</v>
      </c>
      <c r="C477" s="626" t="s">
        <v>6450</v>
      </c>
      <c r="D477" s="626" t="s">
        <v>7062</v>
      </c>
      <c r="E477" s="626" t="s">
        <v>7060</v>
      </c>
      <c r="F477" s="629"/>
      <c r="G477" s="629"/>
      <c r="H477" s="629"/>
      <c r="I477" s="629"/>
      <c r="J477" s="629">
        <v>2</v>
      </c>
      <c r="K477" s="629">
        <v>466.36</v>
      </c>
      <c r="L477" s="629"/>
      <c r="M477" s="629">
        <v>233.18</v>
      </c>
      <c r="N477" s="629"/>
      <c r="O477" s="629"/>
      <c r="P477" s="642"/>
      <c r="Q477" s="630"/>
    </row>
    <row r="478" spans="1:17" ht="14.4" customHeight="1" x14ac:dyDescent="0.3">
      <c r="A478" s="625" t="s">
        <v>545</v>
      </c>
      <c r="B478" s="626" t="s">
        <v>6642</v>
      </c>
      <c r="C478" s="626" t="s">
        <v>6450</v>
      </c>
      <c r="D478" s="626" t="s">
        <v>7063</v>
      </c>
      <c r="E478" s="626" t="s">
        <v>7064</v>
      </c>
      <c r="F478" s="629"/>
      <c r="G478" s="629"/>
      <c r="H478" s="629"/>
      <c r="I478" s="629"/>
      <c r="J478" s="629">
        <v>1</v>
      </c>
      <c r="K478" s="629">
        <v>4452.0600000000004</v>
      </c>
      <c r="L478" s="629"/>
      <c r="M478" s="629">
        <v>4452.0600000000004</v>
      </c>
      <c r="N478" s="629">
        <v>5</v>
      </c>
      <c r="O478" s="629">
        <v>22260.300000000003</v>
      </c>
      <c r="P478" s="642"/>
      <c r="Q478" s="630">
        <v>4452.0600000000004</v>
      </c>
    </row>
    <row r="479" spans="1:17" ht="14.4" customHeight="1" x14ac:dyDescent="0.3">
      <c r="A479" s="625" t="s">
        <v>545</v>
      </c>
      <c r="B479" s="626" t="s">
        <v>6642</v>
      </c>
      <c r="C479" s="626" t="s">
        <v>6450</v>
      </c>
      <c r="D479" s="626" t="s">
        <v>7065</v>
      </c>
      <c r="E479" s="626" t="s">
        <v>7066</v>
      </c>
      <c r="F479" s="629">
        <v>2</v>
      </c>
      <c r="G479" s="629">
        <v>165</v>
      </c>
      <c r="H479" s="629">
        <v>1</v>
      </c>
      <c r="I479" s="629">
        <v>82.5</v>
      </c>
      <c r="J479" s="629">
        <v>2</v>
      </c>
      <c r="K479" s="629">
        <v>171</v>
      </c>
      <c r="L479" s="629">
        <v>1.0363636363636364</v>
      </c>
      <c r="M479" s="629">
        <v>85.5</v>
      </c>
      <c r="N479" s="629">
        <v>6</v>
      </c>
      <c r="O479" s="629">
        <v>513</v>
      </c>
      <c r="P479" s="642">
        <v>3.1090909090909089</v>
      </c>
      <c r="Q479" s="630">
        <v>85.5</v>
      </c>
    </row>
    <row r="480" spans="1:17" ht="14.4" customHeight="1" x14ac:dyDescent="0.3">
      <c r="A480" s="625" t="s">
        <v>545</v>
      </c>
      <c r="B480" s="626" t="s">
        <v>6642</v>
      </c>
      <c r="C480" s="626" t="s">
        <v>6450</v>
      </c>
      <c r="D480" s="626" t="s">
        <v>7067</v>
      </c>
      <c r="E480" s="626" t="s">
        <v>7068</v>
      </c>
      <c r="F480" s="629">
        <v>2</v>
      </c>
      <c r="G480" s="629">
        <v>299.2</v>
      </c>
      <c r="H480" s="629">
        <v>1</v>
      </c>
      <c r="I480" s="629">
        <v>149.6</v>
      </c>
      <c r="J480" s="629"/>
      <c r="K480" s="629"/>
      <c r="L480" s="629"/>
      <c r="M480" s="629"/>
      <c r="N480" s="629"/>
      <c r="O480" s="629"/>
      <c r="P480" s="642"/>
      <c r="Q480" s="630"/>
    </row>
    <row r="481" spans="1:17" ht="14.4" customHeight="1" x14ac:dyDescent="0.3">
      <c r="A481" s="625" t="s">
        <v>545</v>
      </c>
      <c r="B481" s="626" t="s">
        <v>6642</v>
      </c>
      <c r="C481" s="626" t="s">
        <v>6450</v>
      </c>
      <c r="D481" s="626" t="s">
        <v>7069</v>
      </c>
      <c r="E481" s="626" t="s">
        <v>7070</v>
      </c>
      <c r="F481" s="629">
        <v>2</v>
      </c>
      <c r="G481" s="629">
        <v>349.8</v>
      </c>
      <c r="H481" s="629">
        <v>1</v>
      </c>
      <c r="I481" s="629">
        <v>174.9</v>
      </c>
      <c r="J481" s="629">
        <v>2</v>
      </c>
      <c r="K481" s="629">
        <v>362.4</v>
      </c>
      <c r="L481" s="629">
        <v>1.0360205831903944</v>
      </c>
      <c r="M481" s="629">
        <v>181.2</v>
      </c>
      <c r="N481" s="629"/>
      <c r="O481" s="629"/>
      <c r="P481" s="642"/>
      <c r="Q481" s="630"/>
    </row>
    <row r="482" spans="1:17" ht="14.4" customHeight="1" x14ac:dyDescent="0.3">
      <c r="A482" s="625" t="s">
        <v>545</v>
      </c>
      <c r="B482" s="626" t="s">
        <v>6642</v>
      </c>
      <c r="C482" s="626" t="s">
        <v>6450</v>
      </c>
      <c r="D482" s="626" t="s">
        <v>7071</v>
      </c>
      <c r="E482" s="626" t="s">
        <v>7068</v>
      </c>
      <c r="F482" s="629">
        <v>1</v>
      </c>
      <c r="G482" s="629">
        <v>127.6</v>
      </c>
      <c r="H482" s="629">
        <v>1</v>
      </c>
      <c r="I482" s="629">
        <v>127.6</v>
      </c>
      <c r="J482" s="629"/>
      <c r="K482" s="629"/>
      <c r="L482" s="629"/>
      <c r="M482" s="629"/>
      <c r="N482" s="629"/>
      <c r="O482" s="629"/>
      <c r="P482" s="642"/>
      <c r="Q482" s="630"/>
    </row>
    <row r="483" spans="1:17" ht="14.4" customHeight="1" x14ac:dyDescent="0.3">
      <c r="A483" s="625" t="s">
        <v>545</v>
      </c>
      <c r="B483" s="626" t="s">
        <v>6642</v>
      </c>
      <c r="C483" s="626" t="s">
        <v>6450</v>
      </c>
      <c r="D483" s="626" t="s">
        <v>7072</v>
      </c>
      <c r="E483" s="626" t="s">
        <v>7070</v>
      </c>
      <c r="F483" s="629"/>
      <c r="G483" s="629"/>
      <c r="H483" s="629"/>
      <c r="I483" s="629"/>
      <c r="J483" s="629">
        <v>1</v>
      </c>
      <c r="K483" s="629">
        <v>144.69999999999999</v>
      </c>
      <c r="L483" s="629"/>
      <c r="M483" s="629">
        <v>144.69999999999999</v>
      </c>
      <c r="N483" s="629"/>
      <c r="O483" s="629"/>
      <c r="P483" s="642"/>
      <c r="Q483" s="630"/>
    </row>
    <row r="484" spans="1:17" ht="14.4" customHeight="1" x14ac:dyDescent="0.3">
      <c r="A484" s="625" t="s">
        <v>545</v>
      </c>
      <c r="B484" s="626" t="s">
        <v>6642</v>
      </c>
      <c r="C484" s="626" t="s">
        <v>6450</v>
      </c>
      <c r="D484" s="626" t="s">
        <v>7073</v>
      </c>
      <c r="E484" s="626" t="s">
        <v>7068</v>
      </c>
      <c r="F484" s="629">
        <v>1</v>
      </c>
      <c r="G484" s="629">
        <v>182.6</v>
      </c>
      <c r="H484" s="629">
        <v>1</v>
      </c>
      <c r="I484" s="629">
        <v>182.6</v>
      </c>
      <c r="J484" s="629"/>
      <c r="K484" s="629"/>
      <c r="L484" s="629"/>
      <c r="M484" s="629"/>
      <c r="N484" s="629"/>
      <c r="O484" s="629"/>
      <c r="P484" s="642"/>
      <c r="Q484" s="630"/>
    </row>
    <row r="485" spans="1:17" ht="14.4" customHeight="1" x14ac:dyDescent="0.3">
      <c r="A485" s="625" t="s">
        <v>545</v>
      </c>
      <c r="B485" s="626" t="s">
        <v>6642</v>
      </c>
      <c r="C485" s="626" t="s">
        <v>6450</v>
      </c>
      <c r="D485" s="626" t="s">
        <v>7074</v>
      </c>
      <c r="E485" s="626" t="s">
        <v>7070</v>
      </c>
      <c r="F485" s="629">
        <v>1</v>
      </c>
      <c r="G485" s="629">
        <v>192.5</v>
      </c>
      <c r="H485" s="629">
        <v>1</v>
      </c>
      <c r="I485" s="629">
        <v>192.5</v>
      </c>
      <c r="J485" s="629"/>
      <c r="K485" s="629"/>
      <c r="L485" s="629"/>
      <c r="M485" s="629"/>
      <c r="N485" s="629"/>
      <c r="O485" s="629"/>
      <c r="P485" s="642"/>
      <c r="Q485" s="630"/>
    </row>
    <row r="486" spans="1:17" ht="14.4" customHeight="1" x14ac:dyDescent="0.3">
      <c r="A486" s="625" t="s">
        <v>545</v>
      </c>
      <c r="B486" s="626" t="s">
        <v>6642</v>
      </c>
      <c r="C486" s="626" t="s">
        <v>6450</v>
      </c>
      <c r="D486" s="626" t="s">
        <v>7075</v>
      </c>
      <c r="E486" s="626" t="s">
        <v>7068</v>
      </c>
      <c r="F486" s="629">
        <v>1</v>
      </c>
      <c r="G486" s="629">
        <v>200.2</v>
      </c>
      <c r="H486" s="629">
        <v>1</v>
      </c>
      <c r="I486" s="629">
        <v>200.2</v>
      </c>
      <c r="J486" s="629"/>
      <c r="K486" s="629"/>
      <c r="L486" s="629"/>
      <c r="M486" s="629"/>
      <c r="N486" s="629"/>
      <c r="O486" s="629"/>
      <c r="P486" s="642"/>
      <c r="Q486" s="630"/>
    </row>
    <row r="487" spans="1:17" ht="14.4" customHeight="1" x14ac:dyDescent="0.3">
      <c r="A487" s="625" t="s">
        <v>545</v>
      </c>
      <c r="B487" s="626" t="s">
        <v>6642</v>
      </c>
      <c r="C487" s="626" t="s">
        <v>6450</v>
      </c>
      <c r="D487" s="626" t="s">
        <v>7076</v>
      </c>
      <c r="E487" s="626" t="s">
        <v>7070</v>
      </c>
      <c r="F487" s="629">
        <v>2</v>
      </c>
      <c r="G487" s="629">
        <v>437.8</v>
      </c>
      <c r="H487" s="629">
        <v>1</v>
      </c>
      <c r="I487" s="629">
        <v>218.9</v>
      </c>
      <c r="J487" s="629"/>
      <c r="K487" s="629"/>
      <c r="L487" s="629"/>
      <c r="M487" s="629"/>
      <c r="N487" s="629"/>
      <c r="O487" s="629"/>
      <c r="P487" s="642"/>
      <c r="Q487" s="630"/>
    </row>
    <row r="488" spans="1:17" ht="14.4" customHeight="1" x14ac:dyDescent="0.3">
      <c r="A488" s="625" t="s">
        <v>545</v>
      </c>
      <c r="B488" s="626" t="s">
        <v>6642</v>
      </c>
      <c r="C488" s="626" t="s">
        <v>6450</v>
      </c>
      <c r="D488" s="626" t="s">
        <v>7077</v>
      </c>
      <c r="E488" s="626" t="s">
        <v>7078</v>
      </c>
      <c r="F488" s="629">
        <v>2</v>
      </c>
      <c r="G488" s="629">
        <v>717.2</v>
      </c>
      <c r="H488" s="629">
        <v>1</v>
      </c>
      <c r="I488" s="629">
        <v>358.6</v>
      </c>
      <c r="J488" s="629"/>
      <c r="K488" s="629"/>
      <c r="L488" s="629"/>
      <c r="M488" s="629"/>
      <c r="N488" s="629"/>
      <c r="O488" s="629"/>
      <c r="P488" s="642"/>
      <c r="Q488" s="630"/>
    </row>
    <row r="489" spans="1:17" ht="14.4" customHeight="1" x14ac:dyDescent="0.3">
      <c r="A489" s="625" t="s">
        <v>545</v>
      </c>
      <c r="B489" s="626" t="s">
        <v>6642</v>
      </c>
      <c r="C489" s="626" t="s">
        <v>6450</v>
      </c>
      <c r="D489" s="626" t="s">
        <v>7079</v>
      </c>
      <c r="E489" s="626" t="s">
        <v>7080</v>
      </c>
      <c r="F489" s="629">
        <v>1</v>
      </c>
      <c r="G489" s="629">
        <v>1767</v>
      </c>
      <c r="H489" s="629">
        <v>1</v>
      </c>
      <c r="I489" s="629">
        <v>1767</v>
      </c>
      <c r="J489" s="629"/>
      <c r="K489" s="629"/>
      <c r="L489" s="629"/>
      <c r="M489" s="629"/>
      <c r="N489" s="629"/>
      <c r="O489" s="629"/>
      <c r="P489" s="642"/>
      <c r="Q489" s="630"/>
    </row>
    <row r="490" spans="1:17" ht="14.4" customHeight="1" x14ac:dyDescent="0.3">
      <c r="A490" s="625" t="s">
        <v>545</v>
      </c>
      <c r="B490" s="626" t="s">
        <v>6642</v>
      </c>
      <c r="C490" s="626" t="s">
        <v>6450</v>
      </c>
      <c r="D490" s="626" t="s">
        <v>7081</v>
      </c>
      <c r="E490" s="626" t="s">
        <v>7082</v>
      </c>
      <c r="F490" s="629">
        <v>1</v>
      </c>
      <c r="G490" s="629">
        <v>12237</v>
      </c>
      <c r="H490" s="629">
        <v>1</v>
      </c>
      <c r="I490" s="629">
        <v>12237</v>
      </c>
      <c r="J490" s="629"/>
      <c r="K490" s="629"/>
      <c r="L490" s="629"/>
      <c r="M490" s="629"/>
      <c r="N490" s="629"/>
      <c r="O490" s="629"/>
      <c r="P490" s="642"/>
      <c r="Q490" s="630"/>
    </row>
    <row r="491" spans="1:17" ht="14.4" customHeight="1" x14ac:dyDescent="0.3">
      <c r="A491" s="625" t="s">
        <v>545</v>
      </c>
      <c r="B491" s="626" t="s">
        <v>6642</v>
      </c>
      <c r="C491" s="626" t="s">
        <v>6450</v>
      </c>
      <c r="D491" s="626" t="s">
        <v>7083</v>
      </c>
      <c r="E491" s="626" t="s">
        <v>7084</v>
      </c>
      <c r="F491" s="629">
        <v>3</v>
      </c>
      <c r="G491" s="629">
        <v>13973.699999999999</v>
      </c>
      <c r="H491" s="629">
        <v>1</v>
      </c>
      <c r="I491" s="629">
        <v>4657.8999999999996</v>
      </c>
      <c r="J491" s="629"/>
      <c r="K491" s="629"/>
      <c r="L491" s="629"/>
      <c r="M491" s="629"/>
      <c r="N491" s="629">
        <v>2</v>
      </c>
      <c r="O491" s="629">
        <v>9654</v>
      </c>
      <c r="P491" s="642">
        <v>0.69086927585392566</v>
      </c>
      <c r="Q491" s="630">
        <v>4827</v>
      </c>
    </row>
    <row r="492" spans="1:17" ht="14.4" customHeight="1" x14ac:dyDescent="0.3">
      <c r="A492" s="625" t="s">
        <v>545</v>
      </c>
      <c r="B492" s="626" t="s">
        <v>6642</v>
      </c>
      <c r="C492" s="626" t="s">
        <v>6450</v>
      </c>
      <c r="D492" s="626" t="s">
        <v>7085</v>
      </c>
      <c r="E492" s="626" t="s">
        <v>7086</v>
      </c>
      <c r="F492" s="629">
        <v>19</v>
      </c>
      <c r="G492" s="629">
        <v>86094.700000000012</v>
      </c>
      <c r="H492" s="629">
        <v>1</v>
      </c>
      <c r="I492" s="629">
        <v>4531.3</v>
      </c>
      <c r="J492" s="629"/>
      <c r="K492" s="629"/>
      <c r="L492" s="629"/>
      <c r="M492" s="629"/>
      <c r="N492" s="629"/>
      <c r="O492" s="629"/>
      <c r="P492" s="642"/>
      <c r="Q492" s="630"/>
    </row>
    <row r="493" spans="1:17" ht="14.4" customHeight="1" x14ac:dyDescent="0.3">
      <c r="A493" s="625" t="s">
        <v>545</v>
      </c>
      <c r="B493" s="626" t="s">
        <v>6642</v>
      </c>
      <c r="C493" s="626" t="s">
        <v>6450</v>
      </c>
      <c r="D493" s="626" t="s">
        <v>7087</v>
      </c>
      <c r="E493" s="626" t="s">
        <v>7088</v>
      </c>
      <c r="F493" s="629">
        <v>5</v>
      </c>
      <c r="G493" s="629">
        <v>21255</v>
      </c>
      <c r="H493" s="629">
        <v>1</v>
      </c>
      <c r="I493" s="629">
        <v>4251</v>
      </c>
      <c r="J493" s="629"/>
      <c r="K493" s="629"/>
      <c r="L493" s="629"/>
      <c r="M493" s="629"/>
      <c r="N493" s="629"/>
      <c r="O493" s="629"/>
      <c r="P493" s="642"/>
      <c r="Q493" s="630"/>
    </row>
    <row r="494" spans="1:17" ht="14.4" customHeight="1" x14ac:dyDescent="0.3">
      <c r="A494" s="625" t="s">
        <v>545</v>
      </c>
      <c r="B494" s="626" t="s">
        <v>6642</v>
      </c>
      <c r="C494" s="626" t="s">
        <v>6450</v>
      </c>
      <c r="D494" s="626" t="s">
        <v>7089</v>
      </c>
      <c r="E494" s="626" t="s">
        <v>7090</v>
      </c>
      <c r="F494" s="629">
        <v>4</v>
      </c>
      <c r="G494" s="629">
        <v>18920</v>
      </c>
      <c r="H494" s="629">
        <v>1</v>
      </c>
      <c r="I494" s="629">
        <v>4730</v>
      </c>
      <c r="J494" s="629">
        <v>5</v>
      </c>
      <c r="K494" s="629">
        <v>23994</v>
      </c>
      <c r="L494" s="629">
        <v>1.2681818181818181</v>
      </c>
      <c r="M494" s="629">
        <v>4798.8</v>
      </c>
      <c r="N494" s="629">
        <v>4</v>
      </c>
      <c r="O494" s="629">
        <v>19608</v>
      </c>
      <c r="P494" s="642">
        <v>1.0363636363636364</v>
      </c>
      <c r="Q494" s="630">
        <v>4902</v>
      </c>
    </row>
    <row r="495" spans="1:17" ht="14.4" customHeight="1" x14ac:dyDescent="0.3">
      <c r="A495" s="625" t="s">
        <v>545</v>
      </c>
      <c r="B495" s="626" t="s">
        <v>6642</v>
      </c>
      <c r="C495" s="626" t="s">
        <v>6450</v>
      </c>
      <c r="D495" s="626" t="s">
        <v>7091</v>
      </c>
      <c r="E495" s="626" t="s">
        <v>7092</v>
      </c>
      <c r="F495" s="629">
        <v>2</v>
      </c>
      <c r="G495" s="629">
        <v>9896</v>
      </c>
      <c r="H495" s="629">
        <v>1</v>
      </c>
      <c r="I495" s="629">
        <v>4948</v>
      </c>
      <c r="J495" s="629"/>
      <c r="K495" s="629"/>
      <c r="L495" s="629"/>
      <c r="M495" s="629"/>
      <c r="N495" s="629"/>
      <c r="O495" s="629"/>
      <c r="P495" s="642"/>
      <c r="Q495" s="630"/>
    </row>
    <row r="496" spans="1:17" ht="14.4" customHeight="1" x14ac:dyDescent="0.3">
      <c r="A496" s="625" t="s">
        <v>545</v>
      </c>
      <c r="B496" s="626" t="s">
        <v>6642</v>
      </c>
      <c r="C496" s="626" t="s">
        <v>6450</v>
      </c>
      <c r="D496" s="626" t="s">
        <v>7093</v>
      </c>
      <c r="E496" s="626" t="s">
        <v>7094</v>
      </c>
      <c r="F496" s="629">
        <v>14</v>
      </c>
      <c r="G496" s="629">
        <v>71722</v>
      </c>
      <c r="H496" s="629">
        <v>1</v>
      </c>
      <c r="I496" s="629">
        <v>5123</v>
      </c>
      <c r="J496" s="629"/>
      <c r="K496" s="629"/>
      <c r="L496" s="629"/>
      <c r="M496" s="629"/>
      <c r="N496" s="629">
        <v>3</v>
      </c>
      <c r="O496" s="629">
        <v>15927</v>
      </c>
      <c r="P496" s="642">
        <v>0.22206575388304844</v>
      </c>
      <c r="Q496" s="630">
        <v>5309</v>
      </c>
    </row>
    <row r="497" spans="1:17" ht="14.4" customHeight="1" x14ac:dyDescent="0.3">
      <c r="A497" s="625" t="s">
        <v>545</v>
      </c>
      <c r="B497" s="626" t="s">
        <v>6642</v>
      </c>
      <c r="C497" s="626" t="s">
        <v>6450</v>
      </c>
      <c r="D497" s="626" t="s">
        <v>7095</v>
      </c>
      <c r="E497" s="626" t="s">
        <v>7096</v>
      </c>
      <c r="F497" s="629"/>
      <c r="G497" s="629"/>
      <c r="H497" s="629"/>
      <c r="I497" s="629"/>
      <c r="J497" s="629">
        <v>2</v>
      </c>
      <c r="K497" s="629">
        <v>11178</v>
      </c>
      <c r="L497" s="629"/>
      <c r="M497" s="629">
        <v>5589</v>
      </c>
      <c r="N497" s="629">
        <v>1</v>
      </c>
      <c r="O497" s="629">
        <v>5589</v>
      </c>
      <c r="P497" s="642"/>
      <c r="Q497" s="630">
        <v>5589</v>
      </c>
    </row>
    <row r="498" spans="1:17" ht="14.4" customHeight="1" x14ac:dyDescent="0.3">
      <c r="A498" s="625" t="s">
        <v>545</v>
      </c>
      <c r="B498" s="626" t="s">
        <v>6642</v>
      </c>
      <c r="C498" s="626" t="s">
        <v>6450</v>
      </c>
      <c r="D498" s="626" t="s">
        <v>7097</v>
      </c>
      <c r="E498" s="626" t="s">
        <v>7098</v>
      </c>
      <c r="F498" s="629">
        <v>3</v>
      </c>
      <c r="G498" s="629">
        <v>14334</v>
      </c>
      <c r="H498" s="629">
        <v>1</v>
      </c>
      <c r="I498" s="629">
        <v>4778</v>
      </c>
      <c r="J498" s="629"/>
      <c r="K498" s="629"/>
      <c r="L498" s="629"/>
      <c r="M498" s="629"/>
      <c r="N498" s="629"/>
      <c r="O498" s="629"/>
      <c r="P498" s="642"/>
      <c r="Q498" s="630"/>
    </row>
    <row r="499" spans="1:17" ht="14.4" customHeight="1" x14ac:dyDescent="0.3">
      <c r="A499" s="625" t="s">
        <v>545</v>
      </c>
      <c r="B499" s="626" t="s">
        <v>6642</v>
      </c>
      <c r="C499" s="626" t="s">
        <v>6450</v>
      </c>
      <c r="D499" s="626" t="s">
        <v>7099</v>
      </c>
      <c r="E499" s="626" t="s">
        <v>7100</v>
      </c>
      <c r="F499" s="629">
        <v>14</v>
      </c>
      <c r="G499" s="629">
        <v>67417</v>
      </c>
      <c r="H499" s="629">
        <v>1</v>
      </c>
      <c r="I499" s="629">
        <v>4815.5</v>
      </c>
      <c r="J499" s="629">
        <v>23</v>
      </c>
      <c r="K499" s="629">
        <v>113374</v>
      </c>
      <c r="L499" s="629">
        <v>1.6816826616432057</v>
      </c>
      <c r="M499" s="629">
        <v>4929.304347826087</v>
      </c>
      <c r="N499" s="629">
        <v>17</v>
      </c>
      <c r="O499" s="629">
        <v>84830</v>
      </c>
      <c r="P499" s="642">
        <v>1.2582879689099189</v>
      </c>
      <c r="Q499" s="630">
        <v>4990</v>
      </c>
    </row>
    <row r="500" spans="1:17" ht="14.4" customHeight="1" x14ac:dyDescent="0.3">
      <c r="A500" s="625" t="s">
        <v>545</v>
      </c>
      <c r="B500" s="626" t="s">
        <v>6642</v>
      </c>
      <c r="C500" s="626" t="s">
        <v>6450</v>
      </c>
      <c r="D500" s="626" t="s">
        <v>7101</v>
      </c>
      <c r="E500" s="626" t="s">
        <v>7102</v>
      </c>
      <c r="F500" s="629">
        <v>5</v>
      </c>
      <c r="G500" s="629">
        <v>7170</v>
      </c>
      <c r="H500" s="629">
        <v>1</v>
      </c>
      <c r="I500" s="629">
        <v>1434</v>
      </c>
      <c r="J500" s="629">
        <v>2</v>
      </c>
      <c r="K500" s="629">
        <v>2972.3</v>
      </c>
      <c r="L500" s="629">
        <v>0.41454672245467228</v>
      </c>
      <c r="M500" s="629">
        <v>1486.15</v>
      </c>
      <c r="N500" s="629">
        <v>6</v>
      </c>
      <c r="O500" s="629">
        <v>8916.9000000000015</v>
      </c>
      <c r="P500" s="642">
        <v>1.2436401673640169</v>
      </c>
      <c r="Q500" s="630">
        <v>1486.1500000000003</v>
      </c>
    </row>
    <row r="501" spans="1:17" ht="14.4" customHeight="1" x14ac:dyDescent="0.3">
      <c r="A501" s="625" t="s">
        <v>545</v>
      </c>
      <c r="B501" s="626" t="s">
        <v>6642</v>
      </c>
      <c r="C501" s="626" t="s">
        <v>6450</v>
      </c>
      <c r="D501" s="626" t="s">
        <v>7103</v>
      </c>
      <c r="E501" s="626" t="s">
        <v>7104</v>
      </c>
      <c r="F501" s="629">
        <v>3</v>
      </c>
      <c r="G501" s="629">
        <v>8442</v>
      </c>
      <c r="H501" s="629">
        <v>1</v>
      </c>
      <c r="I501" s="629">
        <v>2814</v>
      </c>
      <c r="J501" s="629">
        <v>2</v>
      </c>
      <c r="K501" s="629">
        <v>5832.66</v>
      </c>
      <c r="L501" s="629">
        <v>0.69090973702914005</v>
      </c>
      <c r="M501" s="629">
        <v>2916.33</v>
      </c>
      <c r="N501" s="629">
        <v>4</v>
      </c>
      <c r="O501" s="629">
        <v>11665.32</v>
      </c>
      <c r="P501" s="642">
        <v>1.3818194740582801</v>
      </c>
      <c r="Q501" s="630">
        <v>2916.33</v>
      </c>
    </row>
    <row r="502" spans="1:17" ht="14.4" customHeight="1" x14ac:dyDescent="0.3">
      <c r="A502" s="625" t="s">
        <v>545</v>
      </c>
      <c r="B502" s="626" t="s">
        <v>6642</v>
      </c>
      <c r="C502" s="626" t="s">
        <v>6450</v>
      </c>
      <c r="D502" s="626" t="s">
        <v>7105</v>
      </c>
      <c r="E502" s="626" t="s">
        <v>7106</v>
      </c>
      <c r="F502" s="629">
        <v>1</v>
      </c>
      <c r="G502" s="629">
        <v>4140</v>
      </c>
      <c r="H502" s="629">
        <v>1</v>
      </c>
      <c r="I502" s="629">
        <v>4140</v>
      </c>
      <c r="J502" s="629">
        <v>1</v>
      </c>
      <c r="K502" s="629">
        <v>4290.55</v>
      </c>
      <c r="L502" s="629">
        <v>1.036364734299517</v>
      </c>
      <c r="M502" s="629">
        <v>4290.55</v>
      </c>
      <c r="N502" s="629"/>
      <c r="O502" s="629"/>
      <c r="P502" s="642"/>
      <c r="Q502" s="630"/>
    </row>
    <row r="503" spans="1:17" ht="14.4" customHeight="1" x14ac:dyDescent="0.3">
      <c r="A503" s="625" t="s">
        <v>545</v>
      </c>
      <c r="B503" s="626" t="s">
        <v>6642</v>
      </c>
      <c r="C503" s="626" t="s">
        <v>6450</v>
      </c>
      <c r="D503" s="626" t="s">
        <v>7107</v>
      </c>
      <c r="E503" s="626" t="s">
        <v>7108</v>
      </c>
      <c r="F503" s="629"/>
      <c r="G503" s="629"/>
      <c r="H503" s="629"/>
      <c r="I503" s="629"/>
      <c r="J503" s="629">
        <v>1</v>
      </c>
      <c r="K503" s="629">
        <v>3199.25</v>
      </c>
      <c r="L503" s="629"/>
      <c r="M503" s="629">
        <v>3199.25</v>
      </c>
      <c r="N503" s="629">
        <v>1</v>
      </c>
      <c r="O503" s="629">
        <v>3199.25</v>
      </c>
      <c r="P503" s="642"/>
      <c r="Q503" s="630">
        <v>3199.25</v>
      </c>
    </row>
    <row r="504" spans="1:17" ht="14.4" customHeight="1" x14ac:dyDescent="0.3">
      <c r="A504" s="625" t="s">
        <v>545</v>
      </c>
      <c r="B504" s="626" t="s">
        <v>6642</v>
      </c>
      <c r="C504" s="626" t="s">
        <v>6450</v>
      </c>
      <c r="D504" s="626" t="s">
        <v>7109</v>
      </c>
      <c r="E504" s="626" t="s">
        <v>7110</v>
      </c>
      <c r="F504" s="629">
        <v>2</v>
      </c>
      <c r="G504" s="629">
        <v>3262</v>
      </c>
      <c r="H504" s="629">
        <v>1</v>
      </c>
      <c r="I504" s="629">
        <v>1631</v>
      </c>
      <c r="J504" s="629">
        <v>2</v>
      </c>
      <c r="K504" s="629">
        <v>3262</v>
      </c>
      <c r="L504" s="629">
        <v>1</v>
      </c>
      <c r="M504" s="629">
        <v>1631</v>
      </c>
      <c r="N504" s="629">
        <v>9</v>
      </c>
      <c r="O504" s="629">
        <v>14679</v>
      </c>
      <c r="P504" s="642">
        <v>4.5</v>
      </c>
      <c r="Q504" s="630">
        <v>1631</v>
      </c>
    </row>
    <row r="505" spans="1:17" ht="14.4" customHeight="1" x14ac:dyDescent="0.3">
      <c r="A505" s="625" t="s">
        <v>545</v>
      </c>
      <c r="B505" s="626" t="s">
        <v>6642</v>
      </c>
      <c r="C505" s="626" t="s">
        <v>6450</v>
      </c>
      <c r="D505" s="626" t="s">
        <v>7111</v>
      </c>
      <c r="E505" s="626" t="s">
        <v>7112</v>
      </c>
      <c r="F505" s="629">
        <v>2</v>
      </c>
      <c r="G505" s="629">
        <v>5470</v>
      </c>
      <c r="H505" s="629">
        <v>1</v>
      </c>
      <c r="I505" s="629">
        <v>2735</v>
      </c>
      <c r="J505" s="629">
        <v>7</v>
      </c>
      <c r="K505" s="629">
        <v>19841.149999999998</v>
      </c>
      <c r="L505" s="629">
        <v>3.6272669104204751</v>
      </c>
      <c r="M505" s="629">
        <v>2834.45</v>
      </c>
      <c r="N505" s="629">
        <v>4</v>
      </c>
      <c r="O505" s="629">
        <v>11337.8</v>
      </c>
      <c r="P505" s="642">
        <v>2.0727239488117002</v>
      </c>
      <c r="Q505" s="630">
        <v>2834.45</v>
      </c>
    </row>
    <row r="506" spans="1:17" ht="14.4" customHeight="1" x14ac:dyDescent="0.3">
      <c r="A506" s="625" t="s">
        <v>545</v>
      </c>
      <c r="B506" s="626" t="s">
        <v>6642</v>
      </c>
      <c r="C506" s="626" t="s">
        <v>6450</v>
      </c>
      <c r="D506" s="626" t="s">
        <v>7113</v>
      </c>
      <c r="E506" s="626" t="s">
        <v>7112</v>
      </c>
      <c r="F506" s="629"/>
      <c r="G506" s="629"/>
      <c r="H506" s="629"/>
      <c r="I506" s="629"/>
      <c r="J506" s="629">
        <v>1</v>
      </c>
      <c r="K506" s="629">
        <v>4064.62</v>
      </c>
      <c r="L506" s="629"/>
      <c r="M506" s="629">
        <v>4064.62</v>
      </c>
      <c r="N506" s="629"/>
      <c r="O506" s="629"/>
      <c r="P506" s="642"/>
      <c r="Q506" s="630"/>
    </row>
    <row r="507" spans="1:17" ht="14.4" customHeight="1" x14ac:dyDescent="0.3">
      <c r="A507" s="625" t="s">
        <v>545</v>
      </c>
      <c r="B507" s="626" t="s">
        <v>6642</v>
      </c>
      <c r="C507" s="626" t="s">
        <v>6450</v>
      </c>
      <c r="D507" s="626" t="s">
        <v>7114</v>
      </c>
      <c r="E507" s="626" t="s">
        <v>7112</v>
      </c>
      <c r="F507" s="629">
        <v>4</v>
      </c>
      <c r="G507" s="629">
        <v>16604</v>
      </c>
      <c r="H507" s="629">
        <v>1</v>
      </c>
      <c r="I507" s="629">
        <v>4151</v>
      </c>
      <c r="J507" s="629">
        <v>3</v>
      </c>
      <c r="K507" s="629">
        <v>12905.849999999999</v>
      </c>
      <c r="L507" s="629">
        <v>0.77727354854251973</v>
      </c>
      <c r="M507" s="629">
        <v>4301.95</v>
      </c>
      <c r="N507" s="629">
        <v>1</v>
      </c>
      <c r="O507" s="629">
        <v>4301.95</v>
      </c>
      <c r="P507" s="642">
        <v>0.2590911828475066</v>
      </c>
      <c r="Q507" s="630">
        <v>4301.95</v>
      </c>
    </row>
    <row r="508" spans="1:17" ht="14.4" customHeight="1" x14ac:dyDescent="0.3">
      <c r="A508" s="625" t="s">
        <v>545</v>
      </c>
      <c r="B508" s="626" t="s">
        <v>6642</v>
      </c>
      <c r="C508" s="626" t="s">
        <v>6450</v>
      </c>
      <c r="D508" s="626" t="s">
        <v>7115</v>
      </c>
      <c r="E508" s="626" t="s">
        <v>7106</v>
      </c>
      <c r="F508" s="629">
        <v>1</v>
      </c>
      <c r="G508" s="629">
        <v>5376</v>
      </c>
      <c r="H508" s="629">
        <v>1</v>
      </c>
      <c r="I508" s="629">
        <v>5376</v>
      </c>
      <c r="J508" s="629"/>
      <c r="K508" s="629"/>
      <c r="L508" s="629"/>
      <c r="M508" s="629"/>
      <c r="N508" s="629"/>
      <c r="O508" s="629"/>
      <c r="P508" s="642"/>
      <c r="Q508" s="630"/>
    </row>
    <row r="509" spans="1:17" ht="14.4" customHeight="1" x14ac:dyDescent="0.3">
      <c r="A509" s="625" t="s">
        <v>545</v>
      </c>
      <c r="B509" s="626" t="s">
        <v>6642</v>
      </c>
      <c r="C509" s="626" t="s">
        <v>6450</v>
      </c>
      <c r="D509" s="626" t="s">
        <v>7116</v>
      </c>
      <c r="E509" s="626" t="s">
        <v>7068</v>
      </c>
      <c r="F509" s="629">
        <v>3</v>
      </c>
      <c r="G509" s="629">
        <v>293.7</v>
      </c>
      <c r="H509" s="629">
        <v>1</v>
      </c>
      <c r="I509" s="629">
        <v>97.899999999999991</v>
      </c>
      <c r="J509" s="629"/>
      <c r="K509" s="629"/>
      <c r="L509" s="629"/>
      <c r="M509" s="629"/>
      <c r="N509" s="629"/>
      <c r="O509" s="629"/>
      <c r="P509" s="642"/>
      <c r="Q509" s="630"/>
    </row>
    <row r="510" spans="1:17" ht="14.4" customHeight="1" x14ac:dyDescent="0.3">
      <c r="A510" s="625" t="s">
        <v>545</v>
      </c>
      <c r="B510" s="626" t="s">
        <v>6642</v>
      </c>
      <c r="C510" s="626" t="s">
        <v>6450</v>
      </c>
      <c r="D510" s="626" t="s">
        <v>7117</v>
      </c>
      <c r="E510" s="626" t="s">
        <v>7118</v>
      </c>
      <c r="F510" s="629">
        <v>6</v>
      </c>
      <c r="G510" s="629">
        <v>21492</v>
      </c>
      <c r="H510" s="629">
        <v>1</v>
      </c>
      <c r="I510" s="629">
        <v>3582</v>
      </c>
      <c r="J510" s="629">
        <v>3</v>
      </c>
      <c r="K510" s="629">
        <v>10876</v>
      </c>
      <c r="L510" s="629">
        <v>0.50604876233016938</v>
      </c>
      <c r="M510" s="629">
        <v>3625.3333333333335</v>
      </c>
      <c r="N510" s="629"/>
      <c r="O510" s="629"/>
      <c r="P510" s="642"/>
      <c r="Q510" s="630"/>
    </row>
    <row r="511" spans="1:17" ht="14.4" customHeight="1" x14ac:dyDescent="0.3">
      <c r="A511" s="625" t="s">
        <v>545</v>
      </c>
      <c r="B511" s="626" t="s">
        <v>6642</v>
      </c>
      <c r="C511" s="626" t="s">
        <v>6450</v>
      </c>
      <c r="D511" s="626" t="s">
        <v>7119</v>
      </c>
      <c r="E511" s="626" t="s">
        <v>7120</v>
      </c>
      <c r="F511" s="629">
        <v>29</v>
      </c>
      <c r="G511" s="629">
        <v>34916</v>
      </c>
      <c r="H511" s="629">
        <v>1</v>
      </c>
      <c r="I511" s="629">
        <v>1204</v>
      </c>
      <c r="J511" s="629">
        <v>33</v>
      </c>
      <c r="K511" s="629">
        <v>41176.74</v>
      </c>
      <c r="L511" s="629">
        <v>1.1793086264176882</v>
      </c>
      <c r="M511" s="629">
        <v>1247.78</v>
      </c>
      <c r="N511" s="629">
        <v>57</v>
      </c>
      <c r="O511" s="629">
        <v>71123.459999999992</v>
      </c>
      <c r="P511" s="642">
        <v>2.0369876274487337</v>
      </c>
      <c r="Q511" s="630">
        <v>1247.7799999999997</v>
      </c>
    </row>
    <row r="512" spans="1:17" ht="14.4" customHeight="1" x14ac:dyDescent="0.3">
      <c r="A512" s="625" t="s">
        <v>545</v>
      </c>
      <c r="B512" s="626" t="s">
        <v>6642</v>
      </c>
      <c r="C512" s="626" t="s">
        <v>6450</v>
      </c>
      <c r="D512" s="626" t="s">
        <v>7121</v>
      </c>
      <c r="E512" s="626" t="s">
        <v>7120</v>
      </c>
      <c r="F512" s="629">
        <v>31</v>
      </c>
      <c r="G512" s="629">
        <v>42532</v>
      </c>
      <c r="H512" s="629">
        <v>1</v>
      </c>
      <c r="I512" s="629">
        <v>1372</v>
      </c>
      <c r="J512" s="629">
        <v>87</v>
      </c>
      <c r="K512" s="629">
        <v>123704.43</v>
      </c>
      <c r="L512" s="629">
        <v>2.9085025392645534</v>
      </c>
      <c r="M512" s="629">
        <v>1421.8899999999999</v>
      </c>
      <c r="N512" s="629">
        <v>57</v>
      </c>
      <c r="O512" s="629">
        <v>81047.73</v>
      </c>
      <c r="P512" s="642">
        <v>1.9055706291733283</v>
      </c>
      <c r="Q512" s="630">
        <v>1421.8899999999999</v>
      </c>
    </row>
    <row r="513" spans="1:17" ht="14.4" customHeight="1" x14ac:dyDescent="0.3">
      <c r="A513" s="625" t="s">
        <v>545</v>
      </c>
      <c r="B513" s="626" t="s">
        <v>6642</v>
      </c>
      <c r="C513" s="626" t="s">
        <v>6450</v>
      </c>
      <c r="D513" s="626" t="s">
        <v>7122</v>
      </c>
      <c r="E513" s="626" t="s">
        <v>7120</v>
      </c>
      <c r="F513" s="629">
        <v>41</v>
      </c>
      <c r="G513" s="629">
        <v>65518</v>
      </c>
      <c r="H513" s="629">
        <v>1</v>
      </c>
      <c r="I513" s="629">
        <v>1598</v>
      </c>
      <c r="J513" s="629">
        <v>41</v>
      </c>
      <c r="K513" s="629">
        <v>67900.509999999995</v>
      </c>
      <c r="L513" s="629">
        <v>1.0363642052565707</v>
      </c>
      <c r="M513" s="629">
        <v>1656.11</v>
      </c>
      <c r="N513" s="629">
        <v>55</v>
      </c>
      <c r="O513" s="629">
        <v>91086.05</v>
      </c>
      <c r="P513" s="642">
        <v>1.3902446655880827</v>
      </c>
      <c r="Q513" s="630">
        <v>1656.1100000000001</v>
      </c>
    </row>
    <row r="514" spans="1:17" ht="14.4" customHeight="1" x14ac:dyDescent="0.3">
      <c r="A514" s="625" t="s">
        <v>545</v>
      </c>
      <c r="B514" s="626" t="s">
        <v>6642</v>
      </c>
      <c r="C514" s="626" t="s">
        <v>6450</v>
      </c>
      <c r="D514" s="626" t="s">
        <v>7123</v>
      </c>
      <c r="E514" s="626" t="s">
        <v>7120</v>
      </c>
      <c r="F514" s="629">
        <v>11</v>
      </c>
      <c r="G514" s="629">
        <v>18887</v>
      </c>
      <c r="H514" s="629">
        <v>1</v>
      </c>
      <c r="I514" s="629">
        <v>1717</v>
      </c>
      <c r="J514" s="629">
        <v>9</v>
      </c>
      <c r="K514" s="629">
        <v>16014.960000000001</v>
      </c>
      <c r="L514" s="629">
        <v>0.84793561709112097</v>
      </c>
      <c r="M514" s="629">
        <v>1779.44</v>
      </c>
      <c r="N514" s="629">
        <v>15</v>
      </c>
      <c r="O514" s="629">
        <v>26691.600000000002</v>
      </c>
      <c r="P514" s="642">
        <v>1.4132260284852016</v>
      </c>
      <c r="Q514" s="630">
        <v>1779.44</v>
      </c>
    </row>
    <row r="515" spans="1:17" ht="14.4" customHeight="1" x14ac:dyDescent="0.3">
      <c r="A515" s="625" t="s">
        <v>545</v>
      </c>
      <c r="B515" s="626" t="s">
        <v>6642</v>
      </c>
      <c r="C515" s="626" t="s">
        <v>6450</v>
      </c>
      <c r="D515" s="626" t="s">
        <v>7124</v>
      </c>
      <c r="E515" s="626" t="s">
        <v>7125</v>
      </c>
      <c r="F515" s="629">
        <v>2</v>
      </c>
      <c r="G515" s="629">
        <v>18084</v>
      </c>
      <c r="H515" s="629">
        <v>1</v>
      </c>
      <c r="I515" s="629">
        <v>9042</v>
      </c>
      <c r="J515" s="629">
        <v>3</v>
      </c>
      <c r="K515" s="629">
        <v>28112.399999999998</v>
      </c>
      <c r="L515" s="629">
        <v>1.5545454545454545</v>
      </c>
      <c r="M515" s="629">
        <v>9370.7999999999993</v>
      </c>
      <c r="N515" s="629"/>
      <c r="O515" s="629"/>
      <c r="P515" s="642"/>
      <c r="Q515" s="630"/>
    </row>
    <row r="516" spans="1:17" ht="14.4" customHeight="1" x14ac:dyDescent="0.3">
      <c r="A516" s="625" t="s">
        <v>545</v>
      </c>
      <c r="B516" s="626" t="s">
        <v>6642</v>
      </c>
      <c r="C516" s="626" t="s">
        <v>6450</v>
      </c>
      <c r="D516" s="626" t="s">
        <v>7126</v>
      </c>
      <c r="E516" s="626" t="s">
        <v>7125</v>
      </c>
      <c r="F516" s="629">
        <v>3</v>
      </c>
      <c r="G516" s="629">
        <v>30129</v>
      </c>
      <c r="H516" s="629">
        <v>1</v>
      </c>
      <c r="I516" s="629">
        <v>10043</v>
      </c>
      <c r="J516" s="629">
        <v>1</v>
      </c>
      <c r="K516" s="629">
        <v>10408.200000000001</v>
      </c>
      <c r="L516" s="629">
        <v>0.34545454545454546</v>
      </c>
      <c r="M516" s="629">
        <v>10408.200000000001</v>
      </c>
      <c r="N516" s="629"/>
      <c r="O516" s="629"/>
      <c r="P516" s="642"/>
      <c r="Q516" s="630"/>
    </row>
    <row r="517" spans="1:17" ht="14.4" customHeight="1" x14ac:dyDescent="0.3">
      <c r="A517" s="625" t="s">
        <v>545</v>
      </c>
      <c r="B517" s="626" t="s">
        <v>6642</v>
      </c>
      <c r="C517" s="626" t="s">
        <v>6450</v>
      </c>
      <c r="D517" s="626" t="s">
        <v>7127</v>
      </c>
      <c r="E517" s="626" t="s">
        <v>7125</v>
      </c>
      <c r="F517" s="629">
        <v>1</v>
      </c>
      <c r="G517" s="629">
        <v>9298</v>
      </c>
      <c r="H517" s="629">
        <v>1</v>
      </c>
      <c r="I517" s="629">
        <v>9298</v>
      </c>
      <c r="J517" s="629">
        <v>1</v>
      </c>
      <c r="K517" s="629">
        <v>9636.11</v>
      </c>
      <c r="L517" s="629">
        <v>1.0363637341363734</v>
      </c>
      <c r="M517" s="629">
        <v>9636.11</v>
      </c>
      <c r="N517" s="629"/>
      <c r="O517" s="629"/>
      <c r="P517" s="642"/>
      <c r="Q517" s="630"/>
    </row>
    <row r="518" spans="1:17" ht="14.4" customHeight="1" x14ac:dyDescent="0.3">
      <c r="A518" s="625" t="s">
        <v>545</v>
      </c>
      <c r="B518" s="626" t="s">
        <v>6642</v>
      </c>
      <c r="C518" s="626" t="s">
        <v>6450</v>
      </c>
      <c r="D518" s="626" t="s">
        <v>7128</v>
      </c>
      <c r="E518" s="626" t="s">
        <v>7129</v>
      </c>
      <c r="F518" s="629">
        <v>116</v>
      </c>
      <c r="G518" s="629">
        <v>158920</v>
      </c>
      <c r="H518" s="629">
        <v>1</v>
      </c>
      <c r="I518" s="629">
        <v>1370</v>
      </c>
      <c r="J518" s="629">
        <v>86</v>
      </c>
      <c r="K518" s="629">
        <v>122104.52</v>
      </c>
      <c r="L518" s="629">
        <v>0.76833954190787823</v>
      </c>
      <c r="M518" s="629">
        <v>1419.82</v>
      </c>
      <c r="N518" s="629">
        <v>73</v>
      </c>
      <c r="O518" s="629">
        <v>103646.85999999999</v>
      </c>
      <c r="P518" s="642">
        <v>0.65219519254971048</v>
      </c>
      <c r="Q518" s="630">
        <v>1419.8199999999997</v>
      </c>
    </row>
    <row r="519" spans="1:17" ht="14.4" customHeight="1" x14ac:dyDescent="0.3">
      <c r="A519" s="625" t="s">
        <v>545</v>
      </c>
      <c r="B519" s="626" t="s">
        <v>6642</v>
      </c>
      <c r="C519" s="626" t="s">
        <v>6450</v>
      </c>
      <c r="D519" s="626" t="s">
        <v>7130</v>
      </c>
      <c r="E519" s="626" t="s">
        <v>7129</v>
      </c>
      <c r="F519" s="629">
        <v>56</v>
      </c>
      <c r="G519" s="629">
        <v>83608</v>
      </c>
      <c r="H519" s="629">
        <v>1</v>
      </c>
      <c r="I519" s="629">
        <v>1493</v>
      </c>
      <c r="J519" s="629">
        <v>27</v>
      </c>
      <c r="K519" s="629">
        <v>41776.83</v>
      </c>
      <c r="L519" s="629">
        <v>0.49967503109750266</v>
      </c>
      <c r="M519" s="629">
        <v>1547.29</v>
      </c>
      <c r="N519" s="629">
        <v>37</v>
      </c>
      <c r="O519" s="629">
        <v>57249.729999999996</v>
      </c>
      <c r="P519" s="642">
        <v>0.68473985742991095</v>
      </c>
      <c r="Q519" s="630">
        <v>1547.29</v>
      </c>
    </row>
    <row r="520" spans="1:17" ht="14.4" customHeight="1" x14ac:dyDescent="0.3">
      <c r="A520" s="625" t="s">
        <v>545</v>
      </c>
      <c r="B520" s="626" t="s">
        <v>6642</v>
      </c>
      <c r="C520" s="626" t="s">
        <v>6450</v>
      </c>
      <c r="D520" s="626" t="s">
        <v>7131</v>
      </c>
      <c r="E520" s="626" t="s">
        <v>7129</v>
      </c>
      <c r="F520" s="629">
        <v>4</v>
      </c>
      <c r="G520" s="629">
        <v>6348</v>
      </c>
      <c r="H520" s="629">
        <v>1</v>
      </c>
      <c r="I520" s="629">
        <v>1587</v>
      </c>
      <c r="J520" s="629">
        <v>2</v>
      </c>
      <c r="K520" s="629">
        <v>3289.42</v>
      </c>
      <c r="L520" s="629">
        <v>0.51818210459987402</v>
      </c>
      <c r="M520" s="629">
        <v>1644.71</v>
      </c>
      <c r="N520" s="629">
        <v>3</v>
      </c>
      <c r="O520" s="629">
        <v>4934.13</v>
      </c>
      <c r="P520" s="642">
        <v>0.77727315689981102</v>
      </c>
      <c r="Q520" s="630">
        <v>1644.71</v>
      </c>
    </row>
    <row r="521" spans="1:17" ht="14.4" customHeight="1" x14ac:dyDescent="0.3">
      <c r="A521" s="625" t="s">
        <v>545</v>
      </c>
      <c r="B521" s="626" t="s">
        <v>6642</v>
      </c>
      <c r="C521" s="626" t="s">
        <v>6450</v>
      </c>
      <c r="D521" s="626" t="s">
        <v>7132</v>
      </c>
      <c r="E521" s="626" t="s">
        <v>7129</v>
      </c>
      <c r="F521" s="629"/>
      <c r="G521" s="629"/>
      <c r="H521" s="629"/>
      <c r="I521" s="629"/>
      <c r="J521" s="629"/>
      <c r="K521" s="629"/>
      <c r="L521" s="629"/>
      <c r="M521" s="629"/>
      <c r="N521" s="629">
        <v>2</v>
      </c>
      <c r="O521" s="629">
        <v>3567.16</v>
      </c>
      <c r="P521" s="642"/>
      <c r="Q521" s="630">
        <v>1783.58</v>
      </c>
    </row>
    <row r="522" spans="1:17" ht="14.4" customHeight="1" x14ac:dyDescent="0.3">
      <c r="A522" s="625" t="s">
        <v>545</v>
      </c>
      <c r="B522" s="626" t="s">
        <v>6642</v>
      </c>
      <c r="C522" s="626" t="s">
        <v>6450</v>
      </c>
      <c r="D522" s="626" t="s">
        <v>7133</v>
      </c>
      <c r="E522" s="626" t="s">
        <v>7129</v>
      </c>
      <c r="F522" s="629"/>
      <c r="G522" s="629"/>
      <c r="H522" s="629"/>
      <c r="I522" s="629"/>
      <c r="J522" s="629">
        <v>1</v>
      </c>
      <c r="K522" s="629">
        <v>1916.24</v>
      </c>
      <c r="L522" s="629"/>
      <c r="M522" s="629">
        <v>1916.24</v>
      </c>
      <c r="N522" s="629">
        <v>1</v>
      </c>
      <c r="O522" s="629">
        <v>1916.24</v>
      </c>
      <c r="P522" s="642"/>
      <c r="Q522" s="630">
        <v>1916.24</v>
      </c>
    </row>
    <row r="523" spans="1:17" ht="14.4" customHeight="1" x14ac:dyDescent="0.3">
      <c r="A523" s="625" t="s">
        <v>545</v>
      </c>
      <c r="B523" s="626" t="s">
        <v>6642</v>
      </c>
      <c r="C523" s="626" t="s">
        <v>6450</v>
      </c>
      <c r="D523" s="626" t="s">
        <v>7134</v>
      </c>
      <c r="E523" s="626" t="s">
        <v>7135</v>
      </c>
      <c r="F523" s="629"/>
      <c r="G523" s="629"/>
      <c r="H523" s="629"/>
      <c r="I523" s="629"/>
      <c r="J523" s="629">
        <v>2</v>
      </c>
      <c r="K523" s="629">
        <v>3469.74</v>
      </c>
      <c r="L523" s="629"/>
      <c r="M523" s="629">
        <v>1734.87</v>
      </c>
      <c r="N523" s="629"/>
      <c r="O523" s="629"/>
      <c r="P523" s="642"/>
      <c r="Q523" s="630"/>
    </row>
    <row r="524" spans="1:17" ht="14.4" customHeight="1" x14ac:dyDescent="0.3">
      <c r="A524" s="625" t="s">
        <v>545</v>
      </c>
      <c r="B524" s="626" t="s">
        <v>6642</v>
      </c>
      <c r="C524" s="626" t="s">
        <v>6450</v>
      </c>
      <c r="D524" s="626" t="s">
        <v>7136</v>
      </c>
      <c r="E524" s="626" t="s">
        <v>7135</v>
      </c>
      <c r="F524" s="629"/>
      <c r="G524" s="629"/>
      <c r="H524" s="629"/>
      <c r="I524" s="629"/>
      <c r="J524" s="629">
        <v>3</v>
      </c>
      <c r="K524" s="629">
        <v>5658.54</v>
      </c>
      <c r="L524" s="629"/>
      <c r="M524" s="629">
        <v>1886.18</v>
      </c>
      <c r="N524" s="629"/>
      <c r="O524" s="629"/>
      <c r="P524" s="642"/>
      <c r="Q524" s="630"/>
    </row>
    <row r="525" spans="1:17" ht="14.4" customHeight="1" x14ac:dyDescent="0.3">
      <c r="A525" s="625" t="s">
        <v>545</v>
      </c>
      <c r="B525" s="626" t="s">
        <v>6642</v>
      </c>
      <c r="C525" s="626" t="s">
        <v>6450</v>
      </c>
      <c r="D525" s="626" t="s">
        <v>7137</v>
      </c>
      <c r="E525" s="626" t="s">
        <v>7135</v>
      </c>
      <c r="F525" s="629"/>
      <c r="G525" s="629"/>
      <c r="H525" s="629"/>
      <c r="I525" s="629"/>
      <c r="J525" s="629">
        <v>2</v>
      </c>
      <c r="K525" s="629">
        <v>4068.76</v>
      </c>
      <c r="L525" s="629"/>
      <c r="M525" s="629">
        <v>2034.38</v>
      </c>
      <c r="N525" s="629"/>
      <c r="O525" s="629"/>
      <c r="P525" s="642"/>
      <c r="Q525" s="630"/>
    </row>
    <row r="526" spans="1:17" ht="14.4" customHeight="1" x14ac:dyDescent="0.3">
      <c r="A526" s="625" t="s">
        <v>545</v>
      </c>
      <c r="B526" s="626" t="s">
        <v>6642</v>
      </c>
      <c r="C526" s="626" t="s">
        <v>6450</v>
      </c>
      <c r="D526" s="626" t="s">
        <v>7138</v>
      </c>
      <c r="E526" s="626" t="s">
        <v>7135</v>
      </c>
      <c r="F526" s="629"/>
      <c r="G526" s="629"/>
      <c r="H526" s="629"/>
      <c r="I526" s="629"/>
      <c r="J526" s="629">
        <v>1</v>
      </c>
      <c r="K526" s="629">
        <v>2228.1799999999998</v>
      </c>
      <c r="L526" s="629"/>
      <c r="M526" s="629">
        <v>2228.1799999999998</v>
      </c>
      <c r="N526" s="629"/>
      <c r="O526" s="629"/>
      <c r="P526" s="642"/>
      <c r="Q526" s="630"/>
    </row>
    <row r="527" spans="1:17" ht="14.4" customHeight="1" x14ac:dyDescent="0.3">
      <c r="A527" s="625" t="s">
        <v>545</v>
      </c>
      <c r="B527" s="626" t="s">
        <v>6642</v>
      </c>
      <c r="C527" s="626" t="s">
        <v>6450</v>
      </c>
      <c r="D527" s="626" t="s">
        <v>7139</v>
      </c>
      <c r="E527" s="626" t="s">
        <v>7140</v>
      </c>
      <c r="F527" s="629">
        <v>1</v>
      </c>
      <c r="G527" s="629">
        <v>761.6</v>
      </c>
      <c r="H527" s="629">
        <v>1</v>
      </c>
      <c r="I527" s="629">
        <v>761.6</v>
      </c>
      <c r="J527" s="629"/>
      <c r="K527" s="629"/>
      <c r="L527" s="629"/>
      <c r="M527" s="629"/>
      <c r="N527" s="629"/>
      <c r="O527" s="629"/>
      <c r="P527" s="642"/>
      <c r="Q527" s="630"/>
    </row>
    <row r="528" spans="1:17" ht="14.4" customHeight="1" x14ac:dyDescent="0.3">
      <c r="A528" s="625" t="s">
        <v>545</v>
      </c>
      <c r="B528" s="626" t="s">
        <v>6642</v>
      </c>
      <c r="C528" s="626" t="s">
        <v>6450</v>
      </c>
      <c r="D528" s="626" t="s">
        <v>7141</v>
      </c>
      <c r="E528" s="626" t="s">
        <v>7142</v>
      </c>
      <c r="F528" s="629">
        <v>1</v>
      </c>
      <c r="G528" s="629">
        <v>761.6</v>
      </c>
      <c r="H528" s="629">
        <v>1</v>
      </c>
      <c r="I528" s="629">
        <v>761.6</v>
      </c>
      <c r="J528" s="629">
        <v>43</v>
      </c>
      <c r="K528" s="629">
        <v>33939.47</v>
      </c>
      <c r="L528" s="629">
        <v>44.563379726890759</v>
      </c>
      <c r="M528" s="629">
        <v>789.29000000000008</v>
      </c>
      <c r="N528" s="629">
        <v>79</v>
      </c>
      <c r="O528" s="629">
        <v>62353.909999999982</v>
      </c>
      <c r="P528" s="642">
        <v>81.872255777310897</v>
      </c>
      <c r="Q528" s="630">
        <v>789.28999999999974</v>
      </c>
    </row>
    <row r="529" spans="1:17" ht="14.4" customHeight="1" x14ac:dyDescent="0.3">
      <c r="A529" s="625" t="s">
        <v>545</v>
      </c>
      <c r="B529" s="626" t="s">
        <v>6642</v>
      </c>
      <c r="C529" s="626" t="s">
        <v>6450</v>
      </c>
      <c r="D529" s="626" t="s">
        <v>7143</v>
      </c>
      <c r="E529" s="626" t="s">
        <v>7135</v>
      </c>
      <c r="F529" s="629"/>
      <c r="G529" s="629"/>
      <c r="H529" s="629"/>
      <c r="I529" s="629"/>
      <c r="J529" s="629">
        <v>1</v>
      </c>
      <c r="K529" s="629">
        <v>2478.98</v>
      </c>
      <c r="L529" s="629"/>
      <c r="M529" s="629">
        <v>2478.98</v>
      </c>
      <c r="N529" s="629"/>
      <c r="O529" s="629"/>
      <c r="P529" s="642"/>
      <c r="Q529" s="630"/>
    </row>
    <row r="530" spans="1:17" ht="14.4" customHeight="1" x14ac:dyDescent="0.3">
      <c r="A530" s="625" t="s">
        <v>545</v>
      </c>
      <c r="B530" s="626" t="s">
        <v>6642</v>
      </c>
      <c r="C530" s="626" t="s">
        <v>6450</v>
      </c>
      <c r="D530" s="626" t="s">
        <v>7144</v>
      </c>
      <c r="E530" s="626" t="s">
        <v>7145</v>
      </c>
      <c r="F530" s="629">
        <v>4</v>
      </c>
      <c r="G530" s="629">
        <v>31736</v>
      </c>
      <c r="H530" s="629">
        <v>1</v>
      </c>
      <c r="I530" s="629">
        <v>7934</v>
      </c>
      <c r="J530" s="629">
        <v>12</v>
      </c>
      <c r="K530" s="629">
        <v>98670.12</v>
      </c>
      <c r="L530" s="629">
        <v>3.109091252835896</v>
      </c>
      <c r="M530" s="629">
        <v>8222.51</v>
      </c>
      <c r="N530" s="629">
        <v>22</v>
      </c>
      <c r="O530" s="629">
        <v>180895.22</v>
      </c>
      <c r="P530" s="642">
        <v>5.7000006301991428</v>
      </c>
      <c r="Q530" s="630">
        <v>8222.51</v>
      </c>
    </row>
    <row r="531" spans="1:17" ht="14.4" customHeight="1" x14ac:dyDescent="0.3">
      <c r="A531" s="625" t="s">
        <v>545</v>
      </c>
      <c r="B531" s="626" t="s">
        <v>6642</v>
      </c>
      <c r="C531" s="626" t="s">
        <v>6450</v>
      </c>
      <c r="D531" s="626" t="s">
        <v>7146</v>
      </c>
      <c r="E531" s="626" t="s">
        <v>7147</v>
      </c>
      <c r="F531" s="629">
        <v>7</v>
      </c>
      <c r="G531" s="629">
        <v>27436.5</v>
      </c>
      <c r="H531" s="629">
        <v>1</v>
      </c>
      <c r="I531" s="629">
        <v>3919.5</v>
      </c>
      <c r="J531" s="629">
        <v>2</v>
      </c>
      <c r="K531" s="629">
        <v>7981.5300000000007</v>
      </c>
      <c r="L531" s="629">
        <v>0.29090919031217544</v>
      </c>
      <c r="M531" s="629">
        <v>3990.7650000000003</v>
      </c>
      <c r="N531" s="629">
        <v>5</v>
      </c>
      <c r="O531" s="629">
        <v>20310.150000000001</v>
      </c>
      <c r="P531" s="642">
        <v>0.74026023727516266</v>
      </c>
      <c r="Q531" s="630">
        <v>4062.03</v>
      </c>
    </row>
    <row r="532" spans="1:17" ht="14.4" customHeight="1" x14ac:dyDescent="0.3">
      <c r="A532" s="625" t="s">
        <v>545</v>
      </c>
      <c r="B532" s="626" t="s">
        <v>6642</v>
      </c>
      <c r="C532" s="626" t="s">
        <v>6450</v>
      </c>
      <c r="D532" s="626" t="s">
        <v>7148</v>
      </c>
      <c r="E532" s="626" t="s">
        <v>7147</v>
      </c>
      <c r="F532" s="629">
        <v>9</v>
      </c>
      <c r="G532" s="629">
        <v>37006.200000000004</v>
      </c>
      <c r="H532" s="629">
        <v>1</v>
      </c>
      <c r="I532" s="629">
        <v>4111.8</v>
      </c>
      <c r="J532" s="629">
        <v>10</v>
      </c>
      <c r="K532" s="629">
        <v>41716.079999999994</v>
      </c>
      <c r="L532" s="629">
        <v>1.127272727272727</v>
      </c>
      <c r="M532" s="629">
        <v>4171.6079999999993</v>
      </c>
      <c r="N532" s="629">
        <v>10</v>
      </c>
      <c r="O532" s="629">
        <v>42613.2</v>
      </c>
      <c r="P532" s="642">
        <v>1.1515151515151514</v>
      </c>
      <c r="Q532" s="630">
        <v>4261.32</v>
      </c>
    </row>
    <row r="533" spans="1:17" ht="14.4" customHeight="1" x14ac:dyDescent="0.3">
      <c r="A533" s="625" t="s">
        <v>545</v>
      </c>
      <c r="B533" s="626" t="s">
        <v>6642</v>
      </c>
      <c r="C533" s="626" t="s">
        <v>6450</v>
      </c>
      <c r="D533" s="626" t="s">
        <v>7149</v>
      </c>
      <c r="E533" s="626" t="s">
        <v>7150</v>
      </c>
      <c r="F533" s="629">
        <v>1</v>
      </c>
      <c r="G533" s="629">
        <v>3207.6</v>
      </c>
      <c r="H533" s="629">
        <v>1</v>
      </c>
      <c r="I533" s="629">
        <v>3207.6</v>
      </c>
      <c r="J533" s="629">
        <v>2</v>
      </c>
      <c r="K533" s="629">
        <v>6531.84</v>
      </c>
      <c r="L533" s="629">
        <v>2.0363636363636366</v>
      </c>
      <c r="M533" s="629">
        <v>3265.92</v>
      </c>
      <c r="N533" s="629"/>
      <c r="O533" s="629"/>
      <c r="P533" s="642"/>
      <c r="Q533" s="630"/>
    </row>
    <row r="534" spans="1:17" ht="14.4" customHeight="1" x14ac:dyDescent="0.3">
      <c r="A534" s="625" t="s">
        <v>545</v>
      </c>
      <c r="B534" s="626" t="s">
        <v>6642</v>
      </c>
      <c r="C534" s="626" t="s">
        <v>6450</v>
      </c>
      <c r="D534" s="626" t="s">
        <v>6685</v>
      </c>
      <c r="E534" s="626" t="s">
        <v>6686</v>
      </c>
      <c r="F534" s="629"/>
      <c r="G534" s="629"/>
      <c r="H534" s="629"/>
      <c r="I534" s="629"/>
      <c r="J534" s="629"/>
      <c r="K534" s="629"/>
      <c r="L534" s="629"/>
      <c r="M534" s="629"/>
      <c r="N534" s="629">
        <v>1</v>
      </c>
      <c r="O534" s="629">
        <v>386.67</v>
      </c>
      <c r="P534" s="642"/>
      <c r="Q534" s="630">
        <v>386.67</v>
      </c>
    </row>
    <row r="535" spans="1:17" ht="14.4" customHeight="1" x14ac:dyDescent="0.3">
      <c r="A535" s="625" t="s">
        <v>545</v>
      </c>
      <c r="B535" s="626" t="s">
        <v>6642</v>
      </c>
      <c r="C535" s="626" t="s">
        <v>6450</v>
      </c>
      <c r="D535" s="626" t="s">
        <v>7151</v>
      </c>
      <c r="E535" s="626" t="s">
        <v>6686</v>
      </c>
      <c r="F535" s="629">
        <v>80</v>
      </c>
      <c r="G535" s="629">
        <v>24872</v>
      </c>
      <c r="H535" s="629">
        <v>1</v>
      </c>
      <c r="I535" s="629">
        <v>310.89999999999998</v>
      </c>
      <c r="J535" s="629">
        <v>24</v>
      </c>
      <c r="K535" s="629">
        <v>7574.7</v>
      </c>
      <c r="L535" s="629">
        <v>0.30454728208427145</v>
      </c>
      <c r="M535" s="629">
        <v>315.61250000000001</v>
      </c>
      <c r="N535" s="629">
        <v>7</v>
      </c>
      <c r="O535" s="629">
        <v>2255.4699999999998</v>
      </c>
      <c r="P535" s="642">
        <v>9.0683097458990017E-2</v>
      </c>
      <c r="Q535" s="630">
        <v>322.20999999999998</v>
      </c>
    </row>
    <row r="536" spans="1:17" ht="14.4" customHeight="1" x14ac:dyDescent="0.3">
      <c r="A536" s="625" t="s">
        <v>545</v>
      </c>
      <c r="B536" s="626" t="s">
        <v>6642</v>
      </c>
      <c r="C536" s="626" t="s">
        <v>6450</v>
      </c>
      <c r="D536" s="626" t="s">
        <v>7152</v>
      </c>
      <c r="E536" s="626" t="s">
        <v>7153</v>
      </c>
      <c r="F536" s="629"/>
      <c r="G536" s="629"/>
      <c r="H536" s="629"/>
      <c r="I536" s="629"/>
      <c r="J536" s="629">
        <v>2</v>
      </c>
      <c r="K536" s="629">
        <v>10412.76</v>
      </c>
      <c r="L536" s="629"/>
      <c r="M536" s="629">
        <v>5206.38</v>
      </c>
      <c r="N536" s="629"/>
      <c r="O536" s="629"/>
      <c r="P536" s="642"/>
      <c r="Q536" s="630"/>
    </row>
    <row r="537" spans="1:17" ht="14.4" customHeight="1" x14ac:dyDescent="0.3">
      <c r="A537" s="625" t="s">
        <v>545</v>
      </c>
      <c r="B537" s="626" t="s">
        <v>6642</v>
      </c>
      <c r="C537" s="626" t="s">
        <v>6450</v>
      </c>
      <c r="D537" s="626" t="s">
        <v>7154</v>
      </c>
      <c r="E537" s="626" t="s">
        <v>7129</v>
      </c>
      <c r="F537" s="629">
        <v>93</v>
      </c>
      <c r="G537" s="629">
        <v>114390</v>
      </c>
      <c r="H537" s="629">
        <v>1</v>
      </c>
      <c r="I537" s="629">
        <v>1230</v>
      </c>
      <c r="J537" s="629">
        <v>106</v>
      </c>
      <c r="K537" s="629">
        <v>135121.38</v>
      </c>
      <c r="L537" s="629">
        <v>1.1812341987936008</v>
      </c>
      <c r="M537" s="629">
        <v>1274.73</v>
      </c>
      <c r="N537" s="629">
        <v>71</v>
      </c>
      <c r="O537" s="629">
        <v>90505.829999999987</v>
      </c>
      <c r="P537" s="642">
        <v>0.79120403881458157</v>
      </c>
      <c r="Q537" s="630">
        <v>1274.7299999999998</v>
      </c>
    </row>
    <row r="538" spans="1:17" ht="14.4" customHeight="1" x14ac:dyDescent="0.3">
      <c r="A538" s="625" t="s">
        <v>545</v>
      </c>
      <c r="B538" s="626" t="s">
        <v>6642</v>
      </c>
      <c r="C538" s="626" t="s">
        <v>6450</v>
      </c>
      <c r="D538" s="626" t="s">
        <v>7155</v>
      </c>
      <c r="E538" s="626" t="s">
        <v>7156</v>
      </c>
      <c r="F538" s="629">
        <v>1</v>
      </c>
      <c r="G538" s="629">
        <v>8195</v>
      </c>
      <c r="H538" s="629">
        <v>1</v>
      </c>
      <c r="I538" s="629">
        <v>8195</v>
      </c>
      <c r="J538" s="629"/>
      <c r="K538" s="629"/>
      <c r="L538" s="629"/>
      <c r="M538" s="629"/>
      <c r="N538" s="629">
        <v>1</v>
      </c>
      <c r="O538" s="629">
        <v>8493</v>
      </c>
      <c r="P538" s="642">
        <v>1.0363636363636364</v>
      </c>
      <c r="Q538" s="630">
        <v>8493</v>
      </c>
    </row>
    <row r="539" spans="1:17" ht="14.4" customHeight="1" x14ac:dyDescent="0.3">
      <c r="A539" s="625" t="s">
        <v>545</v>
      </c>
      <c r="B539" s="626" t="s">
        <v>6642</v>
      </c>
      <c r="C539" s="626" t="s">
        <v>6450</v>
      </c>
      <c r="D539" s="626" t="s">
        <v>7157</v>
      </c>
      <c r="E539" s="626" t="s">
        <v>7158</v>
      </c>
      <c r="F539" s="629"/>
      <c r="G539" s="629"/>
      <c r="H539" s="629"/>
      <c r="I539" s="629"/>
      <c r="J539" s="629"/>
      <c r="K539" s="629"/>
      <c r="L539" s="629"/>
      <c r="M539" s="629"/>
      <c r="N539" s="629">
        <v>1</v>
      </c>
      <c r="O539" s="629">
        <v>7356.11</v>
      </c>
      <c r="P539" s="642"/>
      <c r="Q539" s="630">
        <v>7356.11</v>
      </c>
    </row>
    <row r="540" spans="1:17" ht="14.4" customHeight="1" x14ac:dyDescent="0.3">
      <c r="A540" s="625" t="s">
        <v>545</v>
      </c>
      <c r="B540" s="626" t="s">
        <v>6642</v>
      </c>
      <c r="C540" s="626" t="s">
        <v>6450</v>
      </c>
      <c r="D540" s="626" t="s">
        <v>7159</v>
      </c>
      <c r="E540" s="626" t="s">
        <v>7156</v>
      </c>
      <c r="F540" s="629">
        <v>4</v>
      </c>
      <c r="G540" s="629">
        <v>17920</v>
      </c>
      <c r="H540" s="629">
        <v>1</v>
      </c>
      <c r="I540" s="629">
        <v>4480</v>
      </c>
      <c r="J540" s="629"/>
      <c r="K540" s="629"/>
      <c r="L540" s="629"/>
      <c r="M540" s="629"/>
      <c r="N540" s="629"/>
      <c r="O540" s="629"/>
      <c r="P540" s="642"/>
      <c r="Q540" s="630"/>
    </row>
    <row r="541" spans="1:17" ht="14.4" customHeight="1" x14ac:dyDescent="0.3">
      <c r="A541" s="625" t="s">
        <v>545</v>
      </c>
      <c r="B541" s="626" t="s">
        <v>6642</v>
      </c>
      <c r="C541" s="626" t="s">
        <v>6450</v>
      </c>
      <c r="D541" s="626" t="s">
        <v>7160</v>
      </c>
      <c r="E541" s="626" t="s">
        <v>7161</v>
      </c>
      <c r="F541" s="629">
        <v>16</v>
      </c>
      <c r="G541" s="629">
        <v>195152</v>
      </c>
      <c r="H541" s="629">
        <v>1</v>
      </c>
      <c r="I541" s="629">
        <v>12197</v>
      </c>
      <c r="J541" s="629">
        <v>8</v>
      </c>
      <c r="K541" s="629">
        <v>101124.24</v>
      </c>
      <c r="L541" s="629">
        <v>0.51818192998278267</v>
      </c>
      <c r="M541" s="629">
        <v>12640.53</v>
      </c>
      <c r="N541" s="629">
        <v>10</v>
      </c>
      <c r="O541" s="629">
        <v>126405.29999999999</v>
      </c>
      <c r="P541" s="642">
        <v>0.6477274124784782</v>
      </c>
      <c r="Q541" s="630">
        <v>12640.529999999999</v>
      </c>
    </row>
    <row r="542" spans="1:17" ht="14.4" customHeight="1" x14ac:dyDescent="0.3">
      <c r="A542" s="625" t="s">
        <v>545</v>
      </c>
      <c r="B542" s="626" t="s">
        <v>6642</v>
      </c>
      <c r="C542" s="626" t="s">
        <v>6450</v>
      </c>
      <c r="D542" s="626" t="s">
        <v>7162</v>
      </c>
      <c r="E542" s="626" t="s">
        <v>7163</v>
      </c>
      <c r="F542" s="629">
        <v>2</v>
      </c>
      <c r="G542" s="629">
        <v>2024</v>
      </c>
      <c r="H542" s="629">
        <v>1</v>
      </c>
      <c r="I542" s="629">
        <v>1012</v>
      </c>
      <c r="J542" s="629">
        <v>1</v>
      </c>
      <c r="K542" s="629">
        <v>1048.8</v>
      </c>
      <c r="L542" s="629">
        <v>0.51818181818181819</v>
      </c>
      <c r="M542" s="629">
        <v>1048.8</v>
      </c>
      <c r="N542" s="629">
        <v>3</v>
      </c>
      <c r="O542" s="629">
        <v>3146.4</v>
      </c>
      <c r="P542" s="642">
        <v>1.5545454545454547</v>
      </c>
      <c r="Q542" s="630">
        <v>1048.8</v>
      </c>
    </row>
    <row r="543" spans="1:17" ht="14.4" customHeight="1" x14ac:dyDescent="0.3">
      <c r="A543" s="625" t="s">
        <v>545</v>
      </c>
      <c r="B543" s="626" t="s">
        <v>6642</v>
      </c>
      <c r="C543" s="626" t="s">
        <v>6450</v>
      </c>
      <c r="D543" s="626" t="s">
        <v>7164</v>
      </c>
      <c r="E543" s="626" t="s">
        <v>7165</v>
      </c>
      <c r="F543" s="629">
        <v>6</v>
      </c>
      <c r="G543" s="629">
        <v>72090</v>
      </c>
      <c r="H543" s="629">
        <v>1</v>
      </c>
      <c r="I543" s="629">
        <v>12015</v>
      </c>
      <c r="J543" s="629">
        <v>6</v>
      </c>
      <c r="K543" s="629">
        <v>74711.460000000006</v>
      </c>
      <c r="L543" s="629">
        <v>1.0363637120266334</v>
      </c>
      <c r="M543" s="629">
        <v>12451.910000000002</v>
      </c>
      <c r="N543" s="629">
        <v>5</v>
      </c>
      <c r="O543" s="629">
        <v>62259.549999999996</v>
      </c>
      <c r="P543" s="642">
        <v>0.86363642668886109</v>
      </c>
      <c r="Q543" s="630">
        <v>12451.91</v>
      </c>
    </row>
    <row r="544" spans="1:17" ht="14.4" customHeight="1" x14ac:dyDescent="0.3">
      <c r="A544" s="625" t="s">
        <v>545</v>
      </c>
      <c r="B544" s="626" t="s">
        <v>6642</v>
      </c>
      <c r="C544" s="626" t="s">
        <v>6450</v>
      </c>
      <c r="D544" s="626" t="s">
        <v>7166</v>
      </c>
      <c r="E544" s="626" t="s">
        <v>7165</v>
      </c>
      <c r="F544" s="629">
        <v>5</v>
      </c>
      <c r="G544" s="629">
        <v>64080</v>
      </c>
      <c r="H544" s="629">
        <v>1</v>
      </c>
      <c r="I544" s="629">
        <v>12816</v>
      </c>
      <c r="J544" s="629">
        <v>2</v>
      </c>
      <c r="K544" s="629">
        <v>26564.080000000002</v>
      </c>
      <c r="L544" s="629">
        <v>0.41454556803995007</v>
      </c>
      <c r="M544" s="629">
        <v>13282.04</v>
      </c>
      <c r="N544" s="629">
        <v>2</v>
      </c>
      <c r="O544" s="629">
        <v>26564.080000000002</v>
      </c>
      <c r="P544" s="642">
        <v>0.41454556803995007</v>
      </c>
      <c r="Q544" s="630">
        <v>13282.04</v>
      </c>
    </row>
    <row r="545" spans="1:17" ht="14.4" customHeight="1" x14ac:dyDescent="0.3">
      <c r="A545" s="625" t="s">
        <v>545</v>
      </c>
      <c r="B545" s="626" t="s">
        <v>6642</v>
      </c>
      <c r="C545" s="626" t="s">
        <v>6450</v>
      </c>
      <c r="D545" s="626" t="s">
        <v>7167</v>
      </c>
      <c r="E545" s="626" t="s">
        <v>7165</v>
      </c>
      <c r="F545" s="629">
        <v>1</v>
      </c>
      <c r="G545" s="629">
        <v>13695</v>
      </c>
      <c r="H545" s="629">
        <v>1</v>
      </c>
      <c r="I545" s="629">
        <v>13695</v>
      </c>
      <c r="J545" s="629"/>
      <c r="K545" s="629"/>
      <c r="L545" s="629"/>
      <c r="M545" s="629"/>
      <c r="N545" s="629">
        <v>3</v>
      </c>
      <c r="O545" s="629">
        <v>42579</v>
      </c>
      <c r="P545" s="642">
        <v>3.1090909090909089</v>
      </c>
      <c r="Q545" s="630">
        <v>14193</v>
      </c>
    </row>
    <row r="546" spans="1:17" ht="14.4" customHeight="1" x14ac:dyDescent="0.3">
      <c r="A546" s="625" t="s">
        <v>545</v>
      </c>
      <c r="B546" s="626" t="s">
        <v>6642</v>
      </c>
      <c r="C546" s="626" t="s">
        <v>6450</v>
      </c>
      <c r="D546" s="626" t="s">
        <v>7168</v>
      </c>
      <c r="E546" s="626" t="s">
        <v>7163</v>
      </c>
      <c r="F546" s="629">
        <v>7</v>
      </c>
      <c r="G546" s="629">
        <v>8442</v>
      </c>
      <c r="H546" s="629">
        <v>1</v>
      </c>
      <c r="I546" s="629">
        <v>1206</v>
      </c>
      <c r="J546" s="629">
        <v>7</v>
      </c>
      <c r="K546" s="629">
        <v>8442</v>
      </c>
      <c r="L546" s="629">
        <v>1</v>
      </c>
      <c r="M546" s="629">
        <v>1206</v>
      </c>
      <c r="N546" s="629">
        <v>5</v>
      </c>
      <c r="O546" s="629">
        <v>6030</v>
      </c>
      <c r="P546" s="642">
        <v>0.7142857142857143</v>
      </c>
      <c r="Q546" s="630">
        <v>1206</v>
      </c>
    </row>
    <row r="547" spans="1:17" ht="14.4" customHeight="1" x14ac:dyDescent="0.3">
      <c r="A547" s="625" t="s">
        <v>545</v>
      </c>
      <c r="B547" s="626" t="s">
        <v>6642</v>
      </c>
      <c r="C547" s="626" t="s">
        <v>6450</v>
      </c>
      <c r="D547" s="626" t="s">
        <v>7169</v>
      </c>
      <c r="E547" s="626" t="s">
        <v>7163</v>
      </c>
      <c r="F547" s="629">
        <v>19</v>
      </c>
      <c r="G547" s="629">
        <v>24168</v>
      </c>
      <c r="H547" s="629">
        <v>1</v>
      </c>
      <c r="I547" s="629">
        <v>1272</v>
      </c>
      <c r="J547" s="629">
        <v>27</v>
      </c>
      <c r="K547" s="629">
        <v>34344</v>
      </c>
      <c r="L547" s="629">
        <v>1.4210526315789473</v>
      </c>
      <c r="M547" s="629">
        <v>1272</v>
      </c>
      <c r="N547" s="629">
        <v>23</v>
      </c>
      <c r="O547" s="629">
        <v>29256</v>
      </c>
      <c r="P547" s="642">
        <v>1.2105263157894737</v>
      </c>
      <c r="Q547" s="630">
        <v>1272</v>
      </c>
    </row>
    <row r="548" spans="1:17" ht="14.4" customHeight="1" x14ac:dyDescent="0.3">
      <c r="A548" s="625" t="s">
        <v>545</v>
      </c>
      <c r="B548" s="626" t="s">
        <v>6642</v>
      </c>
      <c r="C548" s="626" t="s">
        <v>6450</v>
      </c>
      <c r="D548" s="626" t="s">
        <v>7170</v>
      </c>
      <c r="E548" s="626" t="s">
        <v>7171</v>
      </c>
      <c r="F548" s="629">
        <v>1</v>
      </c>
      <c r="G548" s="629">
        <v>9831</v>
      </c>
      <c r="H548" s="629">
        <v>1</v>
      </c>
      <c r="I548" s="629">
        <v>9831</v>
      </c>
      <c r="J548" s="629">
        <v>4</v>
      </c>
      <c r="K548" s="629">
        <v>40753.96</v>
      </c>
      <c r="L548" s="629">
        <v>4.1454541755670835</v>
      </c>
      <c r="M548" s="629">
        <v>10188.49</v>
      </c>
      <c r="N548" s="629">
        <v>2</v>
      </c>
      <c r="O548" s="629">
        <v>20376.98</v>
      </c>
      <c r="P548" s="642">
        <v>2.0727270877835418</v>
      </c>
      <c r="Q548" s="630">
        <v>10188.49</v>
      </c>
    </row>
    <row r="549" spans="1:17" ht="14.4" customHeight="1" x14ac:dyDescent="0.3">
      <c r="A549" s="625" t="s">
        <v>545</v>
      </c>
      <c r="B549" s="626" t="s">
        <v>6642</v>
      </c>
      <c r="C549" s="626" t="s">
        <v>6450</v>
      </c>
      <c r="D549" s="626" t="s">
        <v>7172</v>
      </c>
      <c r="E549" s="626" t="s">
        <v>7171</v>
      </c>
      <c r="F549" s="629"/>
      <c r="G549" s="629"/>
      <c r="H549" s="629"/>
      <c r="I549" s="629"/>
      <c r="J549" s="629">
        <v>1</v>
      </c>
      <c r="K549" s="629">
        <v>11545.09</v>
      </c>
      <c r="L549" s="629"/>
      <c r="M549" s="629">
        <v>11545.09</v>
      </c>
      <c r="N549" s="629"/>
      <c r="O549" s="629"/>
      <c r="P549" s="642"/>
      <c r="Q549" s="630"/>
    </row>
    <row r="550" spans="1:17" ht="14.4" customHeight="1" x14ac:dyDescent="0.3">
      <c r="A550" s="625" t="s">
        <v>545</v>
      </c>
      <c r="B550" s="626" t="s">
        <v>6642</v>
      </c>
      <c r="C550" s="626" t="s">
        <v>6450</v>
      </c>
      <c r="D550" s="626" t="s">
        <v>7173</v>
      </c>
      <c r="E550" s="626" t="s">
        <v>7174</v>
      </c>
      <c r="F550" s="629">
        <v>1</v>
      </c>
      <c r="G550" s="629">
        <v>10256</v>
      </c>
      <c r="H550" s="629">
        <v>1</v>
      </c>
      <c r="I550" s="629">
        <v>10256</v>
      </c>
      <c r="J550" s="629">
        <v>1</v>
      </c>
      <c r="K550" s="629">
        <v>10628.95</v>
      </c>
      <c r="L550" s="629">
        <v>1.0363640795631825</v>
      </c>
      <c r="M550" s="629">
        <v>10628.95</v>
      </c>
      <c r="N550" s="629">
        <v>3</v>
      </c>
      <c r="O550" s="629">
        <v>31886.850000000002</v>
      </c>
      <c r="P550" s="642">
        <v>3.1090922386895476</v>
      </c>
      <c r="Q550" s="630">
        <v>10628.95</v>
      </c>
    </row>
    <row r="551" spans="1:17" ht="14.4" customHeight="1" x14ac:dyDescent="0.3">
      <c r="A551" s="625" t="s">
        <v>545</v>
      </c>
      <c r="B551" s="626" t="s">
        <v>6642</v>
      </c>
      <c r="C551" s="626" t="s">
        <v>6450</v>
      </c>
      <c r="D551" s="626" t="s">
        <v>7175</v>
      </c>
      <c r="E551" s="626" t="s">
        <v>7174</v>
      </c>
      <c r="F551" s="629"/>
      <c r="G551" s="629"/>
      <c r="H551" s="629"/>
      <c r="I551" s="629"/>
      <c r="J551" s="629">
        <v>1</v>
      </c>
      <c r="K551" s="629">
        <v>11562.71</v>
      </c>
      <c r="L551" s="629"/>
      <c r="M551" s="629">
        <v>11562.71</v>
      </c>
      <c r="N551" s="629">
        <v>1</v>
      </c>
      <c r="O551" s="629">
        <v>11562.71</v>
      </c>
      <c r="P551" s="642"/>
      <c r="Q551" s="630">
        <v>11562.71</v>
      </c>
    </row>
    <row r="552" spans="1:17" ht="14.4" customHeight="1" x14ac:dyDescent="0.3">
      <c r="A552" s="625" t="s">
        <v>545</v>
      </c>
      <c r="B552" s="626" t="s">
        <v>6642</v>
      </c>
      <c r="C552" s="626" t="s">
        <v>6450</v>
      </c>
      <c r="D552" s="626" t="s">
        <v>7176</v>
      </c>
      <c r="E552" s="626" t="s">
        <v>7177</v>
      </c>
      <c r="F552" s="629">
        <v>2</v>
      </c>
      <c r="G552" s="629">
        <v>74318</v>
      </c>
      <c r="H552" s="629">
        <v>1</v>
      </c>
      <c r="I552" s="629">
        <v>37159</v>
      </c>
      <c r="J552" s="629">
        <v>5</v>
      </c>
      <c r="K552" s="629">
        <v>185795</v>
      </c>
      <c r="L552" s="629">
        <v>2.5</v>
      </c>
      <c r="M552" s="629">
        <v>37159</v>
      </c>
      <c r="N552" s="629">
        <v>2</v>
      </c>
      <c r="O552" s="629">
        <v>74318</v>
      </c>
      <c r="P552" s="642">
        <v>1</v>
      </c>
      <c r="Q552" s="630">
        <v>37159</v>
      </c>
    </row>
    <row r="553" spans="1:17" ht="14.4" customHeight="1" x14ac:dyDescent="0.3">
      <c r="A553" s="625" t="s">
        <v>545</v>
      </c>
      <c r="B553" s="626" t="s">
        <v>6642</v>
      </c>
      <c r="C553" s="626" t="s">
        <v>6450</v>
      </c>
      <c r="D553" s="626" t="s">
        <v>7178</v>
      </c>
      <c r="E553" s="626" t="s">
        <v>7179</v>
      </c>
      <c r="F553" s="629"/>
      <c r="G553" s="629"/>
      <c r="H553" s="629"/>
      <c r="I553" s="629"/>
      <c r="J553" s="629">
        <v>4</v>
      </c>
      <c r="K553" s="629">
        <v>39595.200000000004</v>
      </c>
      <c r="L553" s="629"/>
      <c r="M553" s="629">
        <v>9898.8000000000011</v>
      </c>
      <c r="N553" s="629">
        <v>2</v>
      </c>
      <c r="O553" s="629">
        <v>19972.8</v>
      </c>
      <c r="P553" s="642"/>
      <c r="Q553" s="630">
        <v>9986.4</v>
      </c>
    </row>
    <row r="554" spans="1:17" ht="14.4" customHeight="1" x14ac:dyDescent="0.3">
      <c r="A554" s="625" t="s">
        <v>545</v>
      </c>
      <c r="B554" s="626" t="s">
        <v>6642</v>
      </c>
      <c r="C554" s="626" t="s">
        <v>6450</v>
      </c>
      <c r="D554" s="626" t="s">
        <v>7180</v>
      </c>
      <c r="E554" s="626" t="s">
        <v>7181</v>
      </c>
      <c r="F554" s="629">
        <v>2</v>
      </c>
      <c r="G554" s="629">
        <v>41522</v>
      </c>
      <c r="H554" s="629">
        <v>1</v>
      </c>
      <c r="I554" s="629">
        <v>20761</v>
      </c>
      <c r="J554" s="629">
        <v>1</v>
      </c>
      <c r="K554" s="629">
        <v>20761</v>
      </c>
      <c r="L554" s="629">
        <v>0.5</v>
      </c>
      <c r="M554" s="629">
        <v>20761</v>
      </c>
      <c r="N554" s="629"/>
      <c r="O554" s="629"/>
      <c r="P554" s="642"/>
      <c r="Q554" s="630"/>
    </row>
    <row r="555" spans="1:17" ht="14.4" customHeight="1" x14ac:dyDescent="0.3">
      <c r="A555" s="625" t="s">
        <v>545</v>
      </c>
      <c r="B555" s="626" t="s">
        <v>6642</v>
      </c>
      <c r="C555" s="626" t="s">
        <v>6450</v>
      </c>
      <c r="D555" s="626" t="s">
        <v>7182</v>
      </c>
      <c r="E555" s="626" t="s">
        <v>7183</v>
      </c>
      <c r="F555" s="629">
        <v>2</v>
      </c>
      <c r="G555" s="629">
        <v>4530</v>
      </c>
      <c r="H555" s="629">
        <v>1</v>
      </c>
      <c r="I555" s="629">
        <v>2265</v>
      </c>
      <c r="J555" s="629">
        <v>4</v>
      </c>
      <c r="K555" s="629">
        <v>9224.7200000000012</v>
      </c>
      <c r="L555" s="629">
        <v>2.0363620309050776</v>
      </c>
      <c r="M555" s="629">
        <v>2306.1800000000003</v>
      </c>
      <c r="N555" s="629">
        <v>2</v>
      </c>
      <c r="O555" s="629">
        <v>4694.72</v>
      </c>
      <c r="P555" s="642">
        <v>1.0363620309050774</v>
      </c>
      <c r="Q555" s="630">
        <v>2347.36</v>
      </c>
    </row>
    <row r="556" spans="1:17" ht="14.4" customHeight="1" x14ac:dyDescent="0.3">
      <c r="A556" s="625" t="s">
        <v>545</v>
      </c>
      <c r="B556" s="626" t="s">
        <v>6642</v>
      </c>
      <c r="C556" s="626" t="s">
        <v>6450</v>
      </c>
      <c r="D556" s="626" t="s">
        <v>7184</v>
      </c>
      <c r="E556" s="626" t="s">
        <v>7185</v>
      </c>
      <c r="F556" s="629"/>
      <c r="G556" s="629"/>
      <c r="H556" s="629"/>
      <c r="I556" s="629"/>
      <c r="J556" s="629">
        <v>1</v>
      </c>
      <c r="K556" s="629">
        <v>6086</v>
      </c>
      <c r="L556" s="629"/>
      <c r="M556" s="629">
        <v>6086</v>
      </c>
      <c r="N556" s="629"/>
      <c r="O556" s="629"/>
      <c r="P556" s="642"/>
      <c r="Q556" s="630"/>
    </row>
    <row r="557" spans="1:17" ht="14.4" customHeight="1" x14ac:dyDescent="0.3">
      <c r="A557" s="625" t="s">
        <v>545</v>
      </c>
      <c r="B557" s="626" t="s">
        <v>6642</v>
      </c>
      <c r="C557" s="626" t="s">
        <v>6450</v>
      </c>
      <c r="D557" s="626" t="s">
        <v>7186</v>
      </c>
      <c r="E557" s="626" t="s">
        <v>7187</v>
      </c>
      <c r="F557" s="629">
        <v>8</v>
      </c>
      <c r="G557" s="629">
        <v>8454.4</v>
      </c>
      <c r="H557" s="629">
        <v>1</v>
      </c>
      <c r="I557" s="629">
        <v>1056.8</v>
      </c>
      <c r="J557" s="629">
        <v>15</v>
      </c>
      <c r="K557" s="629">
        <v>16428.45</v>
      </c>
      <c r="L557" s="629">
        <v>1.9431834311127936</v>
      </c>
      <c r="M557" s="629">
        <v>1095.23</v>
      </c>
      <c r="N557" s="629">
        <v>7</v>
      </c>
      <c r="O557" s="629">
        <v>7666.6100000000006</v>
      </c>
      <c r="P557" s="642">
        <v>0.90681893451930362</v>
      </c>
      <c r="Q557" s="630">
        <v>1095.23</v>
      </c>
    </row>
    <row r="558" spans="1:17" ht="14.4" customHeight="1" x14ac:dyDescent="0.3">
      <c r="A558" s="625" t="s">
        <v>545</v>
      </c>
      <c r="B558" s="626" t="s">
        <v>6642</v>
      </c>
      <c r="C558" s="626" t="s">
        <v>6450</v>
      </c>
      <c r="D558" s="626" t="s">
        <v>7188</v>
      </c>
      <c r="E558" s="626" t="s">
        <v>7189</v>
      </c>
      <c r="F558" s="629">
        <v>4</v>
      </c>
      <c r="G558" s="629">
        <v>46696</v>
      </c>
      <c r="H558" s="629">
        <v>1</v>
      </c>
      <c r="I558" s="629">
        <v>11674</v>
      </c>
      <c r="J558" s="629">
        <v>8</v>
      </c>
      <c r="K558" s="629">
        <v>93392</v>
      </c>
      <c r="L558" s="629">
        <v>2</v>
      </c>
      <c r="M558" s="629">
        <v>11674</v>
      </c>
      <c r="N558" s="629">
        <v>4</v>
      </c>
      <c r="O558" s="629">
        <v>46696</v>
      </c>
      <c r="P558" s="642">
        <v>1</v>
      </c>
      <c r="Q558" s="630">
        <v>11674</v>
      </c>
    </row>
    <row r="559" spans="1:17" ht="14.4" customHeight="1" x14ac:dyDescent="0.3">
      <c r="A559" s="625" t="s">
        <v>545</v>
      </c>
      <c r="B559" s="626" t="s">
        <v>6642</v>
      </c>
      <c r="C559" s="626" t="s">
        <v>6450</v>
      </c>
      <c r="D559" s="626" t="s">
        <v>7190</v>
      </c>
      <c r="E559" s="626" t="s">
        <v>7191</v>
      </c>
      <c r="F559" s="629">
        <v>21</v>
      </c>
      <c r="G559" s="629">
        <v>18291</v>
      </c>
      <c r="H559" s="629">
        <v>1</v>
      </c>
      <c r="I559" s="629">
        <v>871</v>
      </c>
      <c r="J559" s="629">
        <v>36</v>
      </c>
      <c r="K559" s="629">
        <v>32496.120000000003</v>
      </c>
      <c r="L559" s="629">
        <v>1.7766180088568149</v>
      </c>
      <c r="M559" s="629">
        <v>902.67000000000007</v>
      </c>
      <c r="N559" s="629">
        <v>12</v>
      </c>
      <c r="O559" s="629">
        <v>10832.04</v>
      </c>
      <c r="P559" s="642">
        <v>0.59220600295227166</v>
      </c>
      <c r="Q559" s="630">
        <v>902.67000000000007</v>
      </c>
    </row>
    <row r="560" spans="1:17" ht="14.4" customHeight="1" x14ac:dyDescent="0.3">
      <c r="A560" s="625" t="s">
        <v>545</v>
      </c>
      <c r="B560" s="626" t="s">
        <v>6642</v>
      </c>
      <c r="C560" s="626" t="s">
        <v>6450</v>
      </c>
      <c r="D560" s="626" t="s">
        <v>7192</v>
      </c>
      <c r="E560" s="626" t="s">
        <v>7191</v>
      </c>
      <c r="F560" s="629">
        <v>18</v>
      </c>
      <c r="G560" s="629">
        <v>17879.400000000001</v>
      </c>
      <c r="H560" s="629">
        <v>1</v>
      </c>
      <c r="I560" s="629">
        <v>993.30000000000007</v>
      </c>
      <c r="J560" s="629">
        <v>52</v>
      </c>
      <c r="K560" s="629">
        <v>53529.840000000004</v>
      </c>
      <c r="L560" s="629">
        <v>2.9939393939393941</v>
      </c>
      <c r="M560" s="629">
        <v>1029.42</v>
      </c>
      <c r="N560" s="629">
        <v>28</v>
      </c>
      <c r="O560" s="629">
        <v>28823.760000000002</v>
      </c>
      <c r="P560" s="642">
        <v>1.6121212121212121</v>
      </c>
      <c r="Q560" s="630">
        <v>1029.42</v>
      </c>
    </row>
    <row r="561" spans="1:17" ht="14.4" customHeight="1" x14ac:dyDescent="0.3">
      <c r="A561" s="625" t="s">
        <v>545</v>
      </c>
      <c r="B561" s="626" t="s">
        <v>6642</v>
      </c>
      <c r="C561" s="626" t="s">
        <v>6450</v>
      </c>
      <c r="D561" s="626" t="s">
        <v>7193</v>
      </c>
      <c r="E561" s="626" t="s">
        <v>7194</v>
      </c>
      <c r="F561" s="629">
        <v>1</v>
      </c>
      <c r="G561" s="629">
        <v>1000.8</v>
      </c>
      <c r="H561" s="629">
        <v>1</v>
      </c>
      <c r="I561" s="629">
        <v>1000.8</v>
      </c>
      <c r="J561" s="629">
        <v>2</v>
      </c>
      <c r="K561" s="629">
        <v>2074.38</v>
      </c>
      <c r="L561" s="629">
        <v>2.0727218225419666</v>
      </c>
      <c r="M561" s="629">
        <v>1037.19</v>
      </c>
      <c r="N561" s="629"/>
      <c r="O561" s="629"/>
      <c r="P561" s="642"/>
      <c r="Q561" s="630"/>
    </row>
    <row r="562" spans="1:17" ht="14.4" customHeight="1" x14ac:dyDescent="0.3">
      <c r="A562" s="625" t="s">
        <v>545</v>
      </c>
      <c r="B562" s="626" t="s">
        <v>6642</v>
      </c>
      <c r="C562" s="626" t="s">
        <v>6450</v>
      </c>
      <c r="D562" s="626" t="s">
        <v>7195</v>
      </c>
      <c r="E562" s="626" t="s">
        <v>7196</v>
      </c>
      <c r="F562" s="629">
        <v>5</v>
      </c>
      <c r="G562" s="629">
        <v>45855</v>
      </c>
      <c r="H562" s="629">
        <v>1</v>
      </c>
      <c r="I562" s="629">
        <v>9171</v>
      </c>
      <c r="J562" s="629">
        <v>8</v>
      </c>
      <c r="K562" s="629">
        <v>76035.92</v>
      </c>
      <c r="L562" s="629">
        <v>1.6581816595791081</v>
      </c>
      <c r="M562" s="629">
        <v>9504.49</v>
      </c>
      <c r="N562" s="629">
        <v>2</v>
      </c>
      <c r="O562" s="629">
        <v>19008.98</v>
      </c>
      <c r="P562" s="642">
        <v>0.41454541489477703</v>
      </c>
      <c r="Q562" s="630">
        <v>9504.49</v>
      </c>
    </row>
    <row r="563" spans="1:17" ht="14.4" customHeight="1" x14ac:dyDescent="0.3">
      <c r="A563" s="625" t="s">
        <v>545</v>
      </c>
      <c r="B563" s="626" t="s">
        <v>6642</v>
      </c>
      <c r="C563" s="626" t="s">
        <v>6450</v>
      </c>
      <c r="D563" s="626" t="s">
        <v>7197</v>
      </c>
      <c r="E563" s="626" t="s">
        <v>7198</v>
      </c>
      <c r="F563" s="629"/>
      <c r="G563" s="629"/>
      <c r="H563" s="629"/>
      <c r="I563" s="629"/>
      <c r="J563" s="629">
        <v>30</v>
      </c>
      <c r="K563" s="629">
        <v>102726</v>
      </c>
      <c r="L563" s="629"/>
      <c r="M563" s="629">
        <v>3424.2</v>
      </c>
      <c r="N563" s="629">
        <v>17</v>
      </c>
      <c r="O563" s="629">
        <v>58211.399999999994</v>
      </c>
      <c r="P563" s="642"/>
      <c r="Q563" s="630">
        <v>3424.2</v>
      </c>
    </row>
    <row r="564" spans="1:17" ht="14.4" customHeight="1" x14ac:dyDescent="0.3">
      <c r="A564" s="625" t="s">
        <v>545</v>
      </c>
      <c r="B564" s="626" t="s">
        <v>6642</v>
      </c>
      <c r="C564" s="626" t="s">
        <v>6450</v>
      </c>
      <c r="D564" s="626" t="s">
        <v>7199</v>
      </c>
      <c r="E564" s="626" t="s">
        <v>7200</v>
      </c>
      <c r="F564" s="629"/>
      <c r="G564" s="629"/>
      <c r="H564" s="629"/>
      <c r="I564" s="629"/>
      <c r="J564" s="629">
        <v>1.1000000000000001</v>
      </c>
      <c r="K564" s="629">
        <v>14140.720000000001</v>
      </c>
      <c r="L564" s="629"/>
      <c r="M564" s="629">
        <v>12855.2</v>
      </c>
      <c r="N564" s="629">
        <v>0.1</v>
      </c>
      <c r="O564" s="629">
        <v>1285.52</v>
      </c>
      <c r="P564" s="642"/>
      <c r="Q564" s="630">
        <v>12855.199999999999</v>
      </c>
    </row>
    <row r="565" spans="1:17" ht="14.4" customHeight="1" x14ac:dyDescent="0.3">
      <c r="A565" s="625" t="s">
        <v>545</v>
      </c>
      <c r="B565" s="626" t="s">
        <v>6642</v>
      </c>
      <c r="C565" s="626" t="s">
        <v>6450</v>
      </c>
      <c r="D565" s="626" t="s">
        <v>7201</v>
      </c>
      <c r="E565" s="626" t="s">
        <v>7202</v>
      </c>
      <c r="F565" s="629"/>
      <c r="G565" s="629"/>
      <c r="H565" s="629"/>
      <c r="I565" s="629"/>
      <c r="J565" s="629">
        <v>1</v>
      </c>
      <c r="K565" s="629">
        <v>2443.75</v>
      </c>
      <c r="L565" s="629"/>
      <c r="M565" s="629">
        <v>2443.75</v>
      </c>
      <c r="N565" s="629"/>
      <c r="O565" s="629"/>
      <c r="P565" s="642"/>
      <c r="Q565" s="630"/>
    </row>
    <row r="566" spans="1:17" ht="14.4" customHeight="1" x14ac:dyDescent="0.3">
      <c r="A566" s="625" t="s">
        <v>545</v>
      </c>
      <c r="B566" s="626" t="s">
        <v>6642</v>
      </c>
      <c r="C566" s="626" t="s">
        <v>6450</v>
      </c>
      <c r="D566" s="626" t="s">
        <v>7203</v>
      </c>
      <c r="E566" s="626" t="s">
        <v>7204</v>
      </c>
      <c r="F566" s="629"/>
      <c r="G566" s="629"/>
      <c r="H566" s="629"/>
      <c r="I566" s="629"/>
      <c r="J566" s="629"/>
      <c r="K566" s="629"/>
      <c r="L566" s="629"/>
      <c r="M566" s="629"/>
      <c r="N566" s="629">
        <v>1</v>
      </c>
      <c r="O566" s="629">
        <v>9469.25</v>
      </c>
      <c r="P566" s="642"/>
      <c r="Q566" s="630">
        <v>9469.25</v>
      </c>
    </row>
    <row r="567" spans="1:17" ht="14.4" customHeight="1" x14ac:dyDescent="0.3">
      <c r="A567" s="625" t="s">
        <v>545</v>
      </c>
      <c r="B567" s="626" t="s">
        <v>6642</v>
      </c>
      <c r="C567" s="626" t="s">
        <v>6450</v>
      </c>
      <c r="D567" s="626" t="s">
        <v>7205</v>
      </c>
      <c r="E567" s="626" t="s">
        <v>7206</v>
      </c>
      <c r="F567" s="629">
        <v>1</v>
      </c>
      <c r="G567" s="629">
        <v>9408</v>
      </c>
      <c r="H567" s="629">
        <v>1</v>
      </c>
      <c r="I567" s="629">
        <v>9408</v>
      </c>
      <c r="J567" s="629"/>
      <c r="K567" s="629"/>
      <c r="L567" s="629"/>
      <c r="M567" s="629"/>
      <c r="N567" s="629"/>
      <c r="O567" s="629"/>
      <c r="P567" s="642"/>
      <c r="Q567" s="630"/>
    </row>
    <row r="568" spans="1:17" ht="14.4" customHeight="1" x14ac:dyDescent="0.3">
      <c r="A568" s="625" t="s">
        <v>545</v>
      </c>
      <c r="B568" s="626" t="s">
        <v>6642</v>
      </c>
      <c r="C568" s="626" t="s">
        <v>6450</v>
      </c>
      <c r="D568" s="626" t="s">
        <v>7207</v>
      </c>
      <c r="E568" s="626" t="s">
        <v>7208</v>
      </c>
      <c r="F568" s="629">
        <v>2</v>
      </c>
      <c r="G568" s="629">
        <v>17726</v>
      </c>
      <c r="H568" s="629">
        <v>1</v>
      </c>
      <c r="I568" s="629">
        <v>8863</v>
      </c>
      <c r="J568" s="629">
        <v>3</v>
      </c>
      <c r="K568" s="629">
        <v>27555.870000000003</v>
      </c>
      <c r="L568" s="629">
        <v>1.5545453006882546</v>
      </c>
      <c r="M568" s="629">
        <v>9185.2900000000009</v>
      </c>
      <c r="N568" s="629">
        <v>2</v>
      </c>
      <c r="O568" s="629">
        <v>18370.580000000002</v>
      </c>
      <c r="P568" s="642">
        <v>1.0363635337921697</v>
      </c>
      <c r="Q568" s="630">
        <v>9185.2900000000009</v>
      </c>
    </row>
    <row r="569" spans="1:17" ht="14.4" customHeight="1" x14ac:dyDescent="0.3">
      <c r="A569" s="625" t="s">
        <v>545</v>
      </c>
      <c r="B569" s="626" t="s">
        <v>6642</v>
      </c>
      <c r="C569" s="626" t="s">
        <v>6450</v>
      </c>
      <c r="D569" s="626" t="s">
        <v>7209</v>
      </c>
      <c r="E569" s="626" t="s">
        <v>7210</v>
      </c>
      <c r="F569" s="629">
        <v>3</v>
      </c>
      <c r="G569" s="629">
        <v>1773</v>
      </c>
      <c r="H569" s="629">
        <v>1</v>
      </c>
      <c r="I569" s="629">
        <v>591</v>
      </c>
      <c r="J569" s="629">
        <v>10</v>
      </c>
      <c r="K569" s="629">
        <v>6124.9000000000005</v>
      </c>
      <c r="L569" s="629">
        <v>3.4545403271291599</v>
      </c>
      <c r="M569" s="629">
        <v>612.49</v>
      </c>
      <c r="N569" s="629"/>
      <c r="O569" s="629"/>
      <c r="P569" s="642"/>
      <c r="Q569" s="630"/>
    </row>
    <row r="570" spans="1:17" ht="14.4" customHeight="1" x14ac:dyDescent="0.3">
      <c r="A570" s="625" t="s">
        <v>545</v>
      </c>
      <c r="B570" s="626" t="s">
        <v>6642</v>
      </c>
      <c r="C570" s="626" t="s">
        <v>6450</v>
      </c>
      <c r="D570" s="626" t="s">
        <v>7211</v>
      </c>
      <c r="E570" s="626" t="s">
        <v>7210</v>
      </c>
      <c r="F570" s="629">
        <v>2</v>
      </c>
      <c r="G570" s="629">
        <v>1222</v>
      </c>
      <c r="H570" s="629">
        <v>1</v>
      </c>
      <c r="I570" s="629">
        <v>611</v>
      </c>
      <c r="J570" s="629">
        <v>5</v>
      </c>
      <c r="K570" s="629">
        <v>3166.1000000000004</v>
      </c>
      <c r="L570" s="629">
        <v>2.5909165302782329</v>
      </c>
      <c r="M570" s="629">
        <v>633.22</v>
      </c>
      <c r="N570" s="629">
        <v>1</v>
      </c>
      <c r="O570" s="629">
        <v>633.22</v>
      </c>
      <c r="P570" s="642">
        <v>0.51818330605564655</v>
      </c>
      <c r="Q570" s="630">
        <v>633.22</v>
      </c>
    </row>
    <row r="571" spans="1:17" ht="14.4" customHeight="1" x14ac:dyDescent="0.3">
      <c r="A571" s="625" t="s">
        <v>545</v>
      </c>
      <c r="B571" s="626" t="s">
        <v>6642</v>
      </c>
      <c r="C571" s="626" t="s">
        <v>6450</v>
      </c>
      <c r="D571" s="626" t="s">
        <v>7212</v>
      </c>
      <c r="E571" s="626" t="s">
        <v>7210</v>
      </c>
      <c r="F571" s="629">
        <v>3</v>
      </c>
      <c r="G571" s="629">
        <v>1884</v>
      </c>
      <c r="H571" s="629">
        <v>1</v>
      </c>
      <c r="I571" s="629">
        <v>628</v>
      </c>
      <c r="J571" s="629">
        <v>1</v>
      </c>
      <c r="K571" s="629">
        <v>650.84</v>
      </c>
      <c r="L571" s="629">
        <v>0.34545647558386411</v>
      </c>
      <c r="M571" s="629">
        <v>650.84</v>
      </c>
      <c r="N571" s="629"/>
      <c r="O571" s="629"/>
      <c r="P571" s="642"/>
      <c r="Q571" s="630"/>
    </row>
    <row r="572" spans="1:17" ht="14.4" customHeight="1" x14ac:dyDescent="0.3">
      <c r="A572" s="625" t="s">
        <v>545</v>
      </c>
      <c r="B572" s="626" t="s">
        <v>6642</v>
      </c>
      <c r="C572" s="626" t="s">
        <v>6450</v>
      </c>
      <c r="D572" s="626" t="s">
        <v>7213</v>
      </c>
      <c r="E572" s="626" t="s">
        <v>7210</v>
      </c>
      <c r="F572" s="629"/>
      <c r="G572" s="629"/>
      <c r="H572" s="629"/>
      <c r="I572" s="629"/>
      <c r="J572" s="629">
        <v>2</v>
      </c>
      <c r="K572" s="629">
        <v>1378.36</v>
      </c>
      <c r="L572" s="629"/>
      <c r="M572" s="629">
        <v>689.18</v>
      </c>
      <c r="N572" s="629">
        <v>1</v>
      </c>
      <c r="O572" s="629">
        <v>689.18</v>
      </c>
      <c r="P572" s="642"/>
      <c r="Q572" s="630">
        <v>689.18</v>
      </c>
    </row>
    <row r="573" spans="1:17" ht="14.4" customHeight="1" x14ac:dyDescent="0.3">
      <c r="A573" s="625" t="s">
        <v>545</v>
      </c>
      <c r="B573" s="626" t="s">
        <v>6642</v>
      </c>
      <c r="C573" s="626" t="s">
        <v>6450</v>
      </c>
      <c r="D573" s="626" t="s">
        <v>7214</v>
      </c>
      <c r="E573" s="626" t="s">
        <v>7215</v>
      </c>
      <c r="F573" s="629">
        <v>11</v>
      </c>
      <c r="G573" s="629">
        <v>9482</v>
      </c>
      <c r="H573" s="629">
        <v>1</v>
      </c>
      <c r="I573" s="629">
        <v>862</v>
      </c>
      <c r="J573" s="629">
        <v>15</v>
      </c>
      <c r="K573" s="629">
        <v>13400.250000000002</v>
      </c>
      <c r="L573" s="629">
        <v>1.4132303311537653</v>
      </c>
      <c r="M573" s="629">
        <v>893.35000000000014</v>
      </c>
      <c r="N573" s="629">
        <v>2</v>
      </c>
      <c r="O573" s="629">
        <v>1786.7</v>
      </c>
      <c r="P573" s="642">
        <v>0.188430710820502</v>
      </c>
      <c r="Q573" s="630">
        <v>893.35</v>
      </c>
    </row>
    <row r="574" spans="1:17" ht="14.4" customHeight="1" x14ac:dyDescent="0.3">
      <c r="A574" s="625" t="s">
        <v>545</v>
      </c>
      <c r="B574" s="626" t="s">
        <v>6642</v>
      </c>
      <c r="C574" s="626" t="s">
        <v>6450</v>
      </c>
      <c r="D574" s="626" t="s">
        <v>7216</v>
      </c>
      <c r="E574" s="626" t="s">
        <v>7215</v>
      </c>
      <c r="F574" s="629">
        <v>4</v>
      </c>
      <c r="G574" s="629">
        <v>3852</v>
      </c>
      <c r="H574" s="629">
        <v>1</v>
      </c>
      <c r="I574" s="629">
        <v>963</v>
      </c>
      <c r="J574" s="629">
        <v>11</v>
      </c>
      <c r="K574" s="629">
        <v>10978.220000000001</v>
      </c>
      <c r="L574" s="629">
        <v>2.8500051921079961</v>
      </c>
      <c r="M574" s="629">
        <v>998.0200000000001</v>
      </c>
      <c r="N574" s="629">
        <v>5</v>
      </c>
      <c r="O574" s="629">
        <v>4990.1000000000004</v>
      </c>
      <c r="P574" s="642">
        <v>1.2954569055036345</v>
      </c>
      <c r="Q574" s="630">
        <v>998.0200000000001</v>
      </c>
    </row>
    <row r="575" spans="1:17" ht="14.4" customHeight="1" x14ac:dyDescent="0.3">
      <c r="A575" s="625" t="s">
        <v>545</v>
      </c>
      <c r="B575" s="626" t="s">
        <v>6642</v>
      </c>
      <c r="C575" s="626" t="s">
        <v>6450</v>
      </c>
      <c r="D575" s="626" t="s">
        <v>7217</v>
      </c>
      <c r="E575" s="626" t="s">
        <v>7215</v>
      </c>
      <c r="F575" s="629">
        <v>1</v>
      </c>
      <c r="G575" s="629">
        <v>801</v>
      </c>
      <c r="H575" s="629">
        <v>1</v>
      </c>
      <c r="I575" s="629">
        <v>801</v>
      </c>
      <c r="J575" s="629">
        <v>1</v>
      </c>
      <c r="K575" s="629">
        <v>830.13</v>
      </c>
      <c r="L575" s="629">
        <v>1.0363670411985018</v>
      </c>
      <c r="M575" s="629">
        <v>830.13</v>
      </c>
      <c r="N575" s="629"/>
      <c r="O575" s="629"/>
      <c r="P575" s="642"/>
      <c r="Q575" s="630"/>
    </row>
    <row r="576" spans="1:17" ht="14.4" customHeight="1" x14ac:dyDescent="0.3">
      <c r="A576" s="625" t="s">
        <v>545</v>
      </c>
      <c r="B576" s="626" t="s">
        <v>6642</v>
      </c>
      <c r="C576" s="626" t="s">
        <v>6450</v>
      </c>
      <c r="D576" s="626" t="s">
        <v>7218</v>
      </c>
      <c r="E576" s="626" t="s">
        <v>7219</v>
      </c>
      <c r="F576" s="629"/>
      <c r="G576" s="629"/>
      <c r="H576" s="629"/>
      <c r="I576" s="629"/>
      <c r="J576" s="629"/>
      <c r="K576" s="629"/>
      <c r="L576" s="629"/>
      <c r="M576" s="629"/>
      <c r="N576" s="629">
        <v>5</v>
      </c>
      <c r="O576" s="629">
        <v>3103.8999999999996</v>
      </c>
      <c r="P576" s="642"/>
      <c r="Q576" s="630">
        <v>620.78</v>
      </c>
    </row>
    <row r="577" spans="1:17" ht="14.4" customHeight="1" x14ac:dyDescent="0.3">
      <c r="A577" s="625" t="s">
        <v>545</v>
      </c>
      <c r="B577" s="626" t="s">
        <v>6642</v>
      </c>
      <c r="C577" s="626" t="s">
        <v>6450</v>
      </c>
      <c r="D577" s="626" t="s">
        <v>7220</v>
      </c>
      <c r="E577" s="626" t="s">
        <v>7219</v>
      </c>
      <c r="F577" s="629"/>
      <c r="G577" s="629"/>
      <c r="H577" s="629"/>
      <c r="I577" s="629"/>
      <c r="J577" s="629">
        <v>9</v>
      </c>
      <c r="K577" s="629">
        <v>5736.24</v>
      </c>
      <c r="L577" s="629"/>
      <c r="M577" s="629">
        <v>637.36</v>
      </c>
      <c r="N577" s="629">
        <v>7</v>
      </c>
      <c r="O577" s="629">
        <v>4461.5200000000004</v>
      </c>
      <c r="P577" s="642"/>
      <c r="Q577" s="630">
        <v>637.36</v>
      </c>
    </row>
    <row r="578" spans="1:17" ht="14.4" customHeight="1" x14ac:dyDescent="0.3">
      <c r="A578" s="625" t="s">
        <v>545</v>
      </c>
      <c r="B578" s="626" t="s">
        <v>6642</v>
      </c>
      <c r="C578" s="626" t="s">
        <v>6450</v>
      </c>
      <c r="D578" s="626" t="s">
        <v>7221</v>
      </c>
      <c r="E578" s="626" t="s">
        <v>7222</v>
      </c>
      <c r="F578" s="629">
        <v>1</v>
      </c>
      <c r="G578" s="629">
        <v>2713</v>
      </c>
      <c r="H578" s="629">
        <v>1</v>
      </c>
      <c r="I578" s="629">
        <v>2713</v>
      </c>
      <c r="J578" s="629">
        <v>2</v>
      </c>
      <c r="K578" s="629">
        <v>5426</v>
      </c>
      <c r="L578" s="629">
        <v>2</v>
      </c>
      <c r="M578" s="629">
        <v>2713</v>
      </c>
      <c r="N578" s="629">
        <v>1</v>
      </c>
      <c r="O578" s="629">
        <v>2811.65</v>
      </c>
      <c r="P578" s="642">
        <v>1.036361960928861</v>
      </c>
      <c r="Q578" s="630">
        <v>2811.65</v>
      </c>
    </row>
    <row r="579" spans="1:17" ht="14.4" customHeight="1" x14ac:dyDescent="0.3">
      <c r="A579" s="625" t="s">
        <v>545</v>
      </c>
      <c r="B579" s="626" t="s">
        <v>6642</v>
      </c>
      <c r="C579" s="626" t="s">
        <v>6450</v>
      </c>
      <c r="D579" s="626" t="s">
        <v>7223</v>
      </c>
      <c r="E579" s="626" t="s">
        <v>7150</v>
      </c>
      <c r="F579" s="629">
        <v>1</v>
      </c>
      <c r="G579" s="629">
        <v>2763</v>
      </c>
      <c r="H579" s="629">
        <v>1</v>
      </c>
      <c r="I579" s="629">
        <v>2763</v>
      </c>
      <c r="J579" s="629">
        <v>8</v>
      </c>
      <c r="K579" s="629">
        <v>22606.35</v>
      </c>
      <c r="L579" s="629">
        <v>8.1818132464712257</v>
      </c>
      <c r="M579" s="629">
        <v>2825.7937499999998</v>
      </c>
      <c r="N579" s="629">
        <v>7</v>
      </c>
      <c r="O579" s="629">
        <v>20044.289999999997</v>
      </c>
      <c r="P579" s="642">
        <v>7.2545385450597166</v>
      </c>
      <c r="Q579" s="630">
        <v>2863.47</v>
      </c>
    </row>
    <row r="580" spans="1:17" ht="14.4" customHeight="1" x14ac:dyDescent="0.3">
      <c r="A580" s="625" t="s">
        <v>545</v>
      </c>
      <c r="B580" s="626" t="s">
        <v>6642</v>
      </c>
      <c r="C580" s="626" t="s">
        <v>6450</v>
      </c>
      <c r="D580" s="626" t="s">
        <v>7224</v>
      </c>
      <c r="E580" s="626" t="s">
        <v>7225</v>
      </c>
      <c r="F580" s="629">
        <v>1</v>
      </c>
      <c r="G580" s="629">
        <v>2763</v>
      </c>
      <c r="H580" s="629">
        <v>1</v>
      </c>
      <c r="I580" s="629">
        <v>2763</v>
      </c>
      <c r="J580" s="629"/>
      <c r="K580" s="629"/>
      <c r="L580" s="629"/>
      <c r="M580" s="629"/>
      <c r="N580" s="629"/>
      <c r="O580" s="629"/>
      <c r="P580" s="642"/>
      <c r="Q580" s="630"/>
    </row>
    <row r="581" spans="1:17" ht="14.4" customHeight="1" x14ac:dyDescent="0.3">
      <c r="A581" s="625" t="s">
        <v>545</v>
      </c>
      <c r="B581" s="626" t="s">
        <v>6642</v>
      </c>
      <c r="C581" s="626" t="s">
        <v>6450</v>
      </c>
      <c r="D581" s="626" t="s">
        <v>7226</v>
      </c>
      <c r="E581" s="626" t="s">
        <v>7225</v>
      </c>
      <c r="F581" s="629">
        <v>3</v>
      </c>
      <c r="G581" s="629">
        <v>8289</v>
      </c>
      <c r="H581" s="629">
        <v>1</v>
      </c>
      <c r="I581" s="629">
        <v>2763</v>
      </c>
      <c r="J581" s="629"/>
      <c r="K581" s="629"/>
      <c r="L581" s="629"/>
      <c r="M581" s="629"/>
      <c r="N581" s="629"/>
      <c r="O581" s="629"/>
      <c r="P581" s="642"/>
      <c r="Q581" s="630"/>
    </row>
    <row r="582" spans="1:17" ht="14.4" customHeight="1" x14ac:dyDescent="0.3">
      <c r="A582" s="625" t="s">
        <v>545</v>
      </c>
      <c r="B582" s="626" t="s">
        <v>6642</v>
      </c>
      <c r="C582" s="626" t="s">
        <v>6450</v>
      </c>
      <c r="D582" s="626" t="s">
        <v>7227</v>
      </c>
      <c r="E582" s="626" t="s">
        <v>7228</v>
      </c>
      <c r="F582" s="629">
        <v>136</v>
      </c>
      <c r="G582" s="629">
        <v>31552</v>
      </c>
      <c r="H582" s="629">
        <v>1</v>
      </c>
      <c r="I582" s="629">
        <v>232</v>
      </c>
      <c r="J582" s="629">
        <v>35</v>
      </c>
      <c r="K582" s="629">
        <v>8255.0400000000009</v>
      </c>
      <c r="L582" s="629">
        <v>0.26163286004056796</v>
      </c>
      <c r="M582" s="629">
        <v>235.85828571428573</v>
      </c>
      <c r="N582" s="629">
        <v>22</v>
      </c>
      <c r="O582" s="629">
        <v>5289.68</v>
      </c>
      <c r="P582" s="642">
        <v>0.16764959432048682</v>
      </c>
      <c r="Q582" s="630">
        <v>240.44000000000003</v>
      </c>
    </row>
    <row r="583" spans="1:17" ht="14.4" customHeight="1" x14ac:dyDescent="0.3">
      <c r="A583" s="625" t="s">
        <v>545</v>
      </c>
      <c r="B583" s="626" t="s">
        <v>6642</v>
      </c>
      <c r="C583" s="626" t="s">
        <v>6450</v>
      </c>
      <c r="D583" s="626" t="s">
        <v>7229</v>
      </c>
      <c r="E583" s="626" t="s">
        <v>7230</v>
      </c>
      <c r="F583" s="629">
        <v>7</v>
      </c>
      <c r="G583" s="629">
        <v>4522</v>
      </c>
      <c r="H583" s="629">
        <v>1</v>
      </c>
      <c r="I583" s="629">
        <v>646</v>
      </c>
      <c r="J583" s="629">
        <v>18</v>
      </c>
      <c r="K583" s="629">
        <v>11651.49</v>
      </c>
      <c r="L583" s="629">
        <v>2.5766231755860241</v>
      </c>
      <c r="M583" s="629">
        <v>647.30499999999995</v>
      </c>
      <c r="N583" s="629">
        <v>9</v>
      </c>
      <c r="O583" s="629">
        <v>6025.41</v>
      </c>
      <c r="P583" s="642">
        <v>1.3324657231313577</v>
      </c>
      <c r="Q583" s="630">
        <v>669.49</v>
      </c>
    </row>
    <row r="584" spans="1:17" ht="14.4" customHeight="1" x14ac:dyDescent="0.3">
      <c r="A584" s="625" t="s">
        <v>545</v>
      </c>
      <c r="B584" s="626" t="s">
        <v>6642</v>
      </c>
      <c r="C584" s="626" t="s">
        <v>6450</v>
      </c>
      <c r="D584" s="626" t="s">
        <v>7231</v>
      </c>
      <c r="E584" s="626" t="s">
        <v>7232</v>
      </c>
      <c r="F584" s="629">
        <v>4</v>
      </c>
      <c r="G584" s="629">
        <v>2584</v>
      </c>
      <c r="H584" s="629">
        <v>1</v>
      </c>
      <c r="I584" s="629">
        <v>646</v>
      </c>
      <c r="J584" s="629"/>
      <c r="K584" s="629"/>
      <c r="L584" s="629"/>
      <c r="M584" s="629"/>
      <c r="N584" s="629"/>
      <c r="O584" s="629"/>
      <c r="P584" s="642"/>
      <c r="Q584" s="630"/>
    </row>
    <row r="585" spans="1:17" ht="14.4" customHeight="1" x14ac:dyDescent="0.3">
      <c r="A585" s="625" t="s">
        <v>545</v>
      </c>
      <c r="B585" s="626" t="s">
        <v>6642</v>
      </c>
      <c r="C585" s="626" t="s">
        <v>6450</v>
      </c>
      <c r="D585" s="626" t="s">
        <v>7233</v>
      </c>
      <c r="E585" s="626" t="s">
        <v>7232</v>
      </c>
      <c r="F585" s="629">
        <v>2</v>
      </c>
      <c r="G585" s="629">
        <v>1292</v>
      </c>
      <c r="H585" s="629">
        <v>1</v>
      </c>
      <c r="I585" s="629">
        <v>646</v>
      </c>
      <c r="J585" s="629"/>
      <c r="K585" s="629"/>
      <c r="L585" s="629"/>
      <c r="M585" s="629"/>
      <c r="N585" s="629"/>
      <c r="O585" s="629"/>
      <c r="P585" s="642"/>
      <c r="Q585" s="630"/>
    </row>
    <row r="586" spans="1:17" ht="14.4" customHeight="1" x14ac:dyDescent="0.3">
      <c r="A586" s="625" t="s">
        <v>545</v>
      </c>
      <c r="B586" s="626" t="s">
        <v>6642</v>
      </c>
      <c r="C586" s="626" t="s">
        <v>6450</v>
      </c>
      <c r="D586" s="626" t="s">
        <v>7234</v>
      </c>
      <c r="E586" s="626" t="s">
        <v>7230</v>
      </c>
      <c r="F586" s="629">
        <v>9</v>
      </c>
      <c r="G586" s="629">
        <v>5814</v>
      </c>
      <c r="H586" s="629">
        <v>1</v>
      </c>
      <c r="I586" s="629">
        <v>646</v>
      </c>
      <c r="J586" s="629">
        <v>51</v>
      </c>
      <c r="K586" s="629">
        <v>33462.78</v>
      </c>
      <c r="L586" s="629">
        <v>5.7555521155830753</v>
      </c>
      <c r="M586" s="629">
        <v>656.13294117647058</v>
      </c>
      <c r="N586" s="629">
        <v>28</v>
      </c>
      <c r="O586" s="629">
        <v>18745.72</v>
      </c>
      <c r="P586" s="642">
        <v>3.2242380460956315</v>
      </c>
      <c r="Q586" s="630">
        <v>669.49</v>
      </c>
    </row>
    <row r="587" spans="1:17" ht="14.4" customHeight="1" x14ac:dyDescent="0.3">
      <c r="A587" s="625" t="s">
        <v>545</v>
      </c>
      <c r="B587" s="626" t="s">
        <v>6642</v>
      </c>
      <c r="C587" s="626" t="s">
        <v>6450</v>
      </c>
      <c r="D587" s="626" t="s">
        <v>7235</v>
      </c>
      <c r="E587" s="626" t="s">
        <v>7232</v>
      </c>
      <c r="F587" s="629">
        <v>6</v>
      </c>
      <c r="G587" s="629">
        <v>3876</v>
      </c>
      <c r="H587" s="629">
        <v>1</v>
      </c>
      <c r="I587" s="629">
        <v>646</v>
      </c>
      <c r="J587" s="629"/>
      <c r="K587" s="629"/>
      <c r="L587" s="629"/>
      <c r="M587" s="629"/>
      <c r="N587" s="629"/>
      <c r="O587" s="629"/>
      <c r="P587" s="642"/>
      <c r="Q587" s="630"/>
    </row>
    <row r="588" spans="1:17" ht="14.4" customHeight="1" x14ac:dyDescent="0.3">
      <c r="A588" s="625" t="s">
        <v>545</v>
      </c>
      <c r="B588" s="626" t="s">
        <v>6642</v>
      </c>
      <c r="C588" s="626" t="s">
        <v>6450</v>
      </c>
      <c r="D588" s="626" t="s">
        <v>7236</v>
      </c>
      <c r="E588" s="626" t="s">
        <v>7232</v>
      </c>
      <c r="F588" s="629">
        <v>11</v>
      </c>
      <c r="G588" s="629">
        <v>7106</v>
      </c>
      <c r="H588" s="629">
        <v>1</v>
      </c>
      <c r="I588" s="629">
        <v>646</v>
      </c>
      <c r="J588" s="629"/>
      <c r="K588" s="629"/>
      <c r="L588" s="629"/>
      <c r="M588" s="629"/>
      <c r="N588" s="629"/>
      <c r="O588" s="629"/>
      <c r="P588" s="642"/>
      <c r="Q588" s="630"/>
    </row>
    <row r="589" spans="1:17" ht="14.4" customHeight="1" x14ac:dyDescent="0.3">
      <c r="A589" s="625" t="s">
        <v>545</v>
      </c>
      <c r="B589" s="626" t="s">
        <v>6642</v>
      </c>
      <c r="C589" s="626" t="s">
        <v>6450</v>
      </c>
      <c r="D589" s="626" t="s">
        <v>7237</v>
      </c>
      <c r="E589" s="626" t="s">
        <v>7232</v>
      </c>
      <c r="F589" s="629">
        <v>2</v>
      </c>
      <c r="G589" s="629">
        <v>1292</v>
      </c>
      <c r="H589" s="629">
        <v>1</v>
      </c>
      <c r="I589" s="629">
        <v>646</v>
      </c>
      <c r="J589" s="629"/>
      <c r="K589" s="629"/>
      <c r="L589" s="629"/>
      <c r="M589" s="629"/>
      <c r="N589" s="629"/>
      <c r="O589" s="629"/>
      <c r="P589" s="642"/>
      <c r="Q589" s="630"/>
    </row>
    <row r="590" spans="1:17" ht="14.4" customHeight="1" x14ac:dyDescent="0.3">
      <c r="A590" s="625" t="s">
        <v>545</v>
      </c>
      <c r="B590" s="626" t="s">
        <v>6642</v>
      </c>
      <c r="C590" s="626" t="s">
        <v>6450</v>
      </c>
      <c r="D590" s="626" t="s">
        <v>7238</v>
      </c>
      <c r="E590" s="626" t="s">
        <v>7232</v>
      </c>
      <c r="F590" s="629">
        <v>3</v>
      </c>
      <c r="G590" s="629">
        <v>1938</v>
      </c>
      <c r="H590" s="629">
        <v>1</v>
      </c>
      <c r="I590" s="629">
        <v>646</v>
      </c>
      <c r="J590" s="629"/>
      <c r="K590" s="629"/>
      <c r="L590" s="629"/>
      <c r="M590" s="629"/>
      <c r="N590" s="629"/>
      <c r="O590" s="629"/>
      <c r="P590" s="642"/>
      <c r="Q590" s="630"/>
    </row>
    <row r="591" spans="1:17" ht="14.4" customHeight="1" x14ac:dyDescent="0.3">
      <c r="A591" s="625" t="s">
        <v>545</v>
      </c>
      <c r="B591" s="626" t="s">
        <v>6642</v>
      </c>
      <c r="C591" s="626" t="s">
        <v>6450</v>
      </c>
      <c r="D591" s="626" t="s">
        <v>7239</v>
      </c>
      <c r="E591" s="626" t="s">
        <v>7232</v>
      </c>
      <c r="F591" s="629">
        <v>3</v>
      </c>
      <c r="G591" s="629">
        <v>1938</v>
      </c>
      <c r="H591" s="629">
        <v>1</v>
      </c>
      <c r="I591" s="629">
        <v>646</v>
      </c>
      <c r="J591" s="629"/>
      <c r="K591" s="629"/>
      <c r="L591" s="629"/>
      <c r="M591" s="629"/>
      <c r="N591" s="629"/>
      <c r="O591" s="629"/>
      <c r="P591" s="642"/>
      <c r="Q591" s="630"/>
    </row>
    <row r="592" spans="1:17" ht="14.4" customHeight="1" x14ac:dyDescent="0.3">
      <c r="A592" s="625" t="s">
        <v>545</v>
      </c>
      <c r="B592" s="626" t="s">
        <v>6642</v>
      </c>
      <c r="C592" s="626" t="s">
        <v>6450</v>
      </c>
      <c r="D592" s="626" t="s">
        <v>7240</v>
      </c>
      <c r="E592" s="626" t="s">
        <v>7241</v>
      </c>
      <c r="F592" s="629">
        <v>2</v>
      </c>
      <c r="G592" s="629">
        <v>18350</v>
      </c>
      <c r="H592" s="629">
        <v>1</v>
      </c>
      <c r="I592" s="629">
        <v>9175</v>
      </c>
      <c r="J592" s="629"/>
      <c r="K592" s="629"/>
      <c r="L592" s="629"/>
      <c r="M592" s="629"/>
      <c r="N592" s="629"/>
      <c r="O592" s="629"/>
      <c r="P592" s="642"/>
      <c r="Q592" s="630"/>
    </row>
    <row r="593" spans="1:17" ht="14.4" customHeight="1" x14ac:dyDescent="0.3">
      <c r="A593" s="625" t="s">
        <v>545</v>
      </c>
      <c r="B593" s="626" t="s">
        <v>6642</v>
      </c>
      <c r="C593" s="626" t="s">
        <v>6450</v>
      </c>
      <c r="D593" s="626" t="s">
        <v>7242</v>
      </c>
      <c r="E593" s="626" t="s">
        <v>7243</v>
      </c>
      <c r="F593" s="629">
        <v>1</v>
      </c>
      <c r="G593" s="629">
        <v>9963</v>
      </c>
      <c r="H593" s="629">
        <v>1</v>
      </c>
      <c r="I593" s="629">
        <v>9963</v>
      </c>
      <c r="J593" s="629">
        <v>1</v>
      </c>
      <c r="K593" s="629">
        <v>9963</v>
      </c>
      <c r="L593" s="629">
        <v>1</v>
      </c>
      <c r="M593" s="629">
        <v>9963</v>
      </c>
      <c r="N593" s="629">
        <v>2</v>
      </c>
      <c r="O593" s="629">
        <v>31800</v>
      </c>
      <c r="P593" s="642">
        <v>3.1918096958747366</v>
      </c>
      <c r="Q593" s="630">
        <v>15900</v>
      </c>
    </row>
    <row r="594" spans="1:17" ht="14.4" customHeight="1" x14ac:dyDescent="0.3">
      <c r="A594" s="625" t="s">
        <v>545</v>
      </c>
      <c r="B594" s="626" t="s">
        <v>6642</v>
      </c>
      <c r="C594" s="626" t="s">
        <v>6450</v>
      </c>
      <c r="D594" s="626" t="s">
        <v>7244</v>
      </c>
      <c r="E594" s="626" t="s">
        <v>7245</v>
      </c>
      <c r="F594" s="629"/>
      <c r="G594" s="629"/>
      <c r="H594" s="629"/>
      <c r="I594" s="629"/>
      <c r="J594" s="629"/>
      <c r="K594" s="629"/>
      <c r="L594" s="629"/>
      <c r="M594" s="629"/>
      <c r="N594" s="629">
        <v>1</v>
      </c>
      <c r="O594" s="629">
        <v>9910</v>
      </c>
      <c r="P594" s="642"/>
      <c r="Q594" s="630">
        <v>9910</v>
      </c>
    </row>
    <row r="595" spans="1:17" ht="14.4" customHeight="1" x14ac:dyDescent="0.3">
      <c r="A595" s="625" t="s">
        <v>545</v>
      </c>
      <c r="B595" s="626" t="s">
        <v>6642</v>
      </c>
      <c r="C595" s="626" t="s">
        <v>6450</v>
      </c>
      <c r="D595" s="626" t="s">
        <v>7246</v>
      </c>
      <c r="E595" s="626" t="s">
        <v>7247</v>
      </c>
      <c r="F595" s="629">
        <v>2</v>
      </c>
      <c r="G595" s="629">
        <v>12230</v>
      </c>
      <c r="H595" s="629">
        <v>1</v>
      </c>
      <c r="I595" s="629">
        <v>6115</v>
      </c>
      <c r="J595" s="629">
        <v>3</v>
      </c>
      <c r="K595" s="629">
        <v>18345</v>
      </c>
      <c r="L595" s="629">
        <v>1.5</v>
      </c>
      <c r="M595" s="629">
        <v>6115</v>
      </c>
      <c r="N595" s="629">
        <v>2</v>
      </c>
      <c r="O595" s="629">
        <v>12230</v>
      </c>
      <c r="P595" s="642">
        <v>1</v>
      </c>
      <c r="Q595" s="630">
        <v>6115</v>
      </c>
    </row>
    <row r="596" spans="1:17" ht="14.4" customHeight="1" x14ac:dyDescent="0.3">
      <c r="A596" s="625" t="s">
        <v>545</v>
      </c>
      <c r="B596" s="626" t="s">
        <v>6642</v>
      </c>
      <c r="C596" s="626" t="s">
        <v>6450</v>
      </c>
      <c r="D596" s="626" t="s">
        <v>7248</v>
      </c>
      <c r="E596" s="626" t="s">
        <v>7249</v>
      </c>
      <c r="F596" s="629"/>
      <c r="G596" s="629"/>
      <c r="H596" s="629"/>
      <c r="I596" s="629"/>
      <c r="J596" s="629"/>
      <c r="K596" s="629"/>
      <c r="L596" s="629"/>
      <c r="M596" s="629"/>
      <c r="N596" s="629">
        <v>1</v>
      </c>
      <c r="O596" s="629">
        <v>12500</v>
      </c>
      <c r="P596" s="642"/>
      <c r="Q596" s="630">
        <v>12500</v>
      </c>
    </row>
    <row r="597" spans="1:17" ht="14.4" customHeight="1" x14ac:dyDescent="0.3">
      <c r="A597" s="625" t="s">
        <v>545</v>
      </c>
      <c r="B597" s="626" t="s">
        <v>6642</v>
      </c>
      <c r="C597" s="626" t="s">
        <v>6450</v>
      </c>
      <c r="D597" s="626" t="s">
        <v>7250</v>
      </c>
      <c r="E597" s="626" t="s">
        <v>7251</v>
      </c>
      <c r="F597" s="629">
        <v>2</v>
      </c>
      <c r="G597" s="629">
        <v>3592</v>
      </c>
      <c r="H597" s="629">
        <v>1</v>
      </c>
      <c r="I597" s="629">
        <v>1796</v>
      </c>
      <c r="J597" s="629"/>
      <c r="K597" s="629"/>
      <c r="L597" s="629"/>
      <c r="M597" s="629"/>
      <c r="N597" s="629"/>
      <c r="O597" s="629"/>
      <c r="P597" s="642"/>
      <c r="Q597" s="630"/>
    </row>
    <row r="598" spans="1:17" ht="14.4" customHeight="1" x14ac:dyDescent="0.3">
      <c r="A598" s="625" t="s">
        <v>545</v>
      </c>
      <c r="B598" s="626" t="s">
        <v>6642</v>
      </c>
      <c r="C598" s="626" t="s">
        <v>6450</v>
      </c>
      <c r="D598" s="626" t="s">
        <v>7252</v>
      </c>
      <c r="E598" s="626" t="s">
        <v>7253</v>
      </c>
      <c r="F598" s="629">
        <v>1</v>
      </c>
      <c r="G598" s="629">
        <v>1796</v>
      </c>
      <c r="H598" s="629">
        <v>1</v>
      </c>
      <c r="I598" s="629">
        <v>1796</v>
      </c>
      <c r="J598" s="629"/>
      <c r="K598" s="629"/>
      <c r="L598" s="629"/>
      <c r="M598" s="629"/>
      <c r="N598" s="629"/>
      <c r="O598" s="629"/>
      <c r="P598" s="642"/>
      <c r="Q598" s="630"/>
    </row>
    <row r="599" spans="1:17" ht="14.4" customHeight="1" x14ac:dyDescent="0.3">
      <c r="A599" s="625" t="s">
        <v>545</v>
      </c>
      <c r="B599" s="626" t="s">
        <v>6642</v>
      </c>
      <c r="C599" s="626" t="s">
        <v>6450</v>
      </c>
      <c r="D599" s="626" t="s">
        <v>7254</v>
      </c>
      <c r="E599" s="626" t="s">
        <v>7255</v>
      </c>
      <c r="F599" s="629"/>
      <c r="G599" s="629"/>
      <c r="H599" s="629"/>
      <c r="I599" s="629"/>
      <c r="J599" s="629">
        <v>1</v>
      </c>
      <c r="K599" s="629">
        <v>2016</v>
      </c>
      <c r="L599" s="629"/>
      <c r="M599" s="629">
        <v>2016</v>
      </c>
      <c r="N599" s="629"/>
      <c r="O599" s="629"/>
      <c r="P599" s="642"/>
      <c r="Q599" s="630"/>
    </row>
    <row r="600" spans="1:17" ht="14.4" customHeight="1" x14ac:dyDescent="0.3">
      <c r="A600" s="625" t="s">
        <v>545</v>
      </c>
      <c r="B600" s="626" t="s">
        <v>6642</v>
      </c>
      <c r="C600" s="626" t="s">
        <v>6450</v>
      </c>
      <c r="D600" s="626" t="s">
        <v>7256</v>
      </c>
      <c r="E600" s="626" t="s">
        <v>7257</v>
      </c>
      <c r="F600" s="629">
        <v>5</v>
      </c>
      <c r="G600" s="629">
        <v>2340</v>
      </c>
      <c r="H600" s="629">
        <v>1</v>
      </c>
      <c r="I600" s="629">
        <v>468</v>
      </c>
      <c r="J600" s="629">
        <v>7</v>
      </c>
      <c r="K600" s="629">
        <v>3395.14</v>
      </c>
      <c r="L600" s="629">
        <v>1.4509145299145298</v>
      </c>
      <c r="M600" s="629">
        <v>485.02</v>
      </c>
      <c r="N600" s="629">
        <v>13</v>
      </c>
      <c r="O600" s="629">
        <v>6305.2599999999993</v>
      </c>
      <c r="P600" s="642">
        <v>2.6945555555555551</v>
      </c>
      <c r="Q600" s="630">
        <v>485.01999999999992</v>
      </c>
    </row>
    <row r="601" spans="1:17" ht="14.4" customHeight="1" x14ac:dyDescent="0.3">
      <c r="A601" s="625" t="s">
        <v>545</v>
      </c>
      <c r="B601" s="626" t="s">
        <v>6642</v>
      </c>
      <c r="C601" s="626" t="s">
        <v>6450</v>
      </c>
      <c r="D601" s="626" t="s">
        <v>7258</v>
      </c>
      <c r="E601" s="626" t="s">
        <v>7257</v>
      </c>
      <c r="F601" s="629">
        <v>58</v>
      </c>
      <c r="G601" s="629">
        <v>20242</v>
      </c>
      <c r="H601" s="629">
        <v>1</v>
      </c>
      <c r="I601" s="629">
        <v>349</v>
      </c>
      <c r="J601" s="629">
        <v>54</v>
      </c>
      <c r="K601" s="629">
        <v>19531.259999999995</v>
      </c>
      <c r="L601" s="629">
        <v>0.96488785693113299</v>
      </c>
      <c r="M601" s="629">
        <v>361.68999999999988</v>
      </c>
      <c r="N601" s="629">
        <v>40</v>
      </c>
      <c r="O601" s="629">
        <v>14467.6</v>
      </c>
      <c r="P601" s="642">
        <v>0.71473174587491362</v>
      </c>
      <c r="Q601" s="630">
        <v>361.69</v>
      </c>
    </row>
    <row r="602" spans="1:17" ht="14.4" customHeight="1" x14ac:dyDescent="0.3">
      <c r="A602" s="625" t="s">
        <v>545</v>
      </c>
      <c r="B602" s="626" t="s">
        <v>6642</v>
      </c>
      <c r="C602" s="626" t="s">
        <v>6450</v>
      </c>
      <c r="D602" s="626" t="s">
        <v>7259</v>
      </c>
      <c r="E602" s="626" t="s">
        <v>7260</v>
      </c>
      <c r="F602" s="629"/>
      <c r="G602" s="629"/>
      <c r="H602" s="629"/>
      <c r="I602" s="629"/>
      <c r="J602" s="629"/>
      <c r="K602" s="629"/>
      <c r="L602" s="629"/>
      <c r="M602" s="629"/>
      <c r="N602" s="629">
        <v>1</v>
      </c>
      <c r="O602" s="629">
        <v>4618</v>
      </c>
      <c r="P602" s="642"/>
      <c r="Q602" s="630">
        <v>4618</v>
      </c>
    </row>
    <row r="603" spans="1:17" ht="14.4" customHeight="1" x14ac:dyDescent="0.3">
      <c r="A603" s="625" t="s">
        <v>545</v>
      </c>
      <c r="B603" s="626" t="s">
        <v>6642</v>
      </c>
      <c r="C603" s="626" t="s">
        <v>6450</v>
      </c>
      <c r="D603" s="626" t="s">
        <v>7261</v>
      </c>
      <c r="E603" s="626" t="s">
        <v>7262</v>
      </c>
      <c r="F603" s="629">
        <v>1</v>
      </c>
      <c r="G603" s="629">
        <v>5619</v>
      </c>
      <c r="H603" s="629">
        <v>1</v>
      </c>
      <c r="I603" s="629">
        <v>5619</v>
      </c>
      <c r="J603" s="629"/>
      <c r="K603" s="629"/>
      <c r="L603" s="629"/>
      <c r="M603" s="629"/>
      <c r="N603" s="629"/>
      <c r="O603" s="629"/>
      <c r="P603" s="642"/>
      <c r="Q603" s="630"/>
    </row>
    <row r="604" spans="1:17" ht="14.4" customHeight="1" x14ac:dyDescent="0.3">
      <c r="A604" s="625" t="s">
        <v>545</v>
      </c>
      <c r="B604" s="626" t="s">
        <v>6642</v>
      </c>
      <c r="C604" s="626" t="s">
        <v>6450</v>
      </c>
      <c r="D604" s="626" t="s">
        <v>7263</v>
      </c>
      <c r="E604" s="626" t="s">
        <v>7264</v>
      </c>
      <c r="F604" s="629">
        <v>5</v>
      </c>
      <c r="G604" s="629">
        <v>2860</v>
      </c>
      <c r="H604" s="629">
        <v>1</v>
      </c>
      <c r="I604" s="629">
        <v>572</v>
      </c>
      <c r="J604" s="629"/>
      <c r="K604" s="629"/>
      <c r="L604" s="629"/>
      <c r="M604" s="629"/>
      <c r="N604" s="629"/>
      <c r="O604" s="629"/>
      <c r="P604" s="642"/>
      <c r="Q604" s="630"/>
    </row>
    <row r="605" spans="1:17" ht="14.4" customHeight="1" x14ac:dyDescent="0.3">
      <c r="A605" s="625" t="s">
        <v>545</v>
      </c>
      <c r="B605" s="626" t="s">
        <v>6642</v>
      </c>
      <c r="C605" s="626" t="s">
        <v>6450</v>
      </c>
      <c r="D605" s="626" t="s">
        <v>7265</v>
      </c>
      <c r="E605" s="626" t="s">
        <v>7266</v>
      </c>
      <c r="F605" s="629">
        <v>1</v>
      </c>
      <c r="G605" s="629">
        <v>2241</v>
      </c>
      <c r="H605" s="629">
        <v>1</v>
      </c>
      <c r="I605" s="629">
        <v>2241</v>
      </c>
      <c r="J605" s="629"/>
      <c r="K605" s="629"/>
      <c r="L605" s="629"/>
      <c r="M605" s="629"/>
      <c r="N605" s="629"/>
      <c r="O605" s="629"/>
      <c r="P605" s="642"/>
      <c r="Q605" s="630"/>
    </row>
    <row r="606" spans="1:17" ht="14.4" customHeight="1" x14ac:dyDescent="0.3">
      <c r="A606" s="625" t="s">
        <v>545</v>
      </c>
      <c r="B606" s="626" t="s">
        <v>6642</v>
      </c>
      <c r="C606" s="626" t="s">
        <v>6450</v>
      </c>
      <c r="D606" s="626" t="s">
        <v>7267</v>
      </c>
      <c r="E606" s="626" t="s">
        <v>7268</v>
      </c>
      <c r="F606" s="629">
        <v>2</v>
      </c>
      <c r="G606" s="629">
        <v>25264</v>
      </c>
      <c r="H606" s="629">
        <v>1</v>
      </c>
      <c r="I606" s="629">
        <v>12632</v>
      </c>
      <c r="J606" s="629"/>
      <c r="K606" s="629"/>
      <c r="L606" s="629"/>
      <c r="M606" s="629"/>
      <c r="N606" s="629"/>
      <c r="O606" s="629"/>
      <c r="P606" s="642"/>
      <c r="Q606" s="630"/>
    </row>
    <row r="607" spans="1:17" ht="14.4" customHeight="1" x14ac:dyDescent="0.3">
      <c r="A607" s="625" t="s">
        <v>545</v>
      </c>
      <c r="B607" s="626" t="s">
        <v>6642</v>
      </c>
      <c r="C607" s="626" t="s">
        <v>6450</v>
      </c>
      <c r="D607" s="626" t="s">
        <v>7269</v>
      </c>
      <c r="E607" s="626" t="s">
        <v>7270</v>
      </c>
      <c r="F607" s="629">
        <v>3</v>
      </c>
      <c r="G607" s="629">
        <v>9878.4</v>
      </c>
      <c r="H607" s="629">
        <v>1</v>
      </c>
      <c r="I607" s="629">
        <v>3292.7999999999997</v>
      </c>
      <c r="J607" s="629">
        <v>1</v>
      </c>
      <c r="K607" s="629">
        <v>3292.8</v>
      </c>
      <c r="L607" s="629">
        <v>0.33333333333333337</v>
      </c>
      <c r="M607" s="629">
        <v>3292.8</v>
      </c>
      <c r="N607" s="629"/>
      <c r="O607" s="629"/>
      <c r="P607" s="642"/>
      <c r="Q607" s="630"/>
    </row>
    <row r="608" spans="1:17" ht="14.4" customHeight="1" x14ac:dyDescent="0.3">
      <c r="A608" s="625" t="s">
        <v>545</v>
      </c>
      <c r="B608" s="626" t="s">
        <v>6642</v>
      </c>
      <c r="C608" s="626" t="s">
        <v>6450</v>
      </c>
      <c r="D608" s="626" t="s">
        <v>7271</v>
      </c>
      <c r="E608" s="626" t="s">
        <v>7270</v>
      </c>
      <c r="F608" s="629">
        <v>4</v>
      </c>
      <c r="G608" s="629">
        <v>21638.400000000001</v>
      </c>
      <c r="H608" s="629">
        <v>1</v>
      </c>
      <c r="I608" s="629">
        <v>5409.6</v>
      </c>
      <c r="J608" s="629">
        <v>11</v>
      </c>
      <c r="K608" s="629">
        <v>59505.600000000006</v>
      </c>
      <c r="L608" s="629">
        <v>2.75</v>
      </c>
      <c r="M608" s="629">
        <v>5409.6</v>
      </c>
      <c r="N608" s="629">
        <v>2</v>
      </c>
      <c r="O608" s="629">
        <v>10819.2</v>
      </c>
      <c r="P608" s="642">
        <v>0.5</v>
      </c>
      <c r="Q608" s="630">
        <v>5409.6</v>
      </c>
    </row>
    <row r="609" spans="1:17" ht="14.4" customHeight="1" x14ac:dyDescent="0.3">
      <c r="A609" s="625" t="s">
        <v>545</v>
      </c>
      <c r="B609" s="626" t="s">
        <v>6642</v>
      </c>
      <c r="C609" s="626" t="s">
        <v>6450</v>
      </c>
      <c r="D609" s="626" t="s">
        <v>7272</v>
      </c>
      <c r="E609" s="626" t="s">
        <v>7273</v>
      </c>
      <c r="F609" s="629">
        <v>2</v>
      </c>
      <c r="G609" s="629">
        <v>13220</v>
      </c>
      <c r="H609" s="629">
        <v>1</v>
      </c>
      <c r="I609" s="629">
        <v>6610</v>
      </c>
      <c r="J609" s="629"/>
      <c r="K609" s="629"/>
      <c r="L609" s="629"/>
      <c r="M609" s="629"/>
      <c r="N609" s="629"/>
      <c r="O609" s="629"/>
      <c r="P609" s="642"/>
      <c r="Q609" s="630"/>
    </row>
    <row r="610" spans="1:17" ht="14.4" customHeight="1" x14ac:dyDescent="0.3">
      <c r="A610" s="625" t="s">
        <v>545</v>
      </c>
      <c r="B610" s="626" t="s">
        <v>6642</v>
      </c>
      <c r="C610" s="626" t="s">
        <v>6450</v>
      </c>
      <c r="D610" s="626" t="s">
        <v>7274</v>
      </c>
      <c r="E610" s="626" t="s">
        <v>7273</v>
      </c>
      <c r="F610" s="629">
        <v>2</v>
      </c>
      <c r="G610" s="629">
        <v>20674</v>
      </c>
      <c r="H610" s="629">
        <v>1</v>
      </c>
      <c r="I610" s="629">
        <v>10337</v>
      </c>
      <c r="J610" s="629"/>
      <c r="K610" s="629"/>
      <c r="L610" s="629"/>
      <c r="M610" s="629"/>
      <c r="N610" s="629"/>
      <c r="O610" s="629"/>
      <c r="P610" s="642"/>
      <c r="Q610" s="630"/>
    </row>
    <row r="611" spans="1:17" ht="14.4" customHeight="1" x14ac:dyDescent="0.3">
      <c r="A611" s="625" t="s">
        <v>545</v>
      </c>
      <c r="B611" s="626" t="s">
        <v>6642</v>
      </c>
      <c r="C611" s="626" t="s">
        <v>6450</v>
      </c>
      <c r="D611" s="626" t="s">
        <v>7275</v>
      </c>
      <c r="E611" s="626" t="s">
        <v>7273</v>
      </c>
      <c r="F611" s="629"/>
      <c r="G611" s="629"/>
      <c r="H611" s="629"/>
      <c r="I611" s="629"/>
      <c r="J611" s="629">
        <v>2</v>
      </c>
      <c r="K611" s="629">
        <v>9953.24</v>
      </c>
      <c r="L611" s="629"/>
      <c r="M611" s="629">
        <v>4976.62</v>
      </c>
      <c r="N611" s="629">
        <v>3</v>
      </c>
      <c r="O611" s="629">
        <v>14929.86</v>
      </c>
      <c r="P611" s="642"/>
      <c r="Q611" s="630">
        <v>4976.62</v>
      </c>
    </row>
    <row r="612" spans="1:17" ht="14.4" customHeight="1" x14ac:dyDescent="0.3">
      <c r="A612" s="625" t="s">
        <v>545</v>
      </c>
      <c r="B612" s="626" t="s">
        <v>6642</v>
      </c>
      <c r="C612" s="626" t="s">
        <v>6450</v>
      </c>
      <c r="D612" s="626" t="s">
        <v>7276</v>
      </c>
      <c r="E612" s="626" t="s">
        <v>7273</v>
      </c>
      <c r="F612" s="629">
        <v>2</v>
      </c>
      <c r="G612" s="629">
        <v>14204</v>
      </c>
      <c r="H612" s="629">
        <v>1</v>
      </c>
      <c r="I612" s="629">
        <v>7102</v>
      </c>
      <c r="J612" s="629"/>
      <c r="K612" s="629"/>
      <c r="L612" s="629"/>
      <c r="M612" s="629"/>
      <c r="N612" s="629"/>
      <c r="O612" s="629"/>
      <c r="P612" s="642"/>
      <c r="Q612" s="630"/>
    </row>
    <row r="613" spans="1:17" ht="14.4" customHeight="1" x14ac:dyDescent="0.3">
      <c r="A613" s="625" t="s">
        <v>545</v>
      </c>
      <c r="B613" s="626" t="s">
        <v>6642</v>
      </c>
      <c r="C613" s="626" t="s">
        <v>6450</v>
      </c>
      <c r="D613" s="626" t="s">
        <v>7277</v>
      </c>
      <c r="E613" s="626" t="s">
        <v>7273</v>
      </c>
      <c r="F613" s="629">
        <v>3</v>
      </c>
      <c r="G613" s="629">
        <v>33045</v>
      </c>
      <c r="H613" s="629">
        <v>1</v>
      </c>
      <c r="I613" s="629">
        <v>11015</v>
      </c>
      <c r="J613" s="629"/>
      <c r="K613" s="629"/>
      <c r="L613" s="629"/>
      <c r="M613" s="629"/>
      <c r="N613" s="629">
        <v>1</v>
      </c>
      <c r="O613" s="629">
        <v>11415.55</v>
      </c>
      <c r="P613" s="642">
        <v>0.34545468300801935</v>
      </c>
      <c r="Q613" s="630">
        <v>11415.55</v>
      </c>
    </row>
    <row r="614" spans="1:17" ht="14.4" customHeight="1" x14ac:dyDescent="0.3">
      <c r="A614" s="625" t="s">
        <v>545</v>
      </c>
      <c r="B614" s="626" t="s">
        <v>6642</v>
      </c>
      <c r="C614" s="626" t="s">
        <v>6450</v>
      </c>
      <c r="D614" s="626" t="s">
        <v>7278</v>
      </c>
      <c r="E614" s="626" t="s">
        <v>7273</v>
      </c>
      <c r="F614" s="629">
        <v>1</v>
      </c>
      <c r="G614" s="629">
        <v>13015</v>
      </c>
      <c r="H614" s="629">
        <v>1</v>
      </c>
      <c r="I614" s="629">
        <v>13015</v>
      </c>
      <c r="J614" s="629"/>
      <c r="K614" s="629"/>
      <c r="L614" s="629"/>
      <c r="M614" s="629"/>
      <c r="N614" s="629"/>
      <c r="O614" s="629"/>
      <c r="P614" s="642"/>
      <c r="Q614" s="630"/>
    </row>
    <row r="615" spans="1:17" ht="14.4" customHeight="1" x14ac:dyDescent="0.3">
      <c r="A615" s="625" t="s">
        <v>545</v>
      </c>
      <c r="B615" s="626" t="s">
        <v>6642</v>
      </c>
      <c r="C615" s="626" t="s">
        <v>6450</v>
      </c>
      <c r="D615" s="626" t="s">
        <v>7279</v>
      </c>
      <c r="E615" s="626" t="s">
        <v>7280</v>
      </c>
      <c r="F615" s="629">
        <v>1</v>
      </c>
      <c r="G615" s="629">
        <v>425.1</v>
      </c>
      <c r="H615" s="629">
        <v>1</v>
      </c>
      <c r="I615" s="629">
        <v>425.1</v>
      </c>
      <c r="J615" s="629"/>
      <c r="K615" s="629"/>
      <c r="L615" s="629"/>
      <c r="M615" s="629"/>
      <c r="N615" s="629"/>
      <c r="O615" s="629"/>
      <c r="P615" s="642"/>
      <c r="Q615" s="630"/>
    </row>
    <row r="616" spans="1:17" ht="14.4" customHeight="1" x14ac:dyDescent="0.3">
      <c r="A616" s="625" t="s">
        <v>545</v>
      </c>
      <c r="B616" s="626" t="s">
        <v>6642</v>
      </c>
      <c r="C616" s="626" t="s">
        <v>6450</v>
      </c>
      <c r="D616" s="626" t="s">
        <v>7281</v>
      </c>
      <c r="E616" s="626" t="s">
        <v>7282</v>
      </c>
      <c r="F616" s="629">
        <v>3</v>
      </c>
      <c r="G616" s="629">
        <v>8109</v>
      </c>
      <c r="H616" s="629">
        <v>1</v>
      </c>
      <c r="I616" s="629">
        <v>2703</v>
      </c>
      <c r="J616" s="629">
        <v>2</v>
      </c>
      <c r="K616" s="629">
        <v>5602.58</v>
      </c>
      <c r="L616" s="629">
        <v>0.69090886669133056</v>
      </c>
      <c r="M616" s="629">
        <v>2801.29</v>
      </c>
      <c r="N616" s="629">
        <v>6</v>
      </c>
      <c r="O616" s="629">
        <v>16807.739999999998</v>
      </c>
      <c r="P616" s="642">
        <v>2.0727266000739917</v>
      </c>
      <c r="Q616" s="630">
        <v>2801.2899999999995</v>
      </c>
    </row>
    <row r="617" spans="1:17" ht="14.4" customHeight="1" x14ac:dyDescent="0.3">
      <c r="A617" s="625" t="s">
        <v>545</v>
      </c>
      <c r="B617" s="626" t="s">
        <v>6642</v>
      </c>
      <c r="C617" s="626" t="s">
        <v>6450</v>
      </c>
      <c r="D617" s="626" t="s">
        <v>7283</v>
      </c>
      <c r="E617" s="626" t="s">
        <v>7284</v>
      </c>
      <c r="F617" s="629">
        <v>3</v>
      </c>
      <c r="G617" s="629">
        <v>8109</v>
      </c>
      <c r="H617" s="629">
        <v>1</v>
      </c>
      <c r="I617" s="629">
        <v>2703</v>
      </c>
      <c r="J617" s="629"/>
      <c r="K617" s="629"/>
      <c r="L617" s="629"/>
      <c r="M617" s="629"/>
      <c r="N617" s="629"/>
      <c r="O617" s="629"/>
      <c r="P617" s="642"/>
      <c r="Q617" s="630"/>
    </row>
    <row r="618" spans="1:17" ht="14.4" customHeight="1" x14ac:dyDescent="0.3">
      <c r="A618" s="625" t="s">
        <v>545</v>
      </c>
      <c r="B618" s="626" t="s">
        <v>6642</v>
      </c>
      <c r="C618" s="626" t="s">
        <v>6450</v>
      </c>
      <c r="D618" s="626" t="s">
        <v>7285</v>
      </c>
      <c r="E618" s="626" t="s">
        <v>7286</v>
      </c>
      <c r="F618" s="629"/>
      <c r="G618" s="629"/>
      <c r="H618" s="629"/>
      <c r="I618" s="629"/>
      <c r="J618" s="629">
        <v>1</v>
      </c>
      <c r="K618" s="629">
        <v>5028.4399999999996</v>
      </c>
      <c r="L618" s="629"/>
      <c r="M618" s="629">
        <v>5028.4399999999996</v>
      </c>
      <c r="N618" s="629"/>
      <c r="O618" s="629"/>
      <c r="P618" s="642"/>
      <c r="Q618" s="630"/>
    </row>
    <row r="619" spans="1:17" ht="14.4" customHeight="1" x14ac:dyDescent="0.3">
      <c r="A619" s="625" t="s">
        <v>545</v>
      </c>
      <c r="B619" s="626" t="s">
        <v>6642</v>
      </c>
      <c r="C619" s="626" t="s">
        <v>6450</v>
      </c>
      <c r="D619" s="626" t="s">
        <v>7287</v>
      </c>
      <c r="E619" s="626" t="s">
        <v>7288</v>
      </c>
      <c r="F619" s="629">
        <v>3</v>
      </c>
      <c r="G619" s="629">
        <v>19785</v>
      </c>
      <c r="H619" s="629">
        <v>1</v>
      </c>
      <c r="I619" s="629">
        <v>6595</v>
      </c>
      <c r="J619" s="629">
        <v>2</v>
      </c>
      <c r="K619" s="629">
        <v>13668</v>
      </c>
      <c r="L619" s="629">
        <v>0.69082638362395754</v>
      </c>
      <c r="M619" s="629">
        <v>6834</v>
      </c>
      <c r="N619" s="629">
        <v>4</v>
      </c>
      <c r="O619" s="629">
        <v>27336</v>
      </c>
      <c r="P619" s="642">
        <v>1.3816527672479151</v>
      </c>
      <c r="Q619" s="630">
        <v>6834</v>
      </c>
    </row>
    <row r="620" spans="1:17" ht="14.4" customHeight="1" x14ac:dyDescent="0.3">
      <c r="A620" s="625" t="s">
        <v>545</v>
      </c>
      <c r="B620" s="626" t="s">
        <v>6642</v>
      </c>
      <c r="C620" s="626" t="s">
        <v>6450</v>
      </c>
      <c r="D620" s="626" t="s">
        <v>7289</v>
      </c>
      <c r="E620" s="626" t="s">
        <v>7290</v>
      </c>
      <c r="F620" s="629">
        <v>2</v>
      </c>
      <c r="G620" s="629">
        <v>33509.339999999997</v>
      </c>
      <c r="H620" s="629">
        <v>1</v>
      </c>
      <c r="I620" s="629">
        <v>16754.669999999998</v>
      </c>
      <c r="J620" s="629">
        <v>3</v>
      </c>
      <c r="K620" s="629">
        <v>50264.009999999995</v>
      </c>
      <c r="L620" s="629">
        <v>1.5</v>
      </c>
      <c r="M620" s="629">
        <v>16754.669999999998</v>
      </c>
      <c r="N620" s="629">
        <v>1</v>
      </c>
      <c r="O620" s="629">
        <v>16754.669999999998</v>
      </c>
      <c r="P620" s="642">
        <v>0.5</v>
      </c>
      <c r="Q620" s="630">
        <v>16754.669999999998</v>
      </c>
    </row>
    <row r="621" spans="1:17" ht="14.4" customHeight="1" x14ac:dyDescent="0.3">
      <c r="A621" s="625" t="s">
        <v>545</v>
      </c>
      <c r="B621" s="626" t="s">
        <v>6642</v>
      </c>
      <c r="C621" s="626" t="s">
        <v>6450</v>
      </c>
      <c r="D621" s="626" t="s">
        <v>7291</v>
      </c>
      <c r="E621" s="626" t="s">
        <v>7290</v>
      </c>
      <c r="F621" s="629">
        <v>2</v>
      </c>
      <c r="G621" s="629">
        <v>33509.339999999997</v>
      </c>
      <c r="H621" s="629">
        <v>1</v>
      </c>
      <c r="I621" s="629">
        <v>16754.669999999998</v>
      </c>
      <c r="J621" s="629">
        <v>3</v>
      </c>
      <c r="K621" s="629">
        <v>50264.009999999995</v>
      </c>
      <c r="L621" s="629">
        <v>1.5</v>
      </c>
      <c r="M621" s="629">
        <v>16754.669999999998</v>
      </c>
      <c r="N621" s="629">
        <v>1</v>
      </c>
      <c r="O621" s="629">
        <v>16754.669999999998</v>
      </c>
      <c r="P621" s="642">
        <v>0.5</v>
      </c>
      <c r="Q621" s="630">
        <v>16754.669999999998</v>
      </c>
    </row>
    <row r="622" spans="1:17" ht="14.4" customHeight="1" x14ac:dyDescent="0.3">
      <c r="A622" s="625" t="s">
        <v>545</v>
      </c>
      <c r="B622" s="626" t="s">
        <v>6642</v>
      </c>
      <c r="C622" s="626" t="s">
        <v>6450</v>
      </c>
      <c r="D622" s="626" t="s">
        <v>7292</v>
      </c>
      <c r="E622" s="626" t="s">
        <v>7293</v>
      </c>
      <c r="F622" s="629">
        <v>2</v>
      </c>
      <c r="G622" s="629">
        <v>16348</v>
      </c>
      <c r="H622" s="629">
        <v>1</v>
      </c>
      <c r="I622" s="629">
        <v>8174</v>
      </c>
      <c r="J622" s="629"/>
      <c r="K622" s="629"/>
      <c r="L622" s="629"/>
      <c r="M622" s="629"/>
      <c r="N622" s="629"/>
      <c r="O622" s="629"/>
      <c r="P622" s="642"/>
      <c r="Q622" s="630"/>
    </row>
    <row r="623" spans="1:17" ht="14.4" customHeight="1" x14ac:dyDescent="0.3">
      <c r="A623" s="625" t="s">
        <v>545</v>
      </c>
      <c r="B623" s="626" t="s">
        <v>6642</v>
      </c>
      <c r="C623" s="626" t="s">
        <v>6450</v>
      </c>
      <c r="D623" s="626" t="s">
        <v>7294</v>
      </c>
      <c r="E623" s="626" t="s">
        <v>7295</v>
      </c>
      <c r="F623" s="629">
        <v>27</v>
      </c>
      <c r="G623" s="629">
        <v>22204.799999999996</v>
      </c>
      <c r="H623" s="629">
        <v>1</v>
      </c>
      <c r="I623" s="629">
        <v>822.39999999999986</v>
      </c>
      <c r="J623" s="629">
        <v>2</v>
      </c>
      <c r="K623" s="629">
        <v>1704.62</v>
      </c>
      <c r="L623" s="629">
        <v>7.6768086179564793E-2</v>
      </c>
      <c r="M623" s="629">
        <v>852.31</v>
      </c>
      <c r="N623" s="629">
        <v>15</v>
      </c>
      <c r="O623" s="629">
        <v>12784.65</v>
      </c>
      <c r="P623" s="642">
        <v>0.57576064634673596</v>
      </c>
      <c r="Q623" s="630">
        <v>852.31</v>
      </c>
    </row>
    <row r="624" spans="1:17" ht="14.4" customHeight="1" x14ac:dyDescent="0.3">
      <c r="A624" s="625" t="s">
        <v>545</v>
      </c>
      <c r="B624" s="626" t="s">
        <v>6642</v>
      </c>
      <c r="C624" s="626" t="s">
        <v>6450</v>
      </c>
      <c r="D624" s="626" t="s">
        <v>7296</v>
      </c>
      <c r="E624" s="626" t="s">
        <v>7297</v>
      </c>
      <c r="F624" s="629">
        <v>5</v>
      </c>
      <c r="G624" s="629">
        <v>62108</v>
      </c>
      <c r="H624" s="629">
        <v>1</v>
      </c>
      <c r="I624" s="629">
        <v>12421.6</v>
      </c>
      <c r="J624" s="629"/>
      <c r="K624" s="629"/>
      <c r="L624" s="629"/>
      <c r="M624" s="629"/>
      <c r="N624" s="629">
        <v>3</v>
      </c>
      <c r="O624" s="629">
        <v>38619.870000000003</v>
      </c>
      <c r="P624" s="642">
        <v>0.62181796225929031</v>
      </c>
      <c r="Q624" s="630">
        <v>12873.29</v>
      </c>
    </row>
    <row r="625" spans="1:17" ht="14.4" customHeight="1" x14ac:dyDescent="0.3">
      <c r="A625" s="625" t="s">
        <v>545</v>
      </c>
      <c r="B625" s="626" t="s">
        <v>6642</v>
      </c>
      <c r="C625" s="626" t="s">
        <v>6450</v>
      </c>
      <c r="D625" s="626" t="s">
        <v>7298</v>
      </c>
      <c r="E625" s="626" t="s">
        <v>7299</v>
      </c>
      <c r="F625" s="629">
        <v>3</v>
      </c>
      <c r="G625" s="629">
        <v>2172</v>
      </c>
      <c r="H625" s="629">
        <v>1</v>
      </c>
      <c r="I625" s="629">
        <v>724</v>
      </c>
      <c r="J625" s="629"/>
      <c r="K625" s="629"/>
      <c r="L625" s="629"/>
      <c r="M625" s="629"/>
      <c r="N625" s="629">
        <v>3</v>
      </c>
      <c r="O625" s="629">
        <v>2250.9900000000002</v>
      </c>
      <c r="P625" s="642">
        <v>1.0363674033149173</v>
      </c>
      <c r="Q625" s="630">
        <v>750.33</v>
      </c>
    </row>
    <row r="626" spans="1:17" ht="14.4" customHeight="1" x14ac:dyDescent="0.3">
      <c r="A626" s="625" t="s">
        <v>545</v>
      </c>
      <c r="B626" s="626" t="s">
        <v>6642</v>
      </c>
      <c r="C626" s="626" t="s">
        <v>6450</v>
      </c>
      <c r="D626" s="626" t="s">
        <v>7300</v>
      </c>
      <c r="E626" s="626" t="s">
        <v>7301</v>
      </c>
      <c r="F626" s="629">
        <v>3</v>
      </c>
      <c r="G626" s="629">
        <v>13707.599999999999</v>
      </c>
      <c r="H626" s="629">
        <v>1</v>
      </c>
      <c r="I626" s="629">
        <v>4569.2</v>
      </c>
      <c r="J626" s="629"/>
      <c r="K626" s="629"/>
      <c r="L626" s="629"/>
      <c r="M626" s="629"/>
      <c r="N626" s="629">
        <v>1</v>
      </c>
      <c r="O626" s="629">
        <v>4735.3500000000004</v>
      </c>
      <c r="P626" s="642">
        <v>0.34545434649391582</v>
      </c>
      <c r="Q626" s="630">
        <v>4735.3500000000004</v>
      </c>
    </row>
    <row r="627" spans="1:17" ht="14.4" customHeight="1" x14ac:dyDescent="0.3">
      <c r="A627" s="625" t="s">
        <v>545</v>
      </c>
      <c r="B627" s="626" t="s">
        <v>6642</v>
      </c>
      <c r="C627" s="626" t="s">
        <v>6450</v>
      </c>
      <c r="D627" s="626" t="s">
        <v>7302</v>
      </c>
      <c r="E627" s="626" t="s">
        <v>7303</v>
      </c>
      <c r="F627" s="629">
        <v>3</v>
      </c>
      <c r="G627" s="629">
        <v>23138.1</v>
      </c>
      <c r="H627" s="629">
        <v>1</v>
      </c>
      <c r="I627" s="629">
        <v>7712.7</v>
      </c>
      <c r="J627" s="629"/>
      <c r="K627" s="629"/>
      <c r="L627" s="629"/>
      <c r="M627" s="629"/>
      <c r="N627" s="629">
        <v>1</v>
      </c>
      <c r="O627" s="629">
        <v>7993.16</v>
      </c>
      <c r="P627" s="642">
        <v>0.3454544668749811</v>
      </c>
      <c r="Q627" s="630">
        <v>7993.16</v>
      </c>
    </row>
    <row r="628" spans="1:17" ht="14.4" customHeight="1" x14ac:dyDescent="0.3">
      <c r="A628" s="625" t="s">
        <v>545</v>
      </c>
      <c r="B628" s="626" t="s">
        <v>6642</v>
      </c>
      <c r="C628" s="626" t="s">
        <v>6450</v>
      </c>
      <c r="D628" s="626" t="s">
        <v>7304</v>
      </c>
      <c r="E628" s="626" t="s">
        <v>7305</v>
      </c>
      <c r="F628" s="629">
        <v>2</v>
      </c>
      <c r="G628" s="629">
        <v>4108.8</v>
      </c>
      <c r="H628" s="629">
        <v>1</v>
      </c>
      <c r="I628" s="629">
        <v>2054.4</v>
      </c>
      <c r="J628" s="629"/>
      <c r="K628" s="629"/>
      <c r="L628" s="629"/>
      <c r="M628" s="629"/>
      <c r="N628" s="629"/>
      <c r="O628" s="629"/>
      <c r="P628" s="642"/>
      <c r="Q628" s="630"/>
    </row>
    <row r="629" spans="1:17" ht="14.4" customHeight="1" x14ac:dyDescent="0.3">
      <c r="A629" s="625" t="s">
        <v>545</v>
      </c>
      <c r="B629" s="626" t="s">
        <v>6642</v>
      </c>
      <c r="C629" s="626" t="s">
        <v>6450</v>
      </c>
      <c r="D629" s="626" t="s">
        <v>7306</v>
      </c>
      <c r="E629" s="626" t="s">
        <v>7307</v>
      </c>
      <c r="F629" s="629">
        <v>3</v>
      </c>
      <c r="G629" s="629">
        <v>8297.0999999999985</v>
      </c>
      <c r="H629" s="629">
        <v>1</v>
      </c>
      <c r="I629" s="629">
        <v>2765.6999999999994</v>
      </c>
      <c r="J629" s="629"/>
      <c r="K629" s="629"/>
      <c r="L629" s="629"/>
      <c r="M629" s="629"/>
      <c r="N629" s="629">
        <v>1</v>
      </c>
      <c r="O629" s="629">
        <v>2866.27</v>
      </c>
      <c r="P629" s="642">
        <v>0.34545443588723779</v>
      </c>
      <c r="Q629" s="630">
        <v>2866.27</v>
      </c>
    </row>
    <row r="630" spans="1:17" ht="14.4" customHeight="1" x14ac:dyDescent="0.3">
      <c r="A630" s="625" t="s">
        <v>545</v>
      </c>
      <c r="B630" s="626" t="s">
        <v>6642</v>
      </c>
      <c r="C630" s="626" t="s">
        <v>6450</v>
      </c>
      <c r="D630" s="626" t="s">
        <v>7308</v>
      </c>
      <c r="E630" s="626" t="s">
        <v>7309</v>
      </c>
      <c r="F630" s="629">
        <v>12</v>
      </c>
      <c r="G630" s="629">
        <v>28412.400000000001</v>
      </c>
      <c r="H630" s="629">
        <v>1</v>
      </c>
      <c r="I630" s="629">
        <v>2367.7000000000003</v>
      </c>
      <c r="J630" s="629">
        <v>4.2</v>
      </c>
      <c r="K630" s="629">
        <v>10305.960000000001</v>
      </c>
      <c r="L630" s="629">
        <v>0.36272754149596659</v>
      </c>
      <c r="M630" s="629">
        <v>2453.8000000000002</v>
      </c>
      <c r="N630" s="629">
        <v>15.2</v>
      </c>
      <c r="O630" s="629">
        <v>37297.760000000002</v>
      </c>
      <c r="P630" s="642">
        <v>1.3127282454139741</v>
      </c>
      <c r="Q630" s="630">
        <v>2453.8000000000002</v>
      </c>
    </row>
    <row r="631" spans="1:17" ht="14.4" customHeight="1" x14ac:dyDescent="0.3">
      <c r="A631" s="625" t="s">
        <v>545</v>
      </c>
      <c r="B631" s="626" t="s">
        <v>6642</v>
      </c>
      <c r="C631" s="626" t="s">
        <v>6450</v>
      </c>
      <c r="D631" s="626" t="s">
        <v>7310</v>
      </c>
      <c r="E631" s="626" t="s">
        <v>7309</v>
      </c>
      <c r="F631" s="629">
        <v>0.30000000000000004</v>
      </c>
      <c r="G631" s="629">
        <v>203.70000000000002</v>
      </c>
      <c r="H631" s="629">
        <v>1</v>
      </c>
      <c r="I631" s="629">
        <v>679</v>
      </c>
      <c r="J631" s="629">
        <v>0.30000000000000004</v>
      </c>
      <c r="K631" s="629">
        <v>211.07999999999998</v>
      </c>
      <c r="L631" s="629">
        <v>1.0362297496318114</v>
      </c>
      <c r="M631" s="629">
        <v>703.5999999999998</v>
      </c>
      <c r="N631" s="629">
        <v>0.70000000000000007</v>
      </c>
      <c r="O631" s="629">
        <v>492.52</v>
      </c>
      <c r="P631" s="642">
        <v>2.41786941580756</v>
      </c>
      <c r="Q631" s="630">
        <v>703.59999999999991</v>
      </c>
    </row>
    <row r="632" spans="1:17" ht="14.4" customHeight="1" x14ac:dyDescent="0.3">
      <c r="A632" s="625" t="s">
        <v>545</v>
      </c>
      <c r="B632" s="626" t="s">
        <v>6642</v>
      </c>
      <c r="C632" s="626" t="s">
        <v>6450</v>
      </c>
      <c r="D632" s="626" t="s">
        <v>7311</v>
      </c>
      <c r="E632" s="626" t="s">
        <v>7309</v>
      </c>
      <c r="F632" s="629">
        <v>2</v>
      </c>
      <c r="G632" s="629">
        <v>2970</v>
      </c>
      <c r="H632" s="629">
        <v>1</v>
      </c>
      <c r="I632" s="629">
        <v>1485</v>
      </c>
      <c r="J632" s="629">
        <v>2.2999999999999998</v>
      </c>
      <c r="K632" s="629">
        <v>3539.7</v>
      </c>
      <c r="L632" s="629">
        <v>1.1918181818181817</v>
      </c>
      <c r="M632" s="629">
        <v>1539</v>
      </c>
      <c r="N632" s="629">
        <v>5.1999999999999993</v>
      </c>
      <c r="O632" s="629">
        <v>8002.8000000000011</v>
      </c>
      <c r="P632" s="642">
        <v>2.6945454545454548</v>
      </c>
      <c r="Q632" s="630">
        <v>1539.0000000000005</v>
      </c>
    </row>
    <row r="633" spans="1:17" ht="14.4" customHeight="1" x14ac:dyDescent="0.3">
      <c r="A633" s="625" t="s">
        <v>545</v>
      </c>
      <c r="B633" s="626" t="s">
        <v>6642</v>
      </c>
      <c r="C633" s="626" t="s">
        <v>6450</v>
      </c>
      <c r="D633" s="626" t="s">
        <v>7312</v>
      </c>
      <c r="E633" s="626" t="s">
        <v>7309</v>
      </c>
      <c r="F633" s="629">
        <v>1.0999999999999999</v>
      </c>
      <c r="G633" s="629">
        <v>1881.99</v>
      </c>
      <c r="H633" s="629">
        <v>1</v>
      </c>
      <c r="I633" s="629">
        <v>1710.9000000000003</v>
      </c>
      <c r="J633" s="629">
        <v>0.60000000000000009</v>
      </c>
      <c r="K633" s="629">
        <v>1063.8600000000001</v>
      </c>
      <c r="L633" s="629">
        <v>0.56528461894058957</v>
      </c>
      <c r="M633" s="629">
        <v>1773.1</v>
      </c>
      <c r="N633" s="629">
        <v>2.6</v>
      </c>
      <c r="O633" s="629">
        <v>4610.0599999999995</v>
      </c>
      <c r="P633" s="642">
        <v>2.4495666820758877</v>
      </c>
      <c r="Q633" s="630">
        <v>1773.0999999999997</v>
      </c>
    </row>
    <row r="634" spans="1:17" ht="14.4" customHeight="1" x14ac:dyDescent="0.3">
      <c r="A634" s="625" t="s">
        <v>545</v>
      </c>
      <c r="B634" s="626" t="s">
        <v>6642</v>
      </c>
      <c r="C634" s="626" t="s">
        <v>6450</v>
      </c>
      <c r="D634" s="626" t="s">
        <v>7313</v>
      </c>
      <c r="E634" s="626" t="s">
        <v>6965</v>
      </c>
      <c r="F634" s="629">
        <v>3.3000000000000003</v>
      </c>
      <c r="G634" s="629">
        <v>679.80000000000007</v>
      </c>
      <c r="H634" s="629">
        <v>1</v>
      </c>
      <c r="I634" s="629">
        <v>206</v>
      </c>
      <c r="J634" s="629">
        <v>1.1000000000000001</v>
      </c>
      <c r="K634" s="629">
        <v>234.79999999999998</v>
      </c>
      <c r="L634" s="629">
        <v>0.34539570461900554</v>
      </c>
      <c r="M634" s="629">
        <v>213.45454545454541</v>
      </c>
      <c r="N634" s="629">
        <v>0.9</v>
      </c>
      <c r="O634" s="629">
        <v>192.09</v>
      </c>
      <c r="P634" s="642">
        <v>0.28256840247131509</v>
      </c>
      <c r="Q634" s="630">
        <v>213.43333333333334</v>
      </c>
    </row>
    <row r="635" spans="1:17" ht="14.4" customHeight="1" x14ac:dyDescent="0.3">
      <c r="A635" s="625" t="s">
        <v>545</v>
      </c>
      <c r="B635" s="626" t="s">
        <v>6642</v>
      </c>
      <c r="C635" s="626" t="s">
        <v>6450</v>
      </c>
      <c r="D635" s="626" t="s">
        <v>7314</v>
      </c>
      <c r="E635" s="626" t="s">
        <v>6965</v>
      </c>
      <c r="F635" s="629">
        <v>4.2</v>
      </c>
      <c r="G635" s="629">
        <v>1021.4399999999999</v>
      </c>
      <c r="H635" s="629">
        <v>1</v>
      </c>
      <c r="I635" s="629">
        <v>243.2</v>
      </c>
      <c r="J635" s="629">
        <v>5.8999999999999995</v>
      </c>
      <c r="K635" s="629">
        <v>1486.8999999999996</v>
      </c>
      <c r="L635" s="629">
        <v>1.4556900062656639</v>
      </c>
      <c r="M635" s="629">
        <v>252.01694915254234</v>
      </c>
      <c r="N635" s="629">
        <v>7.5</v>
      </c>
      <c r="O635" s="629">
        <v>1890.1200000000001</v>
      </c>
      <c r="P635" s="642">
        <v>1.8504464285714288</v>
      </c>
      <c r="Q635" s="630">
        <v>252.01600000000002</v>
      </c>
    </row>
    <row r="636" spans="1:17" ht="14.4" customHeight="1" x14ac:dyDescent="0.3">
      <c r="A636" s="625" t="s">
        <v>545</v>
      </c>
      <c r="B636" s="626" t="s">
        <v>6642</v>
      </c>
      <c r="C636" s="626" t="s">
        <v>6450</v>
      </c>
      <c r="D636" s="626" t="s">
        <v>7315</v>
      </c>
      <c r="E636" s="626" t="s">
        <v>6965</v>
      </c>
      <c r="F636" s="629">
        <v>1.6</v>
      </c>
      <c r="G636" s="629">
        <v>566.55999999999995</v>
      </c>
      <c r="H636" s="629">
        <v>1</v>
      </c>
      <c r="I636" s="629">
        <v>354.09999999999997</v>
      </c>
      <c r="J636" s="629">
        <v>3.2</v>
      </c>
      <c r="K636" s="629">
        <v>1174.3100000000002</v>
      </c>
      <c r="L636" s="629">
        <v>2.0727019203614803</v>
      </c>
      <c r="M636" s="629">
        <v>366.97187500000001</v>
      </c>
      <c r="N636" s="629">
        <v>0.2</v>
      </c>
      <c r="O636" s="629">
        <v>73.39</v>
      </c>
      <c r="P636" s="642">
        <v>0.12953614798079641</v>
      </c>
      <c r="Q636" s="630">
        <v>366.95</v>
      </c>
    </row>
    <row r="637" spans="1:17" ht="14.4" customHeight="1" x14ac:dyDescent="0.3">
      <c r="A637" s="625" t="s">
        <v>545</v>
      </c>
      <c r="B637" s="626" t="s">
        <v>6642</v>
      </c>
      <c r="C637" s="626" t="s">
        <v>6450</v>
      </c>
      <c r="D637" s="626" t="s">
        <v>7316</v>
      </c>
      <c r="E637" s="626" t="s">
        <v>7317</v>
      </c>
      <c r="F637" s="629">
        <v>0.1</v>
      </c>
      <c r="G637" s="629">
        <v>528.15</v>
      </c>
      <c r="H637" s="629">
        <v>1</v>
      </c>
      <c r="I637" s="629">
        <v>5281.4999999999991</v>
      </c>
      <c r="J637" s="629"/>
      <c r="K637" s="629"/>
      <c r="L637" s="629"/>
      <c r="M637" s="629"/>
      <c r="N637" s="629"/>
      <c r="O637" s="629"/>
      <c r="P637" s="642"/>
      <c r="Q637" s="630"/>
    </row>
    <row r="638" spans="1:17" ht="14.4" customHeight="1" x14ac:dyDescent="0.3">
      <c r="A638" s="625" t="s">
        <v>545</v>
      </c>
      <c r="B638" s="626" t="s">
        <v>6642</v>
      </c>
      <c r="C638" s="626" t="s">
        <v>6450</v>
      </c>
      <c r="D638" s="626" t="s">
        <v>7318</v>
      </c>
      <c r="E638" s="626" t="s">
        <v>7319</v>
      </c>
      <c r="F638" s="629"/>
      <c r="G638" s="629"/>
      <c r="H638" s="629"/>
      <c r="I638" s="629"/>
      <c r="J638" s="629">
        <v>1</v>
      </c>
      <c r="K638" s="629">
        <v>1664.4</v>
      </c>
      <c r="L638" s="629"/>
      <c r="M638" s="629">
        <v>1664.4</v>
      </c>
      <c r="N638" s="629"/>
      <c r="O638" s="629"/>
      <c r="P638" s="642"/>
      <c r="Q638" s="630"/>
    </row>
    <row r="639" spans="1:17" ht="14.4" customHeight="1" x14ac:dyDescent="0.3">
      <c r="A639" s="625" t="s">
        <v>545</v>
      </c>
      <c r="B639" s="626" t="s">
        <v>6642</v>
      </c>
      <c r="C639" s="626" t="s">
        <v>6450</v>
      </c>
      <c r="D639" s="626" t="s">
        <v>7320</v>
      </c>
      <c r="E639" s="626" t="s">
        <v>7321</v>
      </c>
      <c r="F639" s="629"/>
      <c r="G639" s="629"/>
      <c r="H639" s="629"/>
      <c r="I639" s="629"/>
      <c r="J639" s="629">
        <v>1</v>
      </c>
      <c r="K639" s="629">
        <v>3637</v>
      </c>
      <c r="L639" s="629"/>
      <c r="M639" s="629">
        <v>3637</v>
      </c>
      <c r="N639" s="629"/>
      <c r="O639" s="629"/>
      <c r="P639" s="642"/>
      <c r="Q639" s="630"/>
    </row>
    <row r="640" spans="1:17" ht="14.4" customHeight="1" x14ac:dyDescent="0.3">
      <c r="A640" s="625" t="s">
        <v>545</v>
      </c>
      <c r="B640" s="626" t="s">
        <v>6642</v>
      </c>
      <c r="C640" s="626" t="s">
        <v>6450</v>
      </c>
      <c r="D640" s="626" t="s">
        <v>7322</v>
      </c>
      <c r="E640" s="626" t="s">
        <v>7323</v>
      </c>
      <c r="F640" s="629">
        <v>3</v>
      </c>
      <c r="G640" s="629">
        <v>316.8</v>
      </c>
      <c r="H640" s="629">
        <v>1</v>
      </c>
      <c r="I640" s="629">
        <v>105.60000000000001</v>
      </c>
      <c r="J640" s="629"/>
      <c r="K640" s="629"/>
      <c r="L640" s="629"/>
      <c r="M640" s="629"/>
      <c r="N640" s="629"/>
      <c r="O640" s="629"/>
      <c r="P640" s="642"/>
      <c r="Q640" s="630"/>
    </row>
    <row r="641" spans="1:17" ht="14.4" customHeight="1" x14ac:dyDescent="0.3">
      <c r="A641" s="625" t="s">
        <v>545</v>
      </c>
      <c r="B641" s="626" t="s">
        <v>6642</v>
      </c>
      <c r="C641" s="626" t="s">
        <v>6450</v>
      </c>
      <c r="D641" s="626" t="s">
        <v>7324</v>
      </c>
      <c r="E641" s="626" t="s">
        <v>7325</v>
      </c>
      <c r="F641" s="629">
        <v>4</v>
      </c>
      <c r="G641" s="629">
        <v>224.4</v>
      </c>
      <c r="H641" s="629">
        <v>1</v>
      </c>
      <c r="I641" s="629">
        <v>56.1</v>
      </c>
      <c r="J641" s="629"/>
      <c r="K641" s="629"/>
      <c r="L641" s="629"/>
      <c r="M641" s="629"/>
      <c r="N641" s="629"/>
      <c r="O641" s="629"/>
      <c r="P641" s="642"/>
      <c r="Q641" s="630"/>
    </row>
    <row r="642" spans="1:17" ht="14.4" customHeight="1" x14ac:dyDescent="0.3">
      <c r="A642" s="625" t="s">
        <v>545</v>
      </c>
      <c r="B642" s="626" t="s">
        <v>6642</v>
      </c>
      <c r="C642" s="626" t="s">
        <v>6450</v>
      </c>
      <c r="D642" s="626" t="s">
        <v>7326</v>
      </c>
      <c r="E642" s="626" t="s">
        <v>7325</v>
      </c>
      <c r="F642" s="629">
        <v>1</v>
      </c>
      <c r="G642" s="629">
        <v>78.099999999999994</v>
      </c>
      <c r="H642" s="629">
        <v>1</v>
      </c>
      <c r="I642" s="629">
        <v>78.099999999999994</v>
      </c>
      <c r="J642" s="629"/>
      <c r="K642" s="629"/>
      <c r="L642" s="629"/>
      <c r="M642" s="629"/>
      <c r="N642" s="629"/>
      <c r="O642" s="629"/>
      <c r="P642" s="642"/>
      <c r="Q642" s="630"/>
    </row>
    <row r="643" spans="1:17" ht="14.4" customHeight="1" x14ac:dyDescent="0.3">
      <c r="A643" s="625" t="s">
        <v>545</v>
      </c>
      <c r="B643" s="626" t="s">
        <v>6642</v>
      </c>
      <c r="C643" s="626" t="s">
        <v>6450</v>
      </c>
      <c r="D643" s="626" t="s">
        <v>7327</v>
      </c>
      <c r="E643" s="626" t="s">
        <v>7328</v>
      </c>
      <c r="F643" s="629">
        <v>17</v>
      </c>
      <c r="G643" s="629">
        <v>9214</v>
      </c>
      <c r="H643" s="629">
        <v>1</v>
      </c>
      <c r="I643" s="629">
        <v>542</v>
      </c>
      <c r="J643" s="629">
        <v>1</v>
      </c>
      <c r="K643" s="629">
        <v>561.71</v>
      </c>
      <c r="L643" s="629">
        <v>6.0962665509008036E-2</v>
      </c>
      <c r="M643" s="629">
        <v>561.71</v>
      </c>
      <c r="N643" s="629">
        <v>9</v>
      </c>
      <c r="O643" s="629">
        <v>5055.3900000000003</v>
      </c>
      <c r="P643" s="642">
        <v>0.54866398958107232</v>
      </c>
      <c r="Q643" s="630">
        <v>561.71</v>
      </c>
    </row>
    <row r="644" spans="1:17" ht="14.4" customHeight="1" x14ac:dyDescent="0.3">
      <c r="A644" s="625" t="s">
        <v>545</v>
      </c>
      <c r="B644" s="626" t="s">
        <v>6642</v>
      </c>
      <c r="C644" s="626" t="s">
        <v>6450</v>
      </c>
      <c r="D644" s="626" t="s">
        <v>7329</v>
      </c>
      <c r="E644" s="626" t="s">
        <v>7328</v>
      </c>
      <c r="F644" s="629">
        <v>2</v>
      </c>
      <c r="G644" s="629">
        <v>773.2</v>
      </c>
      <c r="H644" s="629">
        <v>1</v>
      </c>
      <c r="I644" s="629">
        <v>386.6</v>
      </c>
      <c r="J644" s="629">
        <v>2</v>
      </c>
      <c r="K644" s="629">
        <v>801.32</v>
      </c>
      <c r="L644" s="629">
        <v>1.0363683393688568</v>
      </c>
      <c r="M644" s="629">
        <v>400.66</v>
      </c>
      <c r="N644" s="629">
        <v>2</v>
      </c>
      <c r="O644" s="629">
        <v>801.32</v>
      </c>
      <c r="P644" s="642">
        <v>1.0363683393688568</v>
      </c>
      <c r="Q644" s="630">
        <v>400.66</v>
      </c>
    </row>
    <row r="645" spans="1:17" ht="14.4" customHeight="1" x14ac:dyDescent="0.3">
      <c r="A645" s="625" t="s">
        <v>545</v>
      </c>
      <c r="B645" s="626" t="s">
        <v>6642</v>
      </c>
      <c r="C645" s="626" t="s">
        <v>6450</v>
      </c>
      <c r="D645" s="626" t="s">
        <v>7330</v>
      </c>
      <c r="E645" s="626" t="s">
        <v>7328</v>
      </c>
      <c r="F645" s="629"/>
      <c r="G645" s="629"/>
      <c r="H645" s="629"/>
      <c r="I645" s="629"/>
      <c r="J645" s="629">
        <v>1</v>
      </c>
      <c r="K645" s="629">
        <v>503.98</v>
      </c>
      <c r="L645" s="629"/>
      <c r="M645" s="629">
        <v>503.98</v>
      </c>
      <c r="N645" s="629"/>
      <c r="O645" s="629"/>
      <c r="P645" s="642"/>
      <c r="Q645" s="630"/>
    </row>
    <row r="646" spans="1:17" ht="14.4" customHeight="1" x14ac:dyDescent="0.3">
      <c r="A646" s="625" t="s">
        <v>545</v>
      </c>
      <c r="B646" s="626" t="s">
        <v>6642</v>
      </c>
      <c r="C646" s="626" t="s">
        <v>6450</v>
      </c>
      <c r="D646" s="626" t="s">
        <v>7331</v>
      </c>
      <c r="E646" s="626" t="s">
        <v>7332</v>
      </c>
      <c r="F646" s="629">
        <v>7</v>
      </c>
      <c r="G646" s="629">
        <v>25781</v>
      </c>
      <c r="H646" s="629">
        <v>1</v>
      </c>
      <c r="I646" s="629">
        <v>3683</v>
      </c>
      <c r="J646" s="629"/>
      <c r="K646" s="629"/>
      <c r="L646" s="629"/>
      <c r="M646" s="629"/>
      <c r="N646" s="629">
        <v>3</v>
      </c>
      <c r="O646" s="629">
        <v>11450.789999999999</v>
      </c>
      <c r="P646" s="642">
        <v>0.44415616151429343</v>
      </c>
      <c r="Q646" s="630">
        <v>3816.93</v>
      </c>
    </row>
    <row r="647" spans="1:17" ht="14.4" customHeight="1" x14ac:dyDescent="0.3">
      <c r="A647" s="625" t="s">
        <v>545</v>
      </c>
      <c r="B647" s="626" t="s">
        <v>6642</v>
      </c>
      <c r="C647" s="626" t="s">
        <v>6450</v>
      </c>
      <c r="D647" s="626" t="s">
        <v>7333</v>
      </c>
      <c r="E647" s="626" t="s">
        <v>6965</v>
      </c>
      <c r="F647" s="629">
        <v>46.4</v>
      </c>
      <c r="G647" s="629">
        <v>24499.200000000001</v>
      </c>
      <c r="H647" s="629">
        <v>1</v>
      </c>
      <c r="I647" s="629">
        <v>528</v>
      </c>
      <c r="J647" s="629">
        <v>21</v>
      </c>
      <c r="K647" s="629">
        <v>11491.2</v>
      </c>
      <c r="L647" s="629">
        <v>0.46904388714733541</v>
      </c>
      <c r="M647" s="629">
        <v>547.20000000000005</v>
      </c>
      <c r="N647" s="629">
        <v>53</v>
      </c>
      <c r="O647" s="629">
        <v>29001.600000000002</v>
      </c>
      <c r="P647" s="642">
        <v>1.1837774294670846</v>
      </c>
      <c r="Q647" s="630">
        <v>547.20000000000005</v>
      </c>
    </row>
    <row r="648" spans="1:17" ht="14.4" customHeight="1" x14ac:dyDescent="0.3">
      <c r="A648" s="625" t="s">
        <v>545</v>
      </c>
      <c r="B648" s="626" t="s">
        <v>6642</v>
      </c>
      <c r="C648" s="626" t="s">
        <v>6450</v>
      </c>
      <c r="D648" s="626" t="s">
        <v>7334</v>
      </c>
      <c r="E648" s="626" t="s">
        <v>6965</v>
      </c>
      <c r="F648" s="629">
        <v>12</v>
      </c>
      <c r="G648" s="629">
        <v>8652</v>
      </c>
      <c r="H648" s="629">
        <v>1</v>
      </c>
      <c r="I648" s="629">
        <v>721</v>
      </c>
      <c r="J648" s="629"/>
      <c r="K648" s="629"/>
      <c r="L648" s="629"/>
      <c r="M648" s="629"/>
      <c r="N648" s="629"/>
      <c r="O648" s="629"/>
      <c r="P648" s="642"/>
      <c r="Q648" s="630"/>
    </row>
    <row r="649" spans="1:17" ht="14.4" customHeight="1" x14ac:dyDescent="0.3">
      <c r="A649" s="625" t="s">
        <v>545</v>
      </c>
      <c r="B649" s="626" t="s">
        <v>6642</v>
      </c>
      <c r="C649" s="626" t="s">
        <v>6450</v>
      </c>
      <c r="D649" s="626" t="s">
        <v>7335</v>
      </c>
      <c r="E649" s="626" t="s">
        <v>6965</v>
      </c>
      <c r="F649" s="629">
        <v>6</v>
      </c>
      <c r="G649" s="629">
        <v>9804</v>
      </c>
      <c r="H649" s="629">
        <v>1</v>
      </c>
      <c r="I649" s="629">
        <v>1634</v>
      </c>
      <c r="J649" s="629">
        <v>17</v>
      </c>
      <c r="K649" s="629">
        <v>28669.3</v>
      </c>
      <c r="L649" s="629">
        <v>2.9242452060383517</v>
      </c>
      <c r="M649" s="629">
        <v>1686.4294117647059</v>
      </c>
      <c r="N649" s="629">
        <v>18</v>
      </c>
      <c r="O649" s="629">
        <v>30481.56</v>
      </c>
      <c r="P649" s="642">
        <v>3.1090942472460221</v>
      </c>
      <c r="Q649" s="630">
        <v>1693.42</v>
      </c>
    </row>
    <row r="650" spans="1:17" ht="14.4" customHeight="1" x14ac:dyDescent="0.3">
      <c r="A650" s="625" t="s">
        <v>545</v>
      </c>
      <c r="B650" s="626" t="s">
        <v>6642</v>
      </c>
      <c r="C650" s="626" t="s">
        <v>6450</v>
      </c>
      <c r="D650" s="626" t="s">
        <v>7336</v>
      </c>
      <c r="E650" s="626" t="s">
        <v>6965</v>
      </c>
      <c r="F650" s="629">
        <v>32</v>
      </c>
      <c r="G650" s="629">
        <v>57088</v>
      </c>
      <c r="H650" s="629">
        <v>1</v>
      </c>
      <c r="I650" s="629">
        <v>1784</v>
      </c>
      <c r="J650" s="629">
        <v>90</v>
      </c>
      <c r="K650" s="629">
        <v>166268.56</v>
      </c>
      <c r="L650" s="629">
        <v>2.9124957959641256</v>
      </c>
      <c r="M650" s="629">
        <v>1847.4284444444445</v>
      </c>
      <c r="N650" s="629">
        <v>62</v>
      </c>
      <c r="O650" s="629">
        <v>114629.94</v>
      </c>
      <c r="P650" s="642">
        <v>2.0079515835201796</v>
      </c>
      <c r="Q650" s="630">
        <v>1848.8700000000001</v>
      </c>
    </row>
    <row r="651" spans="1:17" ht="14.4" customHeight="1" x14ac:dyDescent="0.3">
      <c r="A651" s="625" t="s">
        <v>545</v>
      </c>
      <c r="B651" s="626" t="s">
        <v>6642</v>
      </c>
      <c r="C651" s="626" t="s">
        <v>6450</v>
      </c>
      <c r="D651" s="626" t="s">
        <v>7337</v>
      </c>
      <c r="E651" s="626" t="s">
        <v>6965</v>
      </c>
      <c r="F651" s="629">
        <v>2</v>
      </c>
      <c r="G651" s="629">
        <v>4438</v>
      </c>
      <c r="H651" s="629">
        <v>1</v>
      </c>
      <c r="I651" s="629">
        <v>2219</v>
      </c>
      <c r="J651" s="629"/>
      <c r="K651" s="629"/>
      <c r="L651" s="629"/>
      <c r="M651" s="629"/>
      <c r="N651" s="629"/>
      <c r="O651" s="629"/>
      <c r="P651" s="642"/>
      <c r="Q651" s="630"/>
    </row>
    <row r="652" spans="1:17" ht="14.4" customHeight="1" x14ac:dyDescent="0.3">
      <c r="A652" s="625" t="s">
        <v>545</v>
      </c>
      <c r="B652" s="626" t="s">
        <v>6642</v>
      </c>
      <c r="C652" s="626" t="s">
        <v>6450</v>
      </c>
      <c r="D652" s="626" t="s">
        <v>7338</v>
      </c>
      <c r="E652" s="626" t="s">
        <v>6970</v>
      </c>
      <c r="F652" s="629">
        <v>12</v>
      </c>
      <c r="G652" s="629">
        <v>10860</v>
      </c>
      <c r="H652" s="629">
        <v>1</v>
      </c>
      <c r="I652" s="629">
        <v>905</v>
      </c>
      <c r="J652" s="629">
        <v>12</v>
      </c>
      <c r="K652" s="629">
        <v>11254.92</v>
      </c>
      <c r="L652" s="629">
        <v>1.036364640883978</v>
      </c>
      <c r="M652" s="629">
        <v>937.91</v>
      </c>
      <c r="N652" s="629">
        <v>3</v>
      </c>
      <c r="O652" s="629">
        <v>2813.73</v>
      </c>
      <c r="P652" s="642">
        <v>0.25909116022099449</v>
      </c>
      <c r="Q652" s="630">
        <v>937.91</v>
      </c>
    </row>
    <row r="653" spans="1:17" ht="14.4" customHeight="1" x14ac:dyDescent="0.3">
      <c r="A653" s="625" t="s">
        <v>545</v>
      </c>
      <c r="B653" s="626" t="s">
        <v>6642</v>
      </c>
      <c r="C653" s="626" t="s">
        <v>6450</v>
      </c>
      <c r="D653" s="626" t="s">
        <v>7339</v>
      </c>
      <c r="E653" s="626" t="s">
        <v>7340</v>
      </c>
      <c r="F653" s="629">
        <v>1</v>
      </c>
      <c r="G653" s="629">
        <v>8100</v>
      </c>
      <c r="H653" s="629">
        <v>1</v>
      </c>
      <c r="I653" s="629">
        <v>8100</v>
      </c>
      <c r="J653" s="629"/>
      <c r="K653" s="629"/>
      <c r="L653" s="629"/>
      <c r="M653" s="629"/>
      <c r="N653" s="629"/>
      <c r="O653" s="629"/>
      <c r="P653" s="642"/>
      <c r="Q653" s="630"/>
    </row>
    <row r="654" spans="1:17" ht="14.4" customHeight="1" x14ac:dyDescent="0.3">
      <c r="A654" s="625" t="s">
        <v>545</v>
      </c>
      <c r="B654" s="626" t="s">
        <v>6642</v>
      </c>
      <c r="C654" s="626" t="s">
        <v>6450</v>
      </c>
      <c r="D654" s="626" t="s">
        <v>7341</v>
      </c>
      <c r="E654" s="626" t="s">
        <v>7342</v>
      </c>
      <c r="F654" s="629">
        <v>2</v>
      </c>
      <c r="G654" s="629">
        <v>4600</v>
      </c>
      <c r="H654" s="629">
        <v>1</v>
      </c>
      <c r="I654" s="629">
        <v>2300</v>
      </c>
      <c r="J654" s="629">
        <v>2</v>
      </c>
      <c r="K654" s="629">
        <v>4767.28</v>
      </c>
      <c r="L654" s="629">
        <v>1.0363652173913043</v>
      </c>
      <c r="M654" s="629">
        <v>2383.64</v>
      </c>
      <c r="N654" s="629">
        <v>3</v>
      </c>
      <c r="O654" s="629">
        <v>7150.92</v>
      </c>
      <c r="P654" s="642">
        <v>1.5545478260869565</v>
      </c>
      <c r="Q654" s="630">
        <v>2383.64</v>
      </c>
    </row>
    <row r="655" spans="1:17" ht="14.4" customHeight="1" x14ac:dyDescent="0.3">
      <c r="A655" s="625" t="s">
        <v>545</v>
      </c>
      <c r="B655" s="626" t="s">
        <v>6642</v>
      </c>
      <c r="C655" s="626" t="s">
        <v>6450</v>
      </c>
      <c r="D655" s="626" t="s">
        <v>7343</v>
      </c>
      <c r="E655" s="626" t="s">
        <v>7344</v>
      </c>
      <c r="F655" s="629">
        <v>9</v>
      </c>
      <c r="G655" s="629">
        <v>16020</v>
      </c>
      <c r="H655" s="629">
        <v>1</v>
      </c>
      <c r="I655" s="629">
        <v>1780</v>
      </c>
      <c r="J655" s="629">
        <v>7</v>
      </c>
      <c r="K655" s="629">
        <v>12913.11</v>
      </c>
      <c r="L655" s="629">
        <v>0.80606179775280906</v>
      </c>
      <c r="M655" s="629">
        <v>1844.73</v>
      </c>
      <c r="N655" s="629">
        <v>4</v>
      </c>
      <c r="O655" s="629">
        <v>7378.92</v>
      </c>
      <c r="P655" s="642">
        <v>0.46060674157303372</v>
      </c>
      <c r="Q655" s="630">
        <v>1844.73</v>
      </c>
    </row>
    <row r="656" spans="1:17" ht="14.4" customHeight="1" x14ac:dyDescent="0.3">
      <c r="A656" s="625" t="s">
        <v>545</v>
      </c>
      <c r="B656" s="626" t="s">
        <v>6642</v>
      </c>
      <c r="C656" s="626" t="s">
        <v>6450</v>
      </c>
      <c r="D656" s="626" t="s">
        <v>7345</v>
      </c>
      <c r="E656" s="626" t="s">
        <v>7344</v>
      </c>
      <c r="F656" s="629"/>
      <c r="G656" s="629"/>
      <c r="H656" s="629"/>
      <c r="I656" s="629"/>
      <c r="J656" s="629"/>
      <c r="K656" s="629"/>
      <c r="L656" s="629"/>
      <c r="M656" s="629"/>
      <c r="N656" s="629">
        <v>1</v>
      </c>
      <c r="O656" s="629">
        <v>2362.91</v>
      </c>
      <c r="P656" s="642"/>
      <c r="Q656" s="630">
        <v>2362.91</v>
      </c>
    </row>
    <row r="657" spans="1:17" ht="14.4" customHeight="1" x14ac:dyDescent="0.3">
      <c r="A657" s="625" t="s">
        <v>545</v>
      </c>
      <c r="B657" s="626" t="s">
        <v>6642</v>
      </c>
      <c r="C657" s="626" t="s">
        <v>6450</v>
      </c>
      <c r="D657" s="626" t="s">
        <v>7346</v>
      </c>
      <c r="E657" s="626" t="s">
        <v>7347</v>
      </c>
      <c r="F657" s="629">
        <v>3</v>
      </c>
      <c r="G657" s="629">
        <v>66126</v>
      </c>
      <c r="H657" s="629">
        <v>1</v>
      </c>
      <c r="I657" s="629">
        <v>22042</v>
      </c>
      <c r="J657" s="629">
        <v>2</v>
      </c>
      <c r="K657" s="629">
        <v>45687.06</v>
      </c>
      <c r="L657" s="629">
        <v>0.69090917339624347</v>
      </c>
      <c r="M657" s="629">
        <v>22843.53</v>
      </c>
      <c r="N657" s="629">
        <v>1</v>
      </c>
      <c r="O657" s="629">
        <v>22843.53</v>
      </c>
      <c r="P657" s="642">
        <v>0.34545458669812174</v>
      </c>
      <c r="Q657" s="630">
        <v>22843.53</v>
      </c>
    </row>
    <row r="658" spans="1:17" ht="14.4" customHeight="1" x14ac:dyDescent="0.3">
      <c r="A658" s="625" t="s">
        <v>545</v>
      </c>
      <c r="B658" s="626" t="s">
        <v>6642</v>
      </c>
      <c r="C658" s="626" t="s">
        <v>6450</v>
      </c>
      <c r="D658" s="626" t="s">
        <v>7348</v>
      </c>
      <c r="E658" s="626" t="s">
        <v>7349</v>
      </c>
      <c r="F658" s="629">
        <v>4</v>
      </c>
      <c r="G658" s="629">
        <v>35624</v>
      </c>
      <c r="H658" s="629">
        <v>1</v>
      </c>
      <c r="I658" s="629">
        <v>8906</v>
      </c>
      <c r="J658" s="629">
        <v>2</v>
      </c>
      <c r="K658" s="629">
        <v>18459.7</v>
      </c>
      <c r="L658" s="629">
        <v>0.51818156299124185</v>
      </c>
      <c r="M658" s="629">
        <v>9229.85</v>
      </c>
      <c r="N658" s="629">
        <v>3</v>
      </c>
      <c r="O658" s="629">
        <v>27689.550000000003</v>
      </c>
      <c r="P658" s="642">
        <v>0.77727234448686289</v>
      </c>
      <c r="Q658" s="630">
        <v>9229.85</v>
      </c>
    </row>
    <row r="659" spans="1:17" ht="14.4" customHeight="1" x14ac:dyDescent="0.3">
      <c r="A659" s="625" t="s">
        <v>545</v>
      </c>
      <c r="B659" s="626" t="s">
        <v>6642</v>
      </c>
      <c r="C659" s="626" t="s">
        <v>6450</v>
      </c>
      <c r="D659" s="626" t="s">
        <v>7350</v>
      </c>
      <c r="E659" s="626" t="s">
        <v>7351</v>
      </c>
      <c r="F659" s="629">
        <v>19</v>
      </c>
      <c r="G659" s="629">
        <v>54986</v>
      </c>
      <c r="H659" s="629">
        <v>1</v>
      </c>
      <c r="I659" s="629">
        <v>2894</v>
      </c>
      <c r="J659" s="629">
        <v>12</v>
      </c>
      <c r="K659" s="629">
        <v>35990.879999999997</v>
      </c>
      <c r="L659" s="629">
        <v>0.65454624813588913</v>
      </c>
      <c r="M659" s="629">
        <v>2999.24</v>
      </c>
      <c r="N659" s="629">
        <v>12</v>
      </c>
      <c r="O659" s="629">
        <v>35990.879999999997</v>
      </c>
      <c r="P659" s="642">
        <v>0.65454624813588913</v>
      </c>
      <c r="Q659" s="630">
        <v>2999.24</v>
      </c>
    </row>
    <row r="660" spans="1:17" ht="14.4" customHeight="1" x14ac:dyDescent="0.3">
      <c r="A660" s="625" t="s">
        <v>545</v>
      </c>
      <c r="B660" s="626" t="s">
        <v>6642</v>
      </c>
      <c r="C660" s="626" t="s">
        <v>6450</v>
      </c>
      <c r="D660" s="626" t="s">
        <v>7352</v>
      </c>
      <c r="E660" s="626" t="s">
        <v>7353</v>
      </c>
      <c r="F660" s="629"/>
      <c r="G660" s="629"/>
      <c r="H660" s="629"/>
      <c r="I660" s="629"/>
      <c r="J660" s="629"/>
      <c r="K660" s="629"/>
      <c r="L660" s="629"/>
      <c r="M660" s="629"/>
      <c r="N660" s="629">
        <v>1</v>
      </c>
      <c r="O660" s="629">
        <v>8076.38</v>
      </c>
      <c r="P660" s="642"/>
      <c r="Q660" s="630">
        <v>8076.38</v>
      </c>
    </row>
    <row r="661" spans="1:17" ht="14.4" customHeight="1" x14ac:dyDescent="0.3">
      <c r="A661" s="625" t="s">
        <v>545</v>
      </c>
      <c r="B661" s="626" t="s">
        <v>6642</v>
      </c>
      <c r="C661" s="626" t="s">
        <v>6450</v>
      </c>
      <c r="D661" s="626" t="s">
        <v>7354</v>
      </c>
      <c r="E661" s="626" t="s">
        <v>7355</v>
      </c>
      <c r="F661" s="629"/>
      <c r="G661" s="629"/>
      <c r="H661" s="629"/>
      <c r="I661" s="629"/>
      <c r="J661" s="629"/>
      <c r="K661" s="629"/>
      <c r="L661" s="629"/>
      <c r="M661" s="629"/>
      <c r="N661" s="629">
        <v>1</v>
      </c>
      <c r="O661" s="629">
        <v>2999.24</v>
      </c>
      <c r="P661" s="642"/>
      <c r="Q661" s="630">
        <v>2999.24</v>
      </c>
    </row>
    <row r="662" spans="1:17" ht="14.4" customHeight="1" x14ac:dyDescent="0.3">
      <c r="A662" s="625" t="s">
        <v>545</v>
      </c>
      <c r="B662" s="626" t="s">
        <v>6642</v>
      </c>
      <c r="C662" s="626" t="s">
        <v>6450</v>
      </c>
      <c r="D662" s="626" t="s">
        <v>7356</v>
      </c>
      <c r="E662" s="626" t="s">
        <v>7357</v>
      </c>
      <c r="F662" s="629"/>
      <c r="G662" s="629"/>
      <c r="H662" s="629"/>
      <c r="I662" s="629"/>
      <c r="J662" s="629"/>
      <c r="K662" s="629"/>
      <c r="L662" s="629"/>
      <c r="M662" s="629"/>
      <c r="N662" s="629">
        <v>1</v>
      </c>
      <c r="O662" s="629">
        <v>307.8</v>
      </c>
      <c r="P662" s="642"/>
      <c r="Q662" s="630">
        <v>307.8</v>
      </c>
    </row>
    <row r="663" spans="1:17" ht="14.4" customHeight="1" x14ac:dyDescent="0.3">
      <c r="A663" s="625" t="s">
        <v>545</v>
      </c>
      <c r="B663" s="626" t="s">
        <v>6642</v>
      </c>
      <c r="C663" s="626" t="s">
        <v>6450</v>
      </c>
      <c r="D663" s="626" t="s">
        <v>7358</v>
      </c>
      <c r="E663" s="626" t="s">
        <v>7359</v>
      </c>
      <c r="F663" s="629">
        <v>4</v>
      </c>
      <c r="G663" s="629">
        <v>2894.4</v>
      </c>
      <c r="H663" s="629">
        <v>1</v>
      </c>
      <c r="I663" s="629">
        <v>723.6</v>
      </c>
      <c r="J663" s="629">
        <v>4</v>
      </c>
      <c r="K663" s="629">
        <v>2999.64</v>
      </c>
      <c r="L663" s="629">
        <v>1.0363598673300165</v>
      </c>
      <c r="M663" s="629">
        <v>749.91</v>
      </c>
      <c r="N663" s="629">
        <v>4.0999999999999996</v>
      </c>
      <c r="O663" s="629">
        <v>3074.6299999999997</v>
      </c>
      <c r="P663" s="642">
        <v>1.0622685185185183</v>
      </c>
      <c r="Q663" s="630">
        <v>749.90975609756094</v>
      </c>
    </row>
    <row r="664" spans="1:17" ht="14.4" customHeight="1" x14ac:dyDescent="0.3">
      <c r="A664" s="625" t="s">
        <v>545</v>
      </c>
      <c r="B664" s="626" t="s">
        <v>6642</v>
      </c>
      <c r="C664" s="626" t="s">
        <v>6450</v>
      </c>
      <c r="D664" s="626" t="s">
        <v>7360</v>
      </c>
      <c r="E664" s="626" t="s">
        <v>7361</v>
      </c>
      <c r="F664" s="629">
        <v>0.8</v>
      </c>
      <c r="G664" s="629">
        <v>57.92</v>
      </c>
      <c r="H664" s="629">
        <v>1</v>
      </c>
      <c r="I664" s="629">
        <v>72.399999999999991</v>
      </c>
      <c r="J664" s="629">
        <v>12.8</v>
      </c>
      <c r="K664" s="629">
        <v>960.38</v>
      </c>
      <c r="L664" s="629">
        <v>16.581146408839778</v>
      </c>
      <c r="M664" s="629">
        <v>75.029687499999994</v>
      </c>
      <c r="N664" s="629">
        <v>1.9</v>
      </c>
      <c r="O664" s="629">
        <v>142.55000000000001</v>
      </c>
      <c r="P664" s="642">
        <v>2.4611533149171274</v>
      </c>
      <c r="Q664" s="630">
        <v>75.026315789473699</v>
      </c>
    </row>
    <row r="665" spans="1:17" ht="14.4" customHeight="1" x14ac:dyDescent="0.3">
      <c r="A665" s="625" t="s">
        <v>545</v>
      </c>
      <c r="B665" s="626" t="s">
        <v>6642</v>
      </c>
      <c r="C665" s="626" t="s">
        <v>6450</v>
      </c>
      <c r="D665" s="626" t="s">
        <v>7362</v>
      </c>
      <c r="E665" s="626" t="s">
        <v>7363</v>
      </c>
      <c r="F665" s="629"/>
      <c r="G665" s="629"/>
      <c r="H665" s="629"/>
      <c r="I665" s="629"/>
      <c r="J665" s="629">
        <v>0.1</v>
      </c>
      <c r="K665" s="629">
        <v>22.48</v>
      </c>
      <c r="L665" s="629"/>
      <c r="M665" s="629">
        <v>224.79999999999998</v>
      </c>
      <c r="N665" s="629">
        <v>0.1</v>
      </c>
      <c r="O665" s="629">
        <v>22.48</v>
      </c>
      <c r="P665" s="642"/>
      <c r="Q665" s="630">
        <v>224.79999999999998</v>
      </c>
    </row>
    <row r="666" spans="1:17" ht="14.4" customHeight="1" x14ac:dyDescent="0.3">
      <c r="A666" s="625" t="s">
        <v>545</v>
      </c>
      <c r="B666" s="626" t="s">
        <v>6642</v>
      </c>
      <c r="C666" s="626" t="s">
        <v>6450</v>
      </c>
      <c r="D666" s="626" t="s">
        <v>7364</v>
      </c>
      <c r="E666" s="626" t="s">
        <v>7365</v>
      </c>
      <c r="F666" s="629">
        <v>0.1</v>
      </c>
      <c r="G666" s="629">
        <v>46.15</v>
      </c>
      <c r="H666" s="629">
        <v>1</v>
      </c>
      <c r="I666" s="629">
        <v>461.49999999999994</v>
      </c>
      <c r="J666" s="629"/>
      <c r="K666" s="629"/>
      <c r="L666" s="629"/>
      <c r="M666" s="629"/>
      <c r="N666" s="629"/>
      <c r="O666" s="629"/>
      <c r="P666" s="642"/>
      <c r="Q666" s="630"/>
    </row>
    <row r="667" spans="1:17" ht="14.4" customHeight="1" x14ac:dyDescent="0.3">
      <c r="A667" s="625" t="s">
        <v>545</v>
      </c>
      <c r="B667" s="626" t="s">
        <v>6642</v>
      </c>
      <c r="C667" s="626" t="s">
        <v>6450</v>
      </c>
      <c r="D667" s="626" t="s">
        <v>7366</v>
      </c>
      <c r="E667" s="626" t="s">
        <v>7365</v>
      </c>
      <c r="F667" s="629"/>
      <c r="G667" s="629"/>
      <c r="H667" s="629"/>
      <c r="I667" s="629"/>
      <c r="J667" s="629">
        <v>1</v>
      </c>
      <c r="K667" s="629">
        <v>423.98</v>
      </c>
      <c r="L667" s="629"/>
      <c r="M667" s="629">
        <v>423.98</v>
      </c>
      <c r="N667" s="629">
        <v>0.1</v>
      </c>
      <c r="O667" s="629">
        <v>42.39</v>
      </c>
      <c r="P667" s="642"/>
      <c r="Q667" s="630">
        <v>423.9</v>
      </c>
    </row>
    <row r="668" spans="1:17" ht="14.4" customHeight="1" x14ac:dyDescent="0.3">
      <c r="A668" s="625" t="s">
        <v>545</v>
      </c>
      <c r="B668" s="626" t="s">
        <v>6642</v>
      </c>
      <c r="C668" s="626" t="s">
        <v>6450</v>
      </c>
      <c r="D668" s="626" t="s">
        <v>7367</v>
      </c>
      <c r="E668" s="626" t="s">
        <v>7368</v>
      </c>
      <c r="F668" s="629">
        <v>10</v>
      </c>
      <c r="G668" s="629">
        <v>11900</v>
      </c>
      <c r="H668" s="629">
        <v>1</v>
      </c>
      <c r="I668" s="629">
        <v>1190</v>
      </c>
      <c r="J668" s="629"/>
      <c r="K668" s="629"/>
      <c r="L668" s="629"/>
      <c r="M668" s="629"/>
      <c r="N668" s="629">
        <v>2</v>
      </c>
      <c r="O668" s="629">
        <v>2466.54</v>
      </c>
      <c r="P668" s="642">
        <v>0.20727226890756303</v>
      </c>
      <c r="Q668" s="630">
        <v>1233.27</v>
      </c>
    </row>
    <row r="669" spans="1:17" ht="14.4" customHeight="1" x14ac:dyDescent="0.3">
      <c r="A669" s="625" t="s">
        <v>545</v>
      </c>
      <c r="B669" s="626" t="s">
        <v>6642</v>
      </c>
      <c r="C669" s="626" t="s">
        <v>6450</v>
      </c>
      <c r="D669" s="626" t="s">
        <v>7369</v>
      </c>
      <c r="E669" s="626" t="s">
        <v>7370</v>
      </c>
      <c r="F669" s="629">
        <v>2</v>
      </c>
      <c r="G669" s="629">
        <v>11144</v>
      </c>
      <c r="H669" s="629">
        <v>1</v>
      </c>
      <c r="I669" s="629">
        <v>5572</v>
      </c>
      <c r="J669" s="629">
        <v>1</v>
      </c>
      <c r="K669" s="629">
        <v>5774.62</v>
      </c>
      <c r="L669" s="629">
        <v>0.51818198133524762</v>
      </c>
      <c r="M669" s="629">
        <v>5774.62</v>
      </c>
      <c r="N669" s="629">
        <v>3</v>
      </c>
      <c r="O669" s="629">
        <v>17323.86</v>
      </c>
      <c r="P669" s="642">
        <v>1.554545944005743</v>
      </c>
      <c r="Q669" s="630">
        <v>5774.62</v>
      </c>
    </row>
    <row r="670" spans="1:17" ht="14.4" customHeight="1" x14ac:dyDescent="0.3">
      <c r="A670" s="625" t="s">
        <v>545</v>
      </c>
      <c r="B670" s="626" t="s">
        <v>6642</v>
      </c>
      <c r="C670" s="626" t="s">
        <v>6450</v>
      </c>
      <c r="D670" s="626" t="s">
        <v>7371</v>
      </c>
      <c r="E670" s="626" t="s">
        <v>7372</v>
      </c>
      <c r="F670" s="629">
        <v>1</v>
      </c>
      <c r="G670" s="629">
        <v>8399</v>
      </c>
      <c r="H670" s="629">
        <v>1</v>
      </c>
      <c r="I670" s="629">
        <v>8399</v>
      </c>
      <c r="J670" s="629"/>
      <c r="K670" s="629"/>
      <c r="L670" s="629"/>
      <c r="M670" s="629"/>
      <c r="N670" s="629">
        <v>4</v>
      </c>
      <c r="O670" s="629">
        <v>34817.68</v>
      </c>
      <c r="P670" s="642">
        <v>4.1454554113584949</v>
      </c>
      <c r="Q670" s="630">
        <v>8704.42</v>
      </c>
    </row>
    <row r="671" spans="1:17" ht="14.4" customHeight="1" x14ac:dyDescent="0.3">
      <c r="A671" s="625" t="s">
        <v>545</v>
      </c>
      <c r="B671" s="626" t="s">
        <v>6642</v>
      </c>
      <c r="C671" s="626" t="s">
        <v>6450</v>
      </c>
      <c r="D671" s="626" t="s">
        <v>7373</v>
      </c>
      <c r="E671" s="626" t="s">
        <v>7372</v>
      </c>
      <c r="F671" s="629">
        <v>1</v>
      </c>
      <c r="G671" s="629">
        <v>9068</v>
      </c>
      <c r="H671" s="629">
        <v>1</v>
      </c>
      <c r="I671" s="629">
        <v>9068</v>
      </c>
      <c r="J671" s="629">
        <v>1</v>
      </c>
      <c r="K671" s="629">
        <v>9397.75</v>
      </c>
      <c r="L671" s="629">
        <v>1.0363641376268196</v>
      </c>
      <c r="M671" s="629">
        <v>9397.75</v>
      </c>
      <c r="N671" s="629"/>
      <c r="O671" s="629"/>
      <c r="P671" s="642"/>
      <c r="Q671" s="630"/>
    </row>
    <row r="672" spans="1:17" ht="14.4" customHeight="1" x14ac:dyDescent="0.3">
      <c r="A672" s="625" t="s">
        <v>545</v>
      </c>
      <c r="B672" s="626" t="s">
        <v>6642</v>
      </c>
      <c r="C672" s="626" t="s">
        <v>6450</v>
      </c>
      <c r="D672" s="626" t="s">
        <v>7374</v>
      </c>
      <c r="E672" s="626" t="s">
        <v>7375</v>
      </c>
      <c r="F672" s="629">
        <v>4</v>
      </c>
      <c r="G672" s="629">
        <v>6424</v>
      </c>
      <c r="H672" s="629">
        <v>1</v>
      </c>
      <c r="I672" s="629">
        <v>1606</v>
      </c>
      <c r="J672" s="629">
        <v>1</v>
      </c>
      <c r="K672" s="629">
        <v>1664.4</v>
      </c>
      <c r="L672" s="629">
        <v>0.25909090909090909</v>
      </c>
      <c r="M672" s="629">
        <v>1664.4</v>
      </c>
      <c r="N672" s="629">
        <v>3</v>
      </c>
      <c r="O672" s="629">
        <v>4993.2000000000007</v>
      </c>
      <c r="P672" s="642">
        <v>0.77727272727272734</v>
      </c>
      <c r="Q672" s="630">
        <v>1664.4000000000003</v>
      </c>
    </row>
    <row r="673" spans="1:17" ht="14.4" customHeight="1" x14ac:dyDescent="0.3">
      <c r="A673" s="625" t="s">
        <v>545</v>
      </c>
      <c r="B673" s="626" t="s">
        <v>6642</v>
      </c>
      <c r="C673" s="626" t="s">
        <v>6450</v>
      </c>
      <c r="D673" s="626" t="s">
        <v>7376</v>
      </c>
      <c r="E673" s="626" t="s">
        <v>7377</v>
      </c>
      <c r="F673" s="629">
        <v>3</v>
      </c>
      <c r="G673" s="629">
        <v>6003</v>
      </c>
      <c r="H673" s="629">
        <v>1</v>
      </c>
      <c r="I673" s="629">
        <v>2001</v>
      </c>
      <c r="J673" s="629">
        <v>7</v>
      </c>
      <c r="K673" s="629">
        <v>14516.320000000002</v>
      </c>
      <c r="L673" s="629">
        <v>2.4181775778777279</v>
      </c>
      <c r="M673" s="629">
        <v>2073.7600000000002</v>
      </c>
      <c r="N673" s="629">
        <v>3</v>
      </c>
      <c r="O673" s="629">
        <v>6221.2800000000007</v>
      </c>
      <c r="P673" s="642">
        <v>1.0363618190904549</v>
      </c>
      <c r="Q673" s="630">
        <v>2073.7600000000002</v>
      </c>
    </row>
    <row r="674" spans="1:17" ht="14.4" customHeight="1" x14ac:dyDescent="0.3">
      <c r="A674" s="625" t="s">
        <v>545</v>
      </c>
      <c r="B674" s="626" t="s">
        <v>6642</v>
      </c>
      <c r="C674" s="626" t="s">
        <v>6450</v>
      </c>
      <c r="D674" s="626" t="s">
        <v>7378</v>
      </c>
      <c r="E674" s="626" t="s">
        <v>7379</v>
      </c>
      <c r="F674" s="629">
        <v>12</v>
      </c>
      <c r="G674" s="629">
        <v>59535.600000000006</v>
      </c>
      <c r="H674" s="629">
        <v>1</v>
      </c>
      <c r="I674" s="629">
        <v>4961.3</v>
      </c>
      <c r="J674" s="629">
        <v>14</v>
      </c>
      <c r="K674" s="629">
        <v>69458.200000000012</v>
      </c>
      <c r="L674" s="629">
        <v>1.1666666666666667</v>
      </c>
      <c r="M674" s="629">
        <v>4961.3000000000011</v>
      </c>
      <c r="N674" s="629">
        <v>6</v>
      </c>
      <c r="O674" s="629">
        <v>29767.800000000003</v>
      </c>
      <c r="P674" s="642">
        <v>0.5</v>
      </c>
      <c r="Q674" s="630">
        <v>4961.3</v>
      </c>
    </row>
    <row r="675" spans="1:17" ht="14.4" customHeight="1" x14ac:dyDescent="0.3">
      <c r="A675" s="625" t="s">
        <v>545</v>
      </c>
      <c r="B675" s="626" t="s">
        <v>6642</v>
      </c>
      <c r="C675" s="626" t="s">
        <v>6450</v>
      </c>
      <c r="D675" s="626" t="s">
        <v>7380</v>
      </c>
      <c r="E675" s="626" t="s">
        <v>7381</v>
      </c>
      <c r="F675" s="629">
        <v>9</v>
      </c>
      <c r="G675" s="629">
        <v>27225</v>
      </c>
      <c r="H675" s="629">
        <v>1</v>
      </c>
      <c r="I675" s="629">
        <v>3025</v>
      </c>
      <c r="J675" s="629">
        <v>13</v>
      </c>
      <c r="K675" s="629">
        <v>39985</v>
      </c>
      <c r="L675" s="629">
        <v>1.4686868686868686</v>
      </c>
      <c r="M675" s="629">
        <v>3075.7692307692309</v>
      </c>
      <c r="N675" s="629">
        <v>5</v>
      </c>
      <c r="O675" s="629">
        <v>15675</v>
      </c>
      <c r="P675" s="642">
        <v>0.5757575757575758</v>
      </c>
      <c r="Q675" s="630">
        <v>3135</v>
      </c>
    </row>
    <row r="676" spans="1:17" ht="14.4" customHeight="1" x14ac:dyDescent="0.3">
      <c r="A676" s="625" t="s">
        <v>545</v>
      </c>
      <c r="B676" s="626" t="s">
        <v>6642</v>
      </c>
      <c r="C676" s="626" t="s">
        <v>6450</v>
      </c>
      <c r="D676" s="626" t="s">
        <v>7382</v>
      </c>
      <c r="E676" s="626" t="s">
        <v>7383</v>
      </c>
      <c r="F676" s="629">
        <v>11</v>
      </c>
      <c r="G676" s="629">
        <v>44774.400000000001</v>
      </c>
      <c r="H676" s="629">
        <v>1</v>
      </c>
      <c r="I676" s="629">
        <v>4070.4</v>
      </c>
      <c r="J676" s="629">
        <v>9</v>
      </c>
      <c r="K676" s="629">
        <v>37814.400000000001</v>
      </c>
      <c r="L676" s="629">
        <v>0.84455403087478564</v>
      </c>
      <c r="M676" s="629">
        <v>4201.6000000000004</v>
      </c>
      <c r="N676" s="629">
        <v>3</v>
      </c>
      <c r="O676" s="629">
        <v>12654</v>
      </c>
      <c r="P676" s="642">
        <v>0.28261685248713547</v>
      </c>
      <c r="Q676" s="630">
        <v>4218</v>
      </c>
    </row>
    <row r="677" spans="1:17" ht="14.4" customHeight="1" x14ac:dyDescent="0.3">
      <c r="A677" s="625" t="s">
        <v>545</v>
      </c>
      <c r="B677" s="626" t="s">
        <v>6642</v>
      </c>
      <c r="C677" s="626" t="s">
        <v>6450</v>
      </c>
      <c r="D677" s="626" t="s">
        <v>7384</v>
      </c>
      <c r="E677" s="626" t="s">
        <v>7385</v>
      </c>
      <c r="F677" s="629">
        <v>21</v>
      </c>
      <c r="G677" s="629">
        <v>136315.19999999998</v>
      </c>
      <c r="H677" s="629">
        <v>1</v>
      </c>
      <c r="I677" s="629">
        <v>6491.1999999999989</v>
      </c>
      <c r="J677" s="629">
        <v>32</v>
      </c>
      <c r="K677" s="629">
        <v>212906.00000000003</v>
      </c>
      <c r="L677" s="629">
        <v>1.5618654412714066</v>
      </c>
      <c r="M677" s="629">
        <v>6653.3125000000009</v>
      </c>
      <c r="N677" s="629">
        <v>19</v>
      </c>
      <c r="O677" s="629">
        <v>127813</v>
      </c>
      <c r="P677" s="642">
        <v>0.93762837893353068</v>
      </c>
      <c r="Q677" s="630">
        <v>6727</v>
      </c>
    </row>
    <row r="678" spans="1:17" ht="14.4" customHeight="1" x14ac:dyDescent="0.3">
      <c r="A678" s="625" t="s">
        <v>545</v>
      </c>
      <c r="B678" s="626" t="s">
        <v>6642</v>
      </c>
      <c r="C678" s="626" t="s">
        <v>6450</v>
      </c>
      <c r="D678" s="626" t="s">
        <v>7386</v>
      </c>
      <c r="E678" s="626" t="s">
        <v>7387</v>
      </c>
      <c r="F678" s="629">
        <v>1</v>
      </c>
      <c r="G678" s="629">
        <v>726</v>
      </c>
      <c r="H678" s="629">
        <v>1</v>
      </c>
      <c r="I678" s="629">
        <v>726</v>
      </c>
      <c r="J678" s="629"/>
      <c r="K678" s="629"/>
      <c r="L678" s="629"/>
      <c r="M678" s="629"/>
      <c r="N678" s="629"/>
      <c r="O678" s="629"/>
      <c r="P678" s="642"/>
      <c r="Q678" s="630"/>
    </row>
    <row r="679" spans="1:17" ht="14.4" customHeight="1" x14ac:dyDescent="0.3">
      <c r="A679" s="625" t="s">
        <v>545</v>
      </c>
      <c r="B679" s="626" t="s">
        <v>6642</v>
      </c>
      <c r="C679" s="626" t="s">
        <v>6450</v>
      </c>
      <c r="D679" s="626" t="s">
        <v>7388</v>
      </c>
      <c r="E679" s="626" t="s">
        <v>7387</v>
      </c>
      <c r="F679" s="629">
        <v>2</v>
      </c>
      <c r="G679" s="629">
        <v>1496</v>
      </c>
      <c r="H679" s="629">
        <v>1</v>
      </c>
      <c r="I679" s="629">
        <v>748</v>
      </c>
      <c r="J679" s="629"/>
      <c r="K679" s="629"/>
      <c r="L679" s="629"/>
      <c r="M679" s="629"/>
      <c r="N679" s="629"/>
      <c r="O679" s="629"/>
      <c r="P679" s="642"/>
      <c r="Q679" s="630"/>
    </row>
    <row r="680" spans="1:17" ht="14.4" customHeight="1" x14ac:dyDescent="0.3">
      <c r="A680" s="625" t="s">
        <v>545</v>
      </c>
      <c r="B680" s="626" t="s">
        <v>6642</v>
      </c>
      <c r="C680" s="626" t="s">
        <v>6450</v>
      </c>
      <c r="D680" s="626" t="s">
        <v>7389</v>
      </c>
      <c r="E680" s="626" t="s">
        <v>7390</v>
      </c>
      <c r="F680" s="629">
        <v>6</v>
      </c>
      <c r="G680" s="629">
        <v>686.4</v>
      </c>
      <c r="H680" s="629">
        <v>1</v>
      </c>
      <c r="I680" s="629">
        <v>114.39999999999999</v>
      </c>
      <c r="J680" s="629"/>
      <c r="K680" s="629"/>
      <c r="L680" s="629"/>
      <c r="M680" s="629"/>
      <c r="N680" s="629"/>
      <c r="O680" s="629"/>
      <c r="P680" s="642"/>
      <c r="Q680" s="630"/>
    </row>
    <row r="681" spans="1:17" ht="14.4" customHeight="1" x14ac:dyDescent="0.3">
      <c r="A681" s="625" t="s">
        <v>545</v>
      </c>
      <c r="B681" s="626" t="s">
        <v>6642</v>
      </c>
      <c r="C681" s="626" t="s">
        <v>6450</v>
      </c>
      <c r="D681" s="626" t="s">
        <v>7391</v>
      </c>
      <c r="E681" s="626" t="s">
        <v>7068</v>
      </c>
      <c r="F681" s="629">
        <v>1</v>
      </c>
      <c r="G681" s="629">
        <v>106.7</v>
      </c>
      <c r="H681" s="629">
        <v>1</v>
      </c>
      <c r="I681" s="629">
        <v>106.7</v>
      </c>
      <c r="J681" s="629"/>
      <c r="K681" s="629"/>
      <c r="L681" s="629"/>
      <c r="M681" s="629"/>
      <c r="N681" s="629"/>
      <c r="O681" s="629"/>
      <c r="P681" s="642"/>
      <c r="Q681" s="630"/>
    </row>
    <row r="682" spans="1:17" ht="14.4" customHeight="1" x14ac:dyDescent="0.3">
      <c r="A682" s="625" t="s">
        <v>545</v>
      </c>
      <c r="B682" s="626" t="s">
        <v>6642</v>
      </c>
      <c r="C682" s="626" t="s">
        <v>6450</v>
      </c>
      <c r="D682" s="626" t="s">
        <v>7392</v>
      </c>
      <c r="E682" s="626" t="s">
        <v>7068</v>
      </c>
      <c r="F682" s="629">
        <v>2</v>
      </c>
      <c r="G682" s="629">
        <v>217.8</v>
      </c>
      <c r="H682" s="629">
        <v>1</v>
      </c>
      <c r="I682" s="629">
        <v>108.9</v>
      </c>
      <c r="J682" s="629"/>
      <c r="K682" s="629"/>
      <c r="L682" s="629"/>
      <c r="M682" s="629"/>
      <c r="N682" s="629"/>
      <c r="O682" s="629"/>
      <c r="P682" s="642"/>
      <c r="Q682" s="630"/>
    </row>
    <row r="683" spans="1:17" ht="14.4" customHeight="1" x14ac:dyDescent="0.3">
      <c r="A683" s="625" t="s">
        <v>545</v>
      </c>
      <c r="B683" s="626" t="s">
        <v>6642</v>
      </c>
      <c r="C683" s="626" t="s">
        <v>6450</v>
      </c>
      <c r="D683" s="626" t="s">
        <v>7393</v>
      </c>
      <c r="E683" s="626" t="s">
        <v>7068</v>
      </c>
      <c r="F683" s="629">
        <v>1</v>
      </c>
      <c r="G683" s="629">
        <v>110</v>
      </c>
      <c r="H683" s="629">
        <v>1</v>
      </c>
      <c r="I683" s="629">
        <v>110</v>
      </c>
      <c r="J683" s="629"/>
      <c r="K683" s="629"/>
      <c r="L683" s="629"/>
      <c r="M683" s="629"/>
      <c r="N683" s="629"/>
      <c r="O683" s="629"/>
      <c r="P683" s="642"/>
      <c r="Q683" s="630"/>
    </row>
    <row r="684" spans="1:17" ht="14.4" customHeight="1" x14ac:dyDescent="0.3">
      <c r="A684" s="625" t="s">
        <v>545</v>
      </c>
      <c r="B684" s="626" t="s">
        <v>6642</v>
      </c>
      <c r="C684" s="626" t="s">
        <v>6450</v>
      </c>
      <c r="D684" s="626" t="s">
        <v>7394</v>
      </c>
      <c r="E684" s="626" t="s">
        <v>7068</v>
      </c>
      <c r="F684" s="629">
        <v>2</v>
      </c>
      <c r="G684" s="629">
        <v>233.2</v>
      </c>
      <c r="H684" s="629">
        <v>1</v>
      </c>
      <c r="I684" s="629">
        <v>116.6</v>
      </c>
      <c r="J684" s="629"/>
      <c r="K684" s="629"/>
      <c r="L684" s="629"/>
      <c r="M684" s="629"/>
      <c r="N684" s="629"/>
      <c r="O684" s="629"/>
      <c r="P684" s="642"/>
      <c r="Q684" s="630"/>
    </row>
    <row r="685" spans="1:17" ht="14.4" customHeight="1" x14ac:dyDescent="0.3">
      <c r="A685" s="625" t="s">
        <v>545</v>
      </c>
      <c r="B685" s="626" t="s">
        <v>6642</v>
      </c>
      <c r="C685" s="626" t="s">
        <v>6450</v>
      </c>
      <c r="D685" s="626" t="s">
        <v>7395</v>
      </c>
      <c r="E685" s="626" t="s">
        <v>7068</v>
      </c>
      <c r="F685" s="629">
        <v>1</v>
      </c>
      <c r="G685" s="629">
        <v>125.4</v>
      </c>
      <c r="H685" s="629">
        <v>1</v>
      </c>
      <c r="I685" s="629">
        <v>125.4</v>
      </c>
      <c r="J685" s="629"/>
      <c r="K685" s="629"/>
      <c r="L685" s="629"/>
      <c r="M685" s="629"/>
      <c r="N685" s="629"/>
      <c r="O685" s="629"/>
      <c r="P685" s="642"/>
      <c r="Q685" s="630"/>
    </row>
    <row r="686" spans="1:17" ht="14.4" customHeight="1" x14ac:dyDescent="0.3">
      <c r="A686" s="625" t="s">
        <v>545</v>
      </c>
      <c r="B686" s="626" t="s">
        <v>6642</v>
      </c>
      <c r="C686" s="626" t="s">
        <v>6450</v>
      </c>
      <c r="D686" s="626" t="s">
        <v>7396</v>
      </c>
      <c r="E686" s="626" t="s">
        <v>7397</v>
      </c>
      <c r="F686" s="629">
        <v>4</v>
      </c>
      <c r="G686" s="629">
        <v>41604</v>
      </c>
      <c r="H686" s="629">
        <v>1</v>
      </c>
      <c r="I686" s="629">
        <v>10401</v>
      </c>
      <c r="J686" s="629">
        <v>14</v>
      </c>
      <c r="K686" s="629">
        <v>150909.07999999999</v>
      </c>
      <c r="L686" s="629">
        <v>3.6272733391020093</v>
      </c>
      <c r="M686" s="629">
        <v>10779.22</v>
      </c>
      <c r="N686" s="629">
        <v>19</v>
      </c>
      <c r="O686" s="629">
        <v>204805.18</v>
      </c>
      <c r="P686" s="642">
        <v>4.9227281030670129</v>
      </c>
      <c r="Q686" s="630">
        <v>10779.22</v>
      </c>
    </row>
    <row r="687" spans="1:17" ht="14.4" customHeight="1" x14ac:dyDescent="0.3">
      <c r="A687" s="625" t="s">
        <v>545</v>
      </c>
      <c r="B687" s="626" t="s">
        <v>6642</v>
      </c>
      <c r="C687" s="626" t="s">
        <v>6450</v>
      </c>
      <c r="D687" s="626" t="s">
        <v>7398</v>
      </c>
      <c r="E687" s="626" t="s">
        <v>7399</v>
      </c>
      <c r="F687" s="629"/>
      <c r="G687" s="629"/>
      <c r="H687" s="629"/>
      <c r="I687" s="629"/>
      <c r="J687" s="629">
        <v>3</v>
      </c>
      <c r="K687" s="629">
        <v>27338.25</v>
      </c>
      <c r="L687" s="629"/>
      <c r="M687" s="629">
        <v>9112.75</v>
      </c>
      <c r="N687" s="629"/>
      <c r="O687" s="629"/>
      <c r="P687" s="642"/>
      <c r="Q687" s="630"/>
    </row>
    <row r="688" spans="1:17" ht="14.4" customHeight="1" x14ac:dyDescent="0.3">
      <c r="A688" s="625" t="s">
        <v>545</v>
      </c>
      <c r="B688" s="626" t="s">
        <v>6642</v>
      </c>
      <c r="C688" s="626" t="s">
        <v>6450</v>
      </c>
      <c r="D688" s="626" t="s">
        <v>7400</v>
      </c>
      <c r="E688" s="626" t="s">
        <v>7401</v>
      </c>
      <c r="F688" s="629">
        <v>10</v>
      </c>
      <c r="G688" s="629">
        <v>11820</v>
      </c>
      <c r="H688" s="629">
        <v>1</v>
      </c>
      <c r="I688" s="629">
        <v>1182</v>
      </c>
      <c r="J688" s="629">
        <v>47</v>
      </c>
      <c r="K688" s="629">
        <v>57574.06</v>
      </c>
      <c r="L688" s="629">
        <v>4.8709018612521149</v>
      </c>
      <c r="M688" s="629">
        <v>1224.98</v>
      </c>
      <c r="N688" s="629">
        <v>40</v>
      </c>
      <c r="O688" s="629">
        <v>48999.199999999997</v>
      </c>
      <c r="P688" s="642">
        <v>4.1454483925549912</v>
      </c>
      <c r="Q688" s="630">
        <v>1224.98</v>
      </c>
    </row>
    <row r="689" spans="1:17" ht="14.4" customHeight="1" x14ac:dyDescent="0.3">
      <c r="A689" s="625" t="s">
        <v>545</v>
      </c>
      <c r="B689" s="626" t="s">
        <v>6642</v>
      </c>
      <c r="C689" s="626" t="s">
        <v>6450</v>
      </c>
      <c r="D689" s="626" t="s">
        <v>7402</v>
      </c>
      <c r="E689" s="626" t="s">
        <v>7401</v>
      </c>
      <c r="F689" s="629">
        <v>13</v>
      </c>
      <c r="G689" s="629">
        <v>23855</v>
      </c>
      <c r="H689" s="629">
        <v>1</v>
      </c>
      <c r="I689" s="629">
        <v>1835</v>
      </c>
      <c r="J689" s="629">
        <v>49</v>
      </c>
      <c r="K689" s="629">
        <v>93184.76999999999</v>
      </c>
      <c r="L689" s="629">
        <v>3.9062993083211062</v>
      </c>
      <c r="M689" s="629">
        <v>1901.7299999999998</v>
      </c>
      <c r="N689" s="629">
        <v>57</v>
      </c>
      <c r="O689" s="629">
        <v>108398.61</v>
      </c>
      <c r="P689" s="642">
        <v>4.5440624607000633</v>
      </c>
      <c r="Q689" s="630">
        <v>1901.73</v>
      </c>
    </row>
    <row r="690" spans="1:17" ht="14.4" customHeight="1" x14ac:dyDescent="0.3">
      <c r="A690" s="625" t="s">
        <v>545</v>
      </c>
      <c r="B690" s="626" t="s">
        <v>6642</v>
      </c>
      <c r="C690" s="626" t="s">
        <v>6450</v>
      </c>
      <c r="D690" s="626" t="s">
        <v>7403</v>
      </c>
      <c r="E690" s="626" t="s">
        <v>7404</v>
      </c>
      <c r="F690" s="629"/>
      <c r="G690" s="629"/>
      <c r="H690" s="629"/>
      <c r="I690" s="629"/>
      <c r="J690" s="629"/>
      <c r="K690" s="629"/>
      <c r="L690" s="629"/>
      <c r="M690" s="629"/>
      <c r="N690" s="629">
        <v>1</v>
      </c>
      <c r="O690" s="629">
        <v>1380</v>
      </c>
      <c r="P690" s="642"/>
      <c r="Q690" s="630">
        <v>1380</v>
      </c>
    </row>
    <row r="691" spans="1:17" ht="14.4" customHeight="1" x14ac:dyDescent="0.3">
      <c r="A691" s="625" t="s">
        <v>545</v>
      </c>
      <c r="B691" s="626" t="s">
        <v>6642</v>
      </c>
      <c r="C691" s="626" t="s">
        <v>6450</v>
      </c>
      <c r="D691" s="626" t="s">
        <v>7405</v>
      </c>
      <c r="E691" s="626" t="s">
        <v>7406</v>
      </c>
      <c r="F691" s="629">
        <v>24</v>
      </c>
      <c r="G691" s="629">
        <v>24912</v>
      </c>
      <c r="H691" s="629">
        <v>1</v>
      </c>
      <c r="I691" s="629">
        <v>1038</v>
      </c>
      <c r="J691" s="629">
        <v>115</v>
      </c>
      <c r="K691" s="629">
        <v>119370</v>
      </c>
      <c r="L691" s="629">
        <v>4.791666666666667</v>
      </c>
      <c r="M691" s="629">
        <v>1038</v>
      </c>
      <c r="N691" s="629">
        <v>100</v>
      </c>
      <c r="O691" s="629">
        <v>103800</v>
      </c>
      <c r="P691" s="642">
        <v>4.166666666666667</v>
      </c>
      <c r="Q691" s="630">
        <v>1038</v>
      </c>
    </row>
    <row r="692" spans="1:17" ht="14.4" customHeight="1" x14ac:dyDescent="0.3">
      <c r="A692" s="625" t="s">
        <v>545</v>
      </c>
      <c r="B692" s="626" t="s">
        <v>6642</v>
      </c>
      <c r="C692" s="626" t="s">
        <v>6450</v>
      </c>
      <c r="D692" s="626" t="s">
        <v>7407</v>
      </c>
      <c r="E692" s="626" t="s">
        <v>7408</v>
      </c>
      <c r="F692" s="629">
        <v>14</v>
      </c>
      <c r="G692" s="629">
        <v>18368</v>
      </c>
      <c r="H692" s="629">
        <v>1</v>
      </c>
      <c r="I692" s="629">
        <v>1312</v>
      </c>
      <c r="J692" s="629">
        <v>90</v>
      </c>
      <c r="K692" s="629">
        <v>118080</v>
      </c>
      <c r="L692" s="629">
        <v>6.4285714285714288</v>
      </c>
      <c r="M692" s="629">
        <v>1312</v>
      </c>
      <c r="N692" s="629">
        <v>74</v>
      </c>
      <c r="O692" s="629">
        <v>97088</v>
      </c>
      <c r="P692" s="642">
        <v>5.2857142857142856</v>
      </c>
      <c r="Q692" s="630">
        <v>1312</v>
      </c>
    </row>
    <row r="693" spans="1:17" ht="14.4" customHeight="1" x14ac:dyDescent="0.3">
      <c r="A693" s="625" t="s">
        <v>545</v>
      </c>
      <c r="B693" s="626" t="s">
        <v>6642</v>
      </c>
      <c r="C693" s="626" t="s">
        <v>6450</v>
      </c>
      <c r="D693" s="626" t="s">
        <v>7409</v>
      </c>
      <c r="E693" s="626" t="s">
        <v>7410</v>
      </c>
      <c r="F693" s="629">
        <v>101</v>
      </c>
      <c r="G693" s="629">
        <v>157560</v>
      </c>
      <c r="H693" s="629">
        <v>1</v>
      </c>
      <c r="I693" s="629">
        <v>1560</v>
      </c>
      <c r="J693" s="629">
        <v>26</v>
      </c>
      <c r="K693" s="629">
        <v>40560</v>
      </c>
      <c r="L693" s="629">
        <v>0.25742574257425743</v>
      </c>
      <c r="M693" s="629">
        <v>1560</v>
      </c>
      <c r="N693" s="629">
        <v>25</v>
      </c>
      <c r="O693" s="629">
        <v>39000</v>
      </c>
      <c r="P693" s="642">
        <v>0.24752475247524752</v>
      </c>
      <c r="Q693" s="630">
        <v>1560</v>
      </c>
    </row>
    <row r="694" spans="1:17" ht="14.4" customHeight="1" x14ac:dyDescent="0.3">
      <c r="A694" s="625" t="s">
        <v>545</v>
      </c>
      <c r="B694" s="626" t="s">
        <v>6642</v>
      </c>
      <c r="C694" s="626" t="s">
        <v>6450</v>
      </c>
      <c r="D694" s="626" t="s">
        <v>7411</v>
      </c>
      <c r="E694" s="626" t="s">
        <v>7412</v>
      </c>
      <c r="F694" s="629"/>
      <c r="G694" s="629"/>
      <c r="H694" s="629"/>
      <c r="I694" s="629"/>
      <c r="J694" s="629">
        <v>1</v>
      </c>
      <c r="K694" s="629">
        <v>1614</v>
      </c>
      <c r="L694" s="629"/>
      <c r="M694" s="629">
        <v>1614</v>
      </c>
      <c r="N694" s="629"/>
      <c r="O694" s="629"/>
      <c r="P694" s="642"/>
      <c r="Q694" s="630"/>
    </row>
    <row r="695" spans="1:17" ht="14.4" customHeight="1" x14ac:dyDescent="0.3">
      <c r="A695" s="625" t="s">
        <v>545</v>
      </c>
      <c r="B695" s="626" t="s">
        <v>6642</v>
      </c>
      <c r="C695" s="626" t="s">
        <v>6450</v>
      </c>
      <c r="D695" s="626" t="s">
        <v>7413</v>
      </c>
      <c r="E695" s="626" t="s">
        <v>7414</v>
      </c>
      <c r="F695" s="629"/>
      <c r="G695" s="629"/>
      <c r="H695" s="629"/>
      <c r="I695" s="629"/>
      <c r="J695" s="629"/>
      <c r="K695" s="629"/>
      <c r="L695" s="629"/>
      <c r="M695" s="629"/>
      <c r="N695" s="629">
        <v>1</v>
      </c>
      <c r="O695" s="629">
        <v>320.44</v>
      </c>
      <c r="P695" s="642"/>
      <c r="Q695" s="630">
        <v>320.44</v>
      </c>
    </row>
    <row r="696" spans="1:17" ht="14.4" customHeight="1" x14ac:dyDescent="0.3">
      <c r="A696" s="625" t="s">
        <v>545</v>
      </c>
      <c r="B696" s="626" t="s">
        <v>6642</v>
      </c>
      <c r="C696" s="626" t="s">
        <v>6450</v>
      </c>
      <c r="D696" s="626" t="s">
        <v>6451</v>
      </c>
      <c r="E696" s="626" t="s">
        <v>6452</v>
      </c>
      <c r="F696" s="629"/>
      <c r="G696" s="629"/>
      <c r="H696" s="629"/>
      <c r="I696" s="629"/>
      <c r="J696" s="629">
        <v>120</v>
      </c>
      <c r="K696" s="629">
        <v>8400</v>
      </c>
      <c r="L696" s="629"/>
      <c r="M696" s="629">
        <v>70</v>
      </c>
      <c r="N696" s="629">
        <v>159</v>
      </c>
      <c r="O696" s="629">
        <v>11130</v>
      </c>
      <c r="P696" s="642"/>
      <c r="Q696" s="630">
        <v>70</v>
      </c>
    </row>
    <row r="697" spans="1:17" ht="14.4" customHeight="1" x14ac:dyDescent="0.3">
      <c r="A697" s="625" t="s">
        <v>545</v>
      </c>
      <c r="B697" s="626" t="s">
        <v>6642</v>
      </c>
      <c r="C697" s="626" t="s">
        <v>6450</v>
      </c>
      <c r="D697" s="626" t="s">
        <v>6455</v>
      </c>
      <c r="E697" s="626" t="s">
        <v>6456</v>
      </c>
      <c r="F697" s="629"/>
      <c r="G697" s="629"/>
      <c r="H697" s="629"/>
      <c r="I697" s="629"/>
      <c r="J697" s="629">
        <v>40</v>
      </c>
      <c r="K697" s="629">
        <v>3000</v>
      </c>
      <c r="L697" s="629"/>
      <c r="M697" s="629">
        <v>75</v>
      </c>
      <c r="N697" s="629">
        <v>40</v>
      </c>
      <c r="O697" s="629">
        <v>3000</v>
      </c>
      <c r="P697" s="642"/>
      <c r="Q697" s="630">
        <v>75</v>
      </c>
    </row>
    <row r="698" spans="1:17" ht="14.4" customHeight="1" x14ac:dyDescent="0.3">
      <c r="A698" s="625" t="s">
        <v>545</v>
      </c>
      <c r="B698" s="626" t="s">
        <v>6642</v>
      </c>
      <c r="C698" s="626" t="s">
        <v>6450</v>
      </c>
      <c r="D698" s="626" t="s">
        <v>6459</v>
      </c>
      <c r="E698" s="626" t="s">
        <v>6460</v>
      </c>
      <c r="F698" s="629"/>
      <c r="G698" s="629"/>
      <c r="H698" s="629"/>
      <c r="I698" s="629"/>
      <c r="J698" s="629">
        <v>122</v>
      </c>
      <c r="K698" s="629">
        <v>17934</v>
      </c>
      <c r="L698" s="629"/>
      <c r="M698" s="629">
        <v>147</v>
      </c>
      <c r="N698" s="629">
        <v>94</v>
      </c>
      <c r="O698" s="629">
        <v>13818</v>
      </c>
      <c r="P698" s="642"/>
      <c r="Q698" s="630">
        <v>147</v>
      </c>
    </row>
    <row r="699" spans="1:17" ht="14.4" customHeight="1" x14ac:dyDescent="0.3">
      <c r="A699" s="625" t="s">
        <v>545</v>
      </c>
      <c r="B699" s="626" t="s">
        <v>6642</v>
      </c>
      <c r="C699" s="626" t="s">
        <v>6450</v>
      </c>
      <c r="D699" s="626" t="s">
        <v>6463</v>
      </c>
      <c r="E699" s="626" t="s">
        <v>6464</v>
      </c>
      <c r="F699" s="629"/>
      <c r="G699" s="629"/>
      <c r="H699" s="629"/>
      <c r="I699" s="629"/>
      <c r="J699" s="629">
        <v>4</v>
      </c>
      <c r="K699" s="629">
        <v>748</v>
      </c>
      <c r="L699" s="629"/>
      <c r="M699" s="629">
        <v>187</v>
      </c>
      <c r="N699" s="629">
        <v>12</v>
      </c>
      <c r="O699" s="629">
        <v>2244</v>
      </c>
      <c r="P699" s="642"/>
      <c r="Q699" s="630">
        <v>187</v>
      </c>
    </row>
    <row r="700" spans="1:17" ht="14.4" customHeight="1" x14ac:dyDescent="0.3">
      <c r="A700" s="625" t="s">
        <v>545</v>
      </c>
      <c r="B700" s="626" t="s">
        <v>6642</v>
      </c>
      <c r="C700" s="626" t="s">
        <v>6450</v>
      </c>
      <c r="D700" s="626" t="s">
        <v>6467</v>
      </c>
      <c r="E700" s="626" t="s">
        <v>6468</v>
      </c>
      <c r="F700" s="629"/>
      <c r="G700" s="629"/>
      <c r="H700" s="629"/>
      <c r="I700" s="629"/>
      <c r="J700" s="629">
        <v>122</v>
      </c>
      <c r="K700" s="629">
        <v>18178</v>
      </c>
      <c r="L700" s="629"/>
      <c r="M700" s="629">
        <v>149</v>
      </c>
      <c r="N700" s="629">
        <v>130</v>
      </c>
      <c r="O700" s="629">
        <v>19370</v>
      </c>
      <c r="P700" s="642"/>
      <c r="Q700" s="630">
        <v>149</v>
      </c>
    </row>
    <row r="701" spans="1:17" ht="14.4" customHeight="1" x14ac:dyDescent="0.3">
      <c r="A701" s="625" t="s">
        <v>545</v>
      </c>
      <c r="B701" s="626" t="s">
        <v>6642</v>
      </c>
      <c r="C701" s="626" t="s">
        <v>6450</v>
      </c>
      <c r="D701" s="626" t="s">
        <v>6469</v>
      </c>
      <c r="E701" s="626" t="s">
        <v>6470</v>
      </c>
      <c r="F701" s="629"/>
      <c r="G701" s="629"/>
      <c r="H701" s="629"/>
      <c r="I701" s="629"/>
      <c r="J701" s="629">
        <v>1</v>
      </c>
      <c r="K701" s="629">
        <v>149</v>
      </c>
      <c r="L701" s="629"/>
      <c r="M701" s="629">
        <v>149</v>
      </c>
      <c r="N701" s="629"/>
      <c r="O701" s="629"/>
      <c r="P701" s="642"/>
      <c r="Q701" s="630"/>
    </row>
    <row r="702" spans="1:17" ht="14.4" customHeight="1" x14ac:dyDescent="0.3">
      <c r="A702" s="625" t="s">
        <v>545</v>
      </c>
      <c r="B702" s="626" t="s">
        <v>6642</v>
      </c>
      <c r="C702" s="626" t="s">
        <v>6450</v>
      </c>
      <c r="D702" s="626" t="s">
        <v>6471</v>
      </c>
      <c r="E702" s="626" t="s">
        <v>6472</v>
      </c>
      <c r="F702" s="629"/>
      <c r="G702" s="629"/>
      <c r="H702" s="629"/>
      <c r="I702" s="629"/>
      <c r="J702" s="629">
        <v>13</v>
      </c>
      <c r="K702" s="629">
        <v>2522</v>
      </c>
      <c r="L702" s="629"/>
      <c r="M702" s="629">
        <v>194</v>
      </c>
      <c r="N702" s="629">
        <v>13</v>
      </c>
      <c r="O702" s="629">
        <v>2522</v>
      </c>
      <c r="P702" s="642"/>
      <c r="Q702" s="630">
        <v>194</v>
      </c>
    </row>
    <row r="703" spans="1:17" ht="14.4" customHeight="1" x14ac:dyDescent="0.3">
      <c r="A703" s="625" t="s">
        <v>545</v>
      </c>
      <c r="B703" s="626" t="s">
        <v>6642</v>
      </c>
      <c r="C703" s="626" t="s">
        <v>6450</v>
      </c>
      <c r="D703" s="626" t="s">
        <v>6475</v>
      </c>
      <c r="E703" s="626" t="s">
        <v>6476</v>
      </c>
      <c r="F703" s="629"/>
      <c r="G703" s="629"/>
      <c r="H703" s="629"/>
      <c r="I703" s="629"/>
      <c r="J703" s="629">
        <v>33</v>
      </c>
      <c r="K703" s="629">
        <v>8151</v>
      </c>
      <c r="L703" s="629"/>
      <c r="M703" s="629">
        <v>247</v>
      </c>
      <c r="N703" s="629">
        <v>27</v>
      </c>
      <c r="O703" s="629">
        <v>6669</v>
      </c>
      <c r="P703" s="642"/>
      <c r="Q703" s="630">
        <v>247</v>
      </c>
    </row>
    <row r="704" spans="1:17" ht="14.4" customHeight="1" x14ac:dyDescent="0.3">
      <c r="A704" s="625" t="s">
        <v>545</v>
      </c>
      <c r="B704" s="626" t="s">
        <v>6642</v>
      </c>
      <c r="C704" s="626" t="s">
        <v>6450</v>
      </c>
      <c r="D704" s="626" t="s">
        <v>6479</v>
      </c>
      <c r="E704" s="626" t="s">
        <v>6480</v>
      </c>
      <c r="F704" s="629"/>
      <c r="G704" s="629"/>
      <c r="H704" s="629"/>
      <c r="I704" s="629"/>
      <c r="J704" s="629"/>
      <c r="K704" s="629"/>
      <c r="L704" s="629"/>
      <c r="M704" s="629"/>
      <c r="N704" s="629">
        <v>4</v>
      </c>
      <c r="O704" s="629">
        <v>1160</v>
      </c>
      <c r="P704" s="642"/>
      <c r="Q704" s="630">
        <v>290</v>
      </c>
    </row>
    <row r="705" spans="1:17" ht="14.4" customHeight="1" x14ac:dyDescent="0.3">
      <c r="A705" s="625" t="s">
        <v>545</v>
      </c>
      <c r="B705" s="626" t="s">
        <v>6642</v>
      </c>
      <c r="C705" s="626" t="s">
        <v>6450</v>
      </c>
      <c r="D705" s="626" t="s">
        <v>7415</v>
      </c>
      <c r="E705" s="626" t="s">
        <v>7416</v>
      </c>
      <c r="F705" s="629"/>
      <c r="G705" s="629"/>
      <c r="H705" s="629"/>
      <c r="I705" s="629"/>
      <c r="J705" s="629"/>
      <c r="K705" s="629"/>
      <c r="L705" s="629"/>
      <c r="M705" s="629"/>
      <c r="N705" s="629">
        <v>1</v>
      </c>
      <c r="O705" s="629">
        <v>112</v>
      </c>
      <c r="P705" s="642"/>
      <c r="Q705" s="630">
        <v>112</v>
      </c>
    </row>
    <row r="706" spans="1:17" ht="14.4" customHeight="1" x14ac:dyDescent="0.3">
      <c r="A706" s="625" t="s">
        <v>545</v>
      </c>
      <c r="B706" s="626" t="s">
        <v>6642</v>
      </c>
      <c r="C706" s="626" t="s">
        <v>6450</v>
      </c>
      <c r="D706" s="626" t="s">
        <v>7417</v>
      </c>
      <c r="E706" s="626" t="s">
        <v>7418</v>
      </c>
      <c r="F706" s="629">
        <v>5</v>
      </c>
      <c r="G706" s="629">
        <v>13495</v>
      </c>
      <c r="H706" s="629">
        <v>1</v>
      </c>
      <c r="I706" s="629">
        <v>2699</v>
      </c>
      <c r="J706" s="629"/>
      <c r="K706" s="629"/>
      <c r="L706" s="629"/>
      <c r="M706" s="629"/>
      <c r="N706" s="629"/>
      <c r="O706" s="629"/>
      <c r="P706" s="642"/>
      <c r="Q706" s="630"/>
    </row>
    <row r="707" spans="1:17" ht="14.4" customHeight="1" x14ac:dyDescent="0.3">
      <c r="A707" s="625" t="s">
        <v>545</v>
      </c>
      <c r="B707" s="626" t="s">
        <v>6642</v>
      </c>
      <c r="C707" s="626" t="s">
        <v>6450</v>
      </c>
      <c r="D707" s="626" t="s">
        <v>7419</v>
      </c>
      <c r="E707" s="626" t="s">
        <v>7420</v>
      </c>
      <c r="F707" s="629"/>
      <c r="G707" s="629"/>
      <c r="H707" s="629"/>
      <c r="I707" s="629"/>
      <c r="J707" s="629">
        <v>3</v>
      </c>
      <c r="K707" s="629">
        <v>9834.06</v>
      </c>
      <c r="L707" s="629"/>
      <c r="M707" s="629">
        <v>3278.02</v>
      </c>
      <c r="N707" s="629"/>
      <c r="O707" s="629"/>
      <c r="P707" s="642"/>
      <c r="Q707" s="630"/>
    </row>
    <row r="708" spans="1:17" ht="14.4" customHeight="1" x14ac:dyDescent="0.3">
      <c r="A708" s="625" t="s">
        <v>545</v>
      </c>
      <c r="B708" s="626" t="s">
        <v>6642</v>
      </c>
      <c r="C708" s="626" t="s">
        <v>6450</v>
      </c>
      <c r="D708" s="626" t="s">
        <v>7421</v>
      </c>
      <c r="E708" s="626" t="s">
        <v>6484</v>
      </c>
      <c r="F708" s="629"/>
      <c r="G708" s="629"/>
      <c r="H708" s="629"/>
      <c r="I708" s="629"/>
      <c r="J708" s="629">
        <v>3</v>
      </c>
      <c r="K708" s="629">
        <v>20905.53</v>
      </c>
      <c r="L708" s="629"/>
      <c r="M708" s="629">
        <v>6968.5099999999993</v>
      </c>
      <c r="N708" s="629"/>
      <c r="O708" s="629"/>
      <c r="P708" s="642"/>
      <c r="Q708" s="630"/>
    </row>
    <row r="709" spans="1:17" ht="14.4" customHeight="1" x14ac:dyDescent="0.3">
      <c r="A709" s="625" t="s">
        <v>545</v>
      </c>
      <c r="B709" s="626" t="s">
        <v>6642</v>
      </c>
      <c r="C709" s="626" t="s">
        <v>6450</v>
      </c>
      <c r="D709" s="626" t="s">
        <v>7422</v>
      </c>
      <c r="E709" s="626" t="s">
        <v>6484</v>
      </c>
      <c r="F709" s="629">
        <v>8</v>
      </c>
      <c r="G709" s="629">
        <v>64400</v>
      </c>
      <c r="H709" s="629">
        <v>1</v>
      </c>
      <c r="I709" s="629">
        <v>8050</v>
      </c>
      <c r="J709" s="629">
        <v>2</v>
      </c>
      <c r="K709" s="629">
        <v>16685.46</v>
      </c>
      <c r="L709" s="629">
        <v>0.25909099378881989</v>
      </c>
      <c r="M709" s="629">
        <v>8342.73</v>
      </c>
      <c r="N709" s="629">
        <v>1</v>
      </c>
      <c r="O709" s="629">
        <v>8342.73</v>
      </c>
      <c r="P709" s="642">
        <v>0.12954549689440994</v>
      </c>
      <c r="Q709" s="630">
        <v>8342.73</v>
      </c>
    </row>
    <row r="710" spans="1:17" ht="14.4" customHeight="1" x14ac:dyDescent="0.3">
      <c r="A710" s="625" t="s">
        <v>545</v>
      </c>
      <c r="B710" s="626" t="s">
        <v>6642</v>
      </c>
      <c r="C710" s="626" t="s">
        <v>6450</v>
      </c>
      <c r="D710" s="626" t="s">
        <v>7423</v>
      </c>
      <c r="E710" s="626" t="s">
        <v>7424</v>
      </c>
      <c r="F710" s="629">
        <v>2</v>
      </c>
      <c r="G710" s="629">
        <v>19462</v>
      </c>
      <c r="H710" s="629">
        <v>1</v>
      </c>
      <c r="I710" s="629">
        <v>9731</v>
      </c>
      <c r="J710" s="629">
        <v>6</v>
      </c>
      <c r="K710" s="629">
        <v>60509.1</v>
      </c>
      <c r="L710" s="629">
        <v>3.1090895077587093</v>
      </c>
      <c r="M710" s="629">
        <v>10084.85</v>
      </c>
      <c r="N710" s="629">
        <v>1</v>
      </c>
      <c r="O710" s="629">
        <v>10084.85</v>
      </c>
      <c r="P710" s="642">
        <v>0.51818158462645159</v>
      </c>
      <c r="Q710" s="630">
        <v>10084.85</v>
      </c>
    </row>
    <row r="711" spans="1:17" ht="14.4" customHeight="1" x14ac:dyDescent="0.3">
      <c r="A711" s="625" t="s">
        <v>545</v>
      </c>
      <c r="B711" s="626" t="s">
        <v>6642</v>
      </c>
      <c r="C711" s="626" t="s">
        <v>6450</v>
      </c>
      <c r="D711" s="626" t="s">
        <v>7425</v>
      </c>
      <c r="E711" s="626" t="s">
        <v>7426</v>
      </c>
      <c r="F711" s="629">
        <v>3</v>
      </c>
      <c r="G711" s="629">
        <v>32955</v>
      </c>
      <c r="H711" s="629">
        <v>1</v>
      </c>
      <c r="I711" s="629">
        <v>10985</v>
      </c>
      <c r="J711" s="629">
        <v>11</v>
      </c>
      <c r="K711" s="629">
        <v>125228.95000000001</v>
      </c>
      <c r="L711" s="629">
        <v>3.7999984827795483</v>
      </c>
      <c r="M711" s="629">
        <v>11384.45</v>
      </c>
      <c r="N711" s="629">
        <v>5</v>
      </c>
      <c r="O711" s="629">
        <v>56922.250000000007</v>
      </c>
      <c r="P711" s="642">
        <v>1.7272720376270674</v>
      </c>
      <c r="Q711" s="630">
        <v>11384.45</v>
      </c>
    </row>
    <row r="712" spans="1:17" ht="14.4" customHeight="1" x14ac:dyDescent="0.3">
      <c r="A712" s="625" t="s">
        <v>545</v>
      </c>
      <c r="B712" s="626" t="s">
        <v>6642</v>
      </c>
      <c r="C712" s="626" t="s">
        <v>6450</v>
      </c>
      <c r="D712" s="626" t="s">
        <v>7427</v>
      </c>
      <c r="E712" s="626" t="s">
        <v>7426</v>
      </c>
      <c r="F712" s="629"/>
      <c r="G712" s="629"/>
      <c r="H712" s="629"/>
      <c r="I712" s="629"/>
      <c r="J712" s="629">
        <v>2</v>
      </c>
      <c r="K712" s="629">
        <v>20640.22</v>
      </c>
      <c r="L712" s="629"/>
      <c r="M712" s="629">
        <v>10320.11</v>
      </c>
      <c r="N712" s="629">
        <v>5</v>
      </c>
      <c r="O712" s="629">
        <v>51600.55</v>
      </c>
      <c r="P712" s="642"/>
      <c r="Q712" s="630">
        <v>10320.11</v>
      </c>
    </row>
    <row r="713" spans="1:17" ht="14.4" customHeight="1" x14ac:dyDescent="0.3">
      <c r="A713" s="625" t="s">
        <v>545</v>
      </c>
      <c r="B713" s="626" t="s">
        <v>6642</v>
      </c>
      <c r="C713" s="626" t="s">
        <v>6450</v>
      </c>
      <c r="D713" s="626" t="s">
        <v>7428</v>
      </c>
      <c r="E713" s="626" t="s">
        <v>7429</v>
      </c>
      <c r="F713" s="629">
        <v>6</v>
      </c>
      <c r="G713" s="629">
        <v>56370</v>
      </c>
      <c r="H713" s="629">
        <v>1</v>
      </c>
      <c r="I713" s="629">
        <v>9395</v>
      </c>
      <c r="J713" s="629">
        <v>1</v>
      </c>
      <c r="K713" s="629">
        <v>9736.64</v>
      </c>
      <c r="L713" s="629">
        <v>0.17272733723611849</v>
      </c>
      <c r="M713" s="629">
        <v>9736.64</v>
      </c>
      <c r="N713" s="629">
        <v>6</v>
      </c>
      <c r="O713" s="629">
        <v>58419.839999999997</v>
      </c>
      <c r="P713" s="642">
        <v>1.0363640234167109</v>
      </c>
      <c r="Q713" s="630">
        <v>9736.64</v>
      </c>
    </row>
    <row r="714" spans="1:17" ht="14.4" customHeight="1" x14ac:dyDescent="0.3">
      <c r="A714" s="625" t="s">
        <v>545</v>
      </c>
      <c r="B714" s="626" t="s">
        <v>6642</v>
      </c>
      <c r="C714" s="626" t="s">
        <v>6450</v>
      </c>
      <c r="D714" s="626" t="s">
        <v>7430</v>
      </c>
      <c r="E714" s="626" t="s">
        <v>7431</v>
      </c>
      <c r="F714" s="629"/>
      <c r="G714" s="629"/>
      <c r="H714" s="629"/>
      <c r="I714" s="629"/>
      <c r="J714" s="629"/>
      <c r="K714" s="629"/>
      <c r="L714" s="629"/>
      <c r="M714" s="629"/>
      <c r="N714" s="629">
        <v>1</v>
      </c>
      <c r="O714" s="629">
        <v>10257.93</v>
      </c>
      <c r="P714" s="642"/>
      <c r="Q714" s="630">
        <v>10257.93</v>
      </c>
    </row>
    <row r="715" spans="1:17" ht="14.4" customHeight="1" x14ac:dyDescent="0.3">
      <c r="A715" s="625" t="s">
        <v>545</v>
      </c>
      <c r="B715" s="626" t="s">
        <v>6642</v>
      </c>
      <c r="C715" s="626" t="s">
        <v>6450</v>
      </c>
      <c r="D715" s="626" t="s">
        <v>7432</v>
      </c>
      <c r="E715" s="626" t="s">
        <v>7433</v>
      </c>
      <c r="F715" s="629"/>
      <c r="G715" s="629"/>
      <c r="H715" s="629"/>
      <c r="I715" s="629"/>
      <c r="J715" s="629">
        <v>1</v>
      </c>
      <c r="K715" s="629">
        <v>5093.7299999999996</v>
      </c>
      <c r="L715" s="629"/>
      <c r="M715" s="629">
        <v>5093.7299999999996</v>
      </c>
      <c r="N715" s="629"/>
      <c r="O715" s="629"/>
      <c r="P715" s="642"/>
      <c r="Q715" s="630"/>
    </row>
    <row r="716" spans="1:17" ht="14.4" customHeight="1" x14ac:dyDescent="0.3">
      <c r="A716" s="625" t="s">
        <v>545</v>
      </c>
      <c r="B716" s="626" t="s">
        <v>6642</v>
      </c>
      <c r="C716" s="626" t="s">
        <v>6450</v>
      </c>
      <c r="D716" s="626" t="s">
        <v>7434</v>
      </c>
      <c r="E716" s="626" t="s">
        <v>7435</v>
      </c>
      <c r="F716" s="629">
        <v>77</v>
      </c>
      <c r="G716" s="629">
        <v>92323</v>
      </c>
      <c r="H716" s="629">
        <v>1</v>
      </c>
      <c r="I716" s="629">
        <v>1199</v>
      </c>
      <c r="J716" s="629">
        <v>80</v>
      </c>
      <c r="K716" s="629">
        <v>97597</v>
      </c>
      <c r="L716" s="629">
        <v>1.0571255266834916</v>
      </c>
      <c r="M716" s="629">
        <v>1219.9625000000001</v>
      </c>
      <c r="N716" s="629">
        <v>33</v>
      </c>
      <c r="O716" s="629">
        <v>40986</v>
      </c>
      <c r="P716" s="642">
        <v>0.44394137972119624</v>
      </c>
      <c r="Q716" s="630">
        <v>1242</v>
      </c>
    </row>
    <row r="717" spans="1:17" ht="14.4" customHeight="1" x14ac:dyDescent="0.3">
      <c r="A717" s="625" t="s">
        <v>545</v>
      </c>
      <c r="B717" s="626" t="s">
        <v>6642</v>
      </c>
      <c r="C717" s="626" t="s">
        <v>6450</v>
      </c>
      <c r="D717" s="626" t="s">
        <v>7436</v>
      </c>
      <c r="E717" s="626" t="s">
        <v>7437</v>
      </c>
      <c r="F717" s="629">
        <v>19</v>
      </c>
      <c r="G717" s="629">
        <v>24852</v>
      </c>
      <c r="H717" s="629">
        <v>1</v>
      </c>
      <c r="I717" s="629">
        <v>1308</v>
      </c>
      <c r="J717" s="629">
        <v>14</v>
      </c>
      <c r="K717" s="629">
        <v>18547</v>
      </c>
      <c r="L717" s="629">
        <v>0.74629808466119429</v>
      </c>
      <c r="M717" s="629">
        <v>1324.7857142857142</v>
      </c>
      <c r="N717" s="629">
        <v>5</v>
      </c>
      <c r="O717" s="629">
        <v>6775</v>
      </c>
      <c r="P717" s="642">
        <v>0.27261387413487848</v>
      </c>
      <c r="Q717" s="630">
        <v>1355</v>
      </c>
    </row>
    <row r="718" spans="1:17" ht="14.4" customHeight="1" x14ac:dyDescent="0.3">
      <c r="A718" s="625" t="s">
        <v>545</v>
      </c>
      <c r="B718" s="626" t="s">
        <v>6642</v>
      </c>
      <c r="C718" s="626" t="s">
        <v>6450</v>
      </c>
      <c r="D718" s="626" t="s">
        <v>7438</v>
      </c>
      <c r="E718" s="626" t="s">
        <v>7439</v>
      </c>
      <c r="F718" s="629">
        <v>2</v>
      </c>
      <c r="G718" s="629">
        <v>11783.6</v>
      </c>
      <c r="H718" s="629">
        <v>1</v>
      </c>
      <c r="I718" s="629">
        <v>5891.8</v>
      </c>
      <c r="J718" s="629">
        <v>11</v>
      </c>
      <c r="K718" s="629">
        <v>65881.05</v>
      </c>
      <c r="L718" s="629">
        <v>5.5909102481414852</v>
      </c>
      <c r="M718" s="629">
        <v>5989.1863636363641</v>
      </c>
      <c r="N718" s="629">
        <v>2</v>
      </c>
      <c r="O718" s="629">
        <v>12212.1</v>
      </c>
      <c r="P718" s="642">
        <v>1.0363640992565939</v>
      </c>
      <c r="Q718" s="630">
        <v>6106.05</v>
      </c>
    </row>
    <row r="719" spans="1:17" ht="14.4" customHeight="1" x14ac:dyDescent="0.3">
      <c r="A719" s="625" t="s">
        <v>545</v>
      </c>
      <c r="B719" s="626" t="s">
        <v>6642</v>
      </c>
      <c r="C719" s="626" t="s">
        <v>6450</v>
      </c>
      <c r="D719" s="626" t="s">
        <v>7440</v>
      </c>
      <c r="E719" s="626" t="s">
        <v>7441</v>
      </c>
      <c r="F719" s="629">
        <v>4</v>
      </c>
      <c r="G719" s="629">
        <v>33816</v>
      </c>
      <c r="H719" s="629">
        <v>1</v>
      </c>
      <c r="I719" s="629">
        <v>8454</v>
      </c>
      <c r="J719" s="629">
        <v>7</v>
      </c>
      <c r="K719" s="629">
        <v>59178</v>
      </c>
      <c r="L719" s="629">
        <v>1.75</v>
      </c>
      <c r="M719" s="629">
        <v>8454</v>
      </c>
      <c r="N719" s="629"/>
      <c r="O719" s="629"/>
      <c r="P719" s="642"/>
      <c r="Q719" s="630"/>
    </row>
    <row r="720" spans="1:17" ht="14.4" customHeight="1" x14ac:dyDescent="0.3">
      <c r="A720" s="625" t="s">
        <v>545</v>
      </c>
      <c r="B720" s="626" t="s">
        <v>6642</v>
      </c>
      <c r="C720" s="626" t="s">
        <v>6450</v>
      </c>
      <c r="D720" s="626" t="s">
        <v>7442</v>
      </c>
      <c r="E720" s="626" t="s">
        <v>7443</v>
      </c>
      <c r="F720" s="629">
        <v>4</v>
      </c>
      <c r="G720" s="629">
        <v>1648</v>
      </c>
      <c r="H720" s="629">
        <v>1</v>
      </c>
      <c r="I720" s="629">
        <v>412</v>
      </c>
      <c r="J720" s="629">
        <v>6</v>
      </c>
      <c r="K720" s="629">
        <v>2472</v>
      </c>
      <c r="L720" s="629">
        <v>1.5</v>
      </c>
      <c r="M720" s="629">
        <v>412</v>
      </c>
      <c r="N720" s="629"/>
      <c r="O720" s="629"/>
      <c r="P720" s="642"/>
      <c r="Q720" s="630"/>
    </row>
    <row r="721" spans="1:17" ht="14.4" customHeight="1" x14ac:dyDescent="0.3">
      <c r="A721" s="625" t="s">
        <v>545</v>
      </c>
      <c r="B721" s="626" t="s">
        <v>6642</v>
      </c>
      <c r="C721" s="626" t="s">
        <v>6450</v>
      </c>
      <c r="D721" s="626" t="s">
        <v>7444</v>
      </c>
      <c r="E721" s="626" t="s">
        <v>7445</v>
      </c>
      <c r="F721" s="629">
        <v>4</v>
      </c>
      <c r="G721" s="629">
        <v>2064</v>
      </c>
      <c r="H721" s="629">
        <v>1</v>
      </c>
      <c r="I721" s="629">
        <v>516</v>
      </c>
      <c r="J721" s="629">
        <v>3</v>
      </c>
      <c r="K721" s="629">
        <v>1548</v>
      </c>
      <c r="L721" s="629">
        <v>0.75</v>
      </c>
      <c r="M721" s="629">
        <v>516</v>
      </c>
      <c r="N721" s="629"/>
      <c r="O721" s="629"/>
      <c r="P721" s="642"/>
      <c r="Q721" s="630"/>
    </row>
    <row r="722" spans="1:17" ht="14.4" customHeight="1" x14ac:dyDescent="0.3">
      <c r="A722" s="625" t="s">
        <v>545</v>
      </c>
      <c r="B722" s="626" t="s">
        <v>6642</v>
      </c>
      <c r="C722" s="626" t="s">
        <v>6450</v>
      </c>
      <c r="D722" s="626" t="s">
        <v>7446</v>
      </c>
      <c r="E722" s="626" t="s">
        <v>7447</v>
      </c>
      <c r="F722" s="629">
        <v>2</v>
      </c>
      <c r="G722" s="629">
        <v>2060</v>
      </c>
      <c r="H722" s="629">
        <v>1</v>
      </c>
      <c r="I722" s="629">
        <v>1030</v>
      </c>
      <c r="J722" s="629">
        <v>3</v>
      </c>
      <c r="K722" s="629">
        <v>3090</v>
      </c>
      <c r="L722" s="629">
        <v>1.5</v>
      </c>
      <c r="M722" s="629">
        <v>1030</v>
      </c>
      <c r="N722" s="629"/>
      <c r="O722" s="629"/>
      <c r="P722" s="642"/>
      <c r="Q722" s="630"/>
    </row>
    <row r="723" spans="1:17" ht="14.4" customHeight="1" x14ac:dyDescent="0.3">
      <c r="A723" s="625" t="s">
        <v>545</v>
      </c>
      <c r="B723" s="626" t="s">
        <v>6642</v>
      </c>
      <c r="C723" s="626" t="s">
        <v>6450</v>
      </c>
      <c r="D723" s="626" t="s">
        <v>7448</v>
      </c>
      <c r="E723" s="626" t="s">
        <v>7449</v>
      </c>
      <c r="F723" s="629">
        <v>3</v>
      </c>
      <c r="G723" s="629">
        <v>3354</v>
      </c>
      <c r="H723" s="629">
        <v>1</v>
      </c>
      <c r="I723" s="629">
        <v>1118</v>
      </c>
      <c r="J723" s="629"/>
      <c r="K723" s="629"/>
      <c r="L723" s="629"/>
      <c r="M723" s="629"/>
      <c r="N723" s="629"/>
      <c r="O723" s="629"/>
      <c r="P723" s="642"/>
      <c r="Q723" s="630"/>
    </row>
    <row r="724" spans="1:17" ht="14.4" customHeight="1" x14ac:dyDescent="0.3">
      <c r="A724" s="625" t="s">
        <v>545</v>
      </c>
      <c r="B724" s="626" t="s">
        <v>6642</v>
      </c>
      <c r="C724" s="626" t="s">
        <v>6450</v>
      </c>
      <c r="D724" s="626" t="s">
        <v>7450</v>
      </c>
      <c r="E724" s="626" t="s">
        <v>7449</v>
      </c>
      <c r="F724" s="629">
        <v>20</v>
      </c>
      <c r="G724" s="629">
        <v>22980</v>
      </c>
      <c r="H724" s="629">
        <v>1</v>
      </c>
      <c r="I724" s="629">
        <v>1149</v>
      </c>
      <c r="J724" s="629">
        <v>12</v>
      </c>
      <c r="K724" s="629">
        <v>14289.359999999999</v>
      </c>
      <c r="L724" s="629">
        <v>0.62181723237597908</v>
      </c>
      <c r="M724" s="629">
        <v>1190.78</v>
      </c>
      <c r="N724" s="629">
        <v>24</v>
      </c>
      <c r="O724" s="629">
        <v>28578.720000000001</v>
      </c>
      <c r="P724" s="642">
        <v>1.2436344647519584</v>
      </c>
      <c r="Q724" s="630">
        <v>1190.78</v>
      </c>
    </row>
    <row r="725" spans="1:17" ht="14.4" customHeight="1" x14ac:dyDescent="0.3">
      <c r="A725" s="625" t="s">
        <v>545</v>
      </c>
      <c r="B725" s="626" t="s">
        <v>6642</v>
      </c>
      <c r="C725" s="626" t="s">
        <v>6450</v>
      </c>
      <c r="D725" s="626" t="s">
        <v>7451</v>
      </c>
      <c r="E725" s="626" t="s">
        <v>7449</v>
      </c>
      <c r="F725" s="629">
        <v>33</v>
      </c>
      <c r="G725" s="629">
        <v>39039</v>
      </c>
      <c r="H725" s="629">
        <v>1</v>
      </c>
      <c r="I725" s="629">
        <v>1183</v>
      </c>
      <c r="J725" s="629">
        <v>32</v>
      </c>
      <c r="K725" s="629">
        <v>39232.639999999999</v>
      </c>
      <c r="L725" s="629">
        <v>1.0049601680370912</v>
      </c>
      <c r="M725" s="629">
        <v>1226.02</v>
      </c>
      <c r="N725" s="629">
        <v>34</v>
      </c>
      <c r="O725" s="629">
        <v>41684.68</v>
      </c>
      <c r="P725" s="642">
        <v>1.0677701785394094</v>
      </c>
      <c r="Q725" s="630">
        <v>1226.02</v>
      </c>
    </row>
    <row r="726" spans="1:17" ht="14.4" customHeight="1" x14ac:dyDescent="0.3">
      <c r="A726" s="625" t="s">
        <v>545</v>
      </c>
      <c r="B726" s="626" t="s">
        <v>6642</v>
      </c>
      <c r="C726" s="626" t="s">
        <v>6450</v>
      </c>
      <c r="D726" s="626" t="s">
        <v>7452</v>
      </c>
      <c r="E726" s="626" t="s">
        <v>7449</v>
      </c>
      <c r="F726" s="629">
        <v>11</v>
      </c>
      <c r="G726" s="629">
        <v>13343</v>
      </c>
      <c r="H726" s="629">
        <v>1</v>
      </c>
      <c r="I726" s="629">
        <v>1213</v>
      </c>
      <c r="J726" s="629">
        <v>8</v>
      </c>
      <c r="K726" s="629">
        <v>10056.879999999999</v>
      </c>
      <c r="L726" s="629">
        <v>0.75371955332384011</v>
      </c>
      <c r="M726" s="629">
        <v>1257.1099999999999</v>
      </c>
      <c r="N726" s="629">
        <v>12</v>
      </c>
      <c r="O726" s="629">
        <v>15085.32</v>
      </c>
      <c r="P726" s="642">
        <v>1.1305793299857603</v>
      </c>
      <c r="Q726" s="630">
        <v>1257.1099999999999</v>
      </c>
    </row>
    <row r="727" spans="1:17" ht="14.4" customHeight="1" x14ac:dyDescent="0.3">
      <c r="A727" s="625" t="s">
        <v>545</v>
      </c>
      <c r="B727" s="626" t="s">
        <v>6642</v>
      </c>
      <c r="C727" s="626" t="s">
        <v>6450</v>
      </c>
      <c r="D727" s="626" t="s">
        <v>7453</v>
      </c>
      <c r="E727" s="626" t="s">
        <v>7454</v>
      </c>
      <c r="F727" s="629">
        <v>2</v>
      </c>
      <c r="G727" s="629">
        <v>17726</v>
      </c>
      <c r="H727" s="629">
        <v>1</v>
      </c>
      <c r="I727" s="629">
        <v>8863</v>
      </c>
      <c r="J727" s="629">
        <v>1</v>
      </c>
      <c r="K727" s="629">
        <v>9185.2900000000009</v>
      </c>
      <c r="L727" s="629">
        <v>0.51818176689608486</v>
      </c>
      <c r="M727" s="629">
        <v>9185.2900000000009</v>
      </c>
      <c r="N727" s="629"/>
      <c r="O727" s="629"/>
      <c r="P727" s="642"/>
      <c r="Q727" s="630"/>
    </row>
    <row r="728" spans="1:17" ht="14.4" customHeight="1" x14ac:dyDescent="0.3">
      <c r="A728" s="625" t="s">
        <v>545</v>
      </c>
      <c r="B728" s="626" t="s">
        <v>6642</v>
      </c>
      <c r="C728" s="626" t="s">
        <v>6450</v>
      </c>
      <c r="D728" s="626" t="s">
        <v>7455</v>
      </c>
      <c r="E728" s="626" t="s">
        <v>7456</v>
      </c>
      <c r="F728" s="629">
        <v>8</v>
      </c>
      <c r="G728" s="629">
        <v>5596.8</v>
      </c>
      <c r="H728" s="629">
        <v>1</v>
      </c>
      <c r="I728" s="629">
        <v>699.6</v>
      </c>
      <c r="J728" s="629"/>
      <c r="K728" s="629"/>
      <c r="L728" s="629"/>
      <c r="M728" s="629"/>
      <c r="N728" s="629"/>
      <c r="O728" s="629"/>
      <c r="P728" s="642"/>
      <c r="Q728" s="630"/>
    </row>
    <row r="729" spans="1:17" ht="14.4" customHeight="1" x14ac:dyDescent="0.3">
      <c r="A729" s="625" t="s">
        <v>545</v>
      </c>
      <c r="B729" s="626" t="s">
        <v>6642</v>
      </c>
      <c r="C729" s="626" t="s">
        <v>6450</v>
      </c>
      <c r="D729" s="626" t="s">
        <v>7457</v>
      </c>
      <c r="E729" s="626" t="s">
        <v>7458</v>
      </c>
      <c r="F729" s="629">
        <v>6</v>
      </c>
      <c r="G729" s="629">
        <v>4197.6000000000004</v>
      </c>
      <c r="H729" s="629">
        <v>1</v>
      </c>
      <c r="I729" s="629">
        <v>699.6</v>
      </c>
      <c r="J729" s="629"/>
      <c r="K729" s="629"/>
      <c r="L729" s="629"/>
      <c r="M729" s="629"/>
      <c r="N729" s="629"/>
      <c r="O729" s="629"/>
      <c r="P729" s="642"/>
      <c r="Q729" s="630"/>
    </row>
    <row r="730" spans="1:17" ht="14.4" customHeight="1" x14ac:dyDescent="0.3">
      <c r="A730" s="625" t="s">
        <v>545</v>
      </c>
      <c r="B730" s="626" t="s">
        <v>6642</v>
      </c>
      <c r="C730" s="626" t="s">
        <v>6450</v>
      </c>
      <c r="D730" s="626" t="s">
        <v>7459</v>
      </c>
      <c r="E730" s="626" t="s">
        <v>7460</v>
      </c>
      <c r="F730" s="629">
        <v>2</v>
      </c>
      <c r="G730" s="629">
        <v>1538.4</v>
      </c>
      <c r="H730" s="629">
        <v>1</v>
      </c>
      <c r="I730" s="629">
        <v>769.2</v>
      </c>
      <c r="J730" s="629"/>
      <c r="K730" s="629"/>
      <c r="L730" s="629"/>
      <c r="M730" s="629"/>
      <c r="N730" s="629"/>
      <c r="O730" s="629"/>
      <c r="P730" s="642"/>
      <c r="Q730" s="630"/>
    </row>
    <row r="731" spans="1:17" ht="14.4" customHeight="1" x14ac:dyDescent="0.3">
      <c r="A731" s="625" t="s">
        <v>545</v>
      </c>
      <c r="B731" s="626" t="s">
        <v>6642</v>
      </c>
      <c r="C731" s="626" t="s">
        <v>6450</v>
      </c>
      <c r="D731" s="626" t="s">
        <v>7461</v>
      </c>
      <c r="E731" s="626" t="s">
        <v>7462</v>
      </c>
      <c r="F731" s="629">
        <v>5</v>
      </c>
      <c r="G731" s="629">
        <v>42549.5</v>
      </c>
      <c r="H731" s="629">
        <v>1</v>
      </c>
      <c r="I731" s="629">
        <v>8509.9</v>
      </c>
      <c r="J731" s="629">
        <v>2</v>
      </c>
      <c r="K731" s="629">
        <v>17019.8</v>
      </c>
      <c r="L731" s="629">
        <v>0.39999999999999997</v>
      </c>
      <c r="M731" s="629">
        <v>8509.9</v>
      </c>
      <c r="N731" s="629">
        <v>2</v>
      </c>
      <c r="O731" s="629">
        <v>17638.7</v>
      </c>
      <c r="P731" s="642">
        <v>0.41454541181447491</v>
      </c>
      <c r="Q731" s="630">
        <v>8819.35</v>
      </c>
    </row>
    <row r="732" spans="1:17" ht="14.4" customHeight="1" x14ac:dyDescent="0.3">
      <c r="A732" s="625" t="s">
        <v>545</v>
      </c>
      <c r="B732" s="626" t="s">
        <v>6642</v>
      </c>
      <c r="C732" s="626" t="s">
        <v>6450</v>
      </c>
      <c r="D732" s="626" t="s">
        <v>7463</v>
      </c>
      <c r="E732" s="626" t="s">
        <v>7464</v>
      </c>
      <c r="F732" s="629">
        <v>1</v>
      </c>
      <c r="G732" s="629">
        <v>8509.9</v>
      </c>
      <c r="H732" s="629">
        <v>1</v>
      </c>
      <c r="I732" s="629">
        <v>8509.9</v>
      </c>
      <c r="J732" s="629"/>
      <c r="K732" s="629"/>
      <c r="L732" s="629"/>
      <c r="M732" s="629"/>
      <c r="N732" s="629"/>
      <c r="O732" s="629"/>
      <c r="P732" s="642"/>
      <c r="Q732" s="630"/>
    </row>
    <row r="733" spans="1:17" ht="14.4" customHeight="1" x14ac:dyDescent="0.3">
      <c r="A733" s="625" t="s">
        <v>545</v>
      </c>
      <c r="B733" s="626" t="s">
        <v>6642</v>
      </c>
      <c r="C733" s="626" t="s">
        <v>6450</v>
      </c>
      <c r="D733" s="626" t="s">
        <v>7465</v>
      </c>
      <c r="E733" s="626" t="s">
        <v>7466</v>
      </c>
      <c r="F733" s="629">
        <v>2</v>
      </c>
      <c r="G733" s="629">
        <v>11210.2</v>
      </c>
      <c r="H733" s="629">
        <v>1</v>
      </c>
      <c r="I733" s="629">
        <v>5605.1</v>
      </c>
      <c r="J733" s="629">
        <v>2</v>
      </c>
      <c r="K733" s="629">
        <v>11617.84</v>
      </c>
      <c r="L733" s="629">
        <v>1.036363311983729</v>
      </c>
      <c r="M733" s="629">
        <v>5808.92</v>
      </c>
      <c r="N733" s="629">
        <v>5</v>
      </c>
      <c r="O733" s="629">
        <v>29044.6</v>
      </c>
      <c r="P733" s="642">
        <v>2.5909082799593226</v>
      </c>
      <c r="Q733" s="630">
        <v>5808.92</v>
      </c>
    </row>
    <row r="734" spans="1:17" ht="14.4" customHeight="1" x14ac:dyDescent="0.3">
      <c r="A734" s="625" t="s">
        <v>545</v>
      </c>
      <c r="B734" s="626" t="s">
        <v>6642</v>
      </c>
      <c r="C734" s="626" t="s">
        <v>6450</v>
      </c>
      <c r="D734" s="626" t="s">
        <v>7467</v>
      </c>
      <c r="E734" s="626" t="s">
        <v>7468</v>
      </c>
      <c r="F734" s="629">
        <v>1</v>
      </c>
      <c r="G734" s="629">
        <v>6259.7</v>
      </c>
      <c r="H734" s="629">
        <v>1</v>
      </c>
      <c r="I734" s="629">
        <v>6259.7</v>
      </c>
      <c r="J734" s="629"/>
      <c r="K734" s="629"/>
      <c r="L734" s="629"/>
      <c r="M734" s="629"/>
      <c r="N734" s="629"/>
      <c r="O734" s="629"/>
      <c r="P734" s="642"/>
      <c r="Q734" s="630"/>
    </row>
    <row r="735" spans="1:17" ht="14.4" customHeight="1" x14ac:dyDescent="0.3">
      <c r="A735" s="625" t="s">
        <v>545</v>
      </c>
      <c r="B735" s="626" t="s">
        <v>6642</v>
      </c>
      <c r="C735" s="626" t="s">
        <v>6450</v>
      </c>
      <c r="D735" s="626" t="s">
        <v>7469</v>
      </c>
      <c r="E735" s="626" t="s">
        <v>7470</v>
      </c>
      <c r="F735" s="629">
        <v>2</v>
      </c>
      <c r="G735" s="629">
        <v>12519.4</v>
      </c>
      <c r="H735" s="629">
        <v>1</v>
      </c>
      <c r="I735" s="629">
        <v>6259.7</v>
      </c>
      <c r="J735" s="629"/>
      <c r="K735" s="629"/>
      <c r="L735" s="629"/>
      <c r="M735" s="629"/>
      <c r="N735" s="629"/>
      <c r="O735" s="629"/>
      <c r="P735" s="642"/>
      <c r="Q735" s="630"/>
    </row>
    <row r="736" spans="1:17" ht="14.4" customHeight="1" x14ac:dyDescent="0.3">
      <c r="A736" s="625" t="s">
        <v>545</v>
      </c>
      <c r="B736" s="626" t="s">
        <v>6642</v>
      </c>
      <c r="C736" s="626" t="s">
        <v>6450</v>
      </c>
      <c r="D736" s="626" t="s">
        <v>7471</v>
      </c>
      <c r="E736" s="626" t="s">
        <v>7472</v>
      </c>
      <c r="F736" s="629">
        <v>3</v>
      </c>
      <c r="G736" s="629">
        <v>31850.699999999997</v>
      </c>
      <c r="H736" s="629">
        <v>1</v>
      </c>
      <c r="I736" s="629">
        <v>10616.9</v>
      </c>
      <c r="J736" s="629"/>
      <c r="K736" s="629"/>
      <c r="L736" s="629"/>
      <c r="M736" s="629"/>
      <c r="N736" s="629"/>
      <c r="O736" s="629"/>
      <c r="P736" s="642"/>
      <c r="Q736" s="630"/>
    </row>
    <row r="737" spans="1:17" ht="14.4" customHeight="1" x14ac:dyDescent="0.3">
      <c r="A737" s="625" t="s">
        <v>545</v>
      </c>
      <c r="B737" s="626" t="s">
        <v>6642</v>
      </c>
      <c r="C737" s="626" t="s">
        <v>6450</v>
      </c>
      <c r="D737" s="626" t="s">
        <v>7473</v>
      </c>
      <c r="E737" s="626" t="s">
        <v>7474</v>
      </c>
      <c r="F737" s="629">
        <v>2</v>
      </c>
      <c r="G737" s="629">
        <v>21233.8</v>
      </c>
      <c r="H737" s="629">
        <v>1</v>
      </c>
      <c r="I737" s="629">
        <v>10616.9</v>
      </c>
      <c r="J737" s="629"/>
      <c r="K737" s="629"/>
      <c r="L737" s="629"/>
      <c r="M737" s="629"/>
      <c r="N737" s="629"/>
      <c r="O737" s="629"/>
      <c r="P737" s="642"/>
      <c r="Q737" s="630"/>
    </row>
    <row r="738" spans="1:17" ht="14.4" customHeight="1" x14ac:dyDescent="0.3">
      <c r="A738" s="625" t="s">
        <v>545</v>
      </c>
      <c r="B738" s="626" t="s">
        <v>6642</v>
      </c>
      <c r="C738" s="626" t="s">
        <v>6450</v>
      </c>
      <c r="D738" s="626" t="s">
        <v>7475</v>
      </c>
      <c r="E738" s="626" t="s">
        <v>7476</v>
      </c>
      <c r="F738" s="629"/>
      <c r="G738" s="629"/>
      <c r="H738" s="629"/>
      <c r="I738" s="629"/>
      <c r="J738" s="629">
        <v>6</v>
      </c>
      <c r="K738" s="629">
        <v>4811.3999999999996</v>
      </c>
      <c r="L738" s="629"/>
      <c r="M738" s="629">
        <v>801.9</v>
      </c>
      <c r="N738" s="629"/>
      <c r="O738" s="629"/>
      <c r="P738" s="642"/>
      <c r="Q738" s="630"/>
    </row>
    <row r="739" spans="1:17" ht="14.4" customHeight="1" x14ac:dyDescent="0.3">
      <c r="A739" s="625" t="s">
        <v>545</v>
      </c>
      <c r="B739" s="626" t="s">
        <v>6642</v>
      </c>
      <c r="C739" s="626" t="s">
        <v>6450</v>
      </c>
      <c r="D739" s="626" t="s">
        <v>7477</v>
      </c>
      <c r="E739" s="626" t="s">
        <v>7476</v>
      </c>
      <c r="F739" s="629">
        <v>12</v>
      </c>
      <c r="G739" s="629">
        <v>10162.799999999999</v>
      </c>
      <c r="H739" s="629">
        <v>1</v>
      </c>
      <c r="I739" s="629">
        <v>846.9</v>
      </c>
      <c r="J739" s="629">
        <v>37</v>
      </c>
      <c r="K739" s="629">
        <v>31951.3</v>
      </c>
      <c r="L739" s="629">
        <v>3.1439465501633408</v>
      </c>
      <c r="M739" s="629">
        <v>863.54864864864862</v>
      </c>
      <c r="N739" s="629">
        <v>22</v>
      </c>
      <c r="O739" s="629">
        <v>19309.400000000001</v>
      </c>
      <c r="P739" s="642">
        <v>1.9000078718463418</v>
      </c>
      <c r="Q739" s="630">
        <v>877.7</v>
      </c>
    </row>
    <row r="740" spans="1:17" ht="14.4" customHeight="1" x14ac:dyDescent="0.3">
      <c r="A740" s="625" t="s">
        <v>545</v>
      </c>
      <c r="B740" s="626" t="s">
        <v>6642</v>
      </c>
      <c r="C740" s="626" t="s">
        <v>6450</v>
      </c>
      <c r="D740" s="626" t="s">
        <v>7478</v>
      </c>
      <c r="E740" s="626" t="s">
        <v>7479</v>
      </c>
      <c r="F740" s="629">
        <v>3</v>
      </c>
      <c r="G740" s="629">
        <v>2540.6999999999998</v>
      </c>
      <c r="H740" s="629">
        <v>1</v>
      </c>
      <c r="I740" s="629">
        <v>846.9</v>
      </c>
      <c r="J740" s="629"/>
      <c r="K740" s="629"/>
      <c r="L740" s="629"/>
      <c r="M740" s="629"/>
      <c r="N740" s="629"/>
      <c r="O740" s="629"/>
      <c r="P740" s="642"/>
      <c r="Q740" s="630"/>
    </row>
    <row r="741" spans="1:17" ht="14.4" customHeight="1" x14ac:dyDescent="0.3">
      <c r="A741" s="625" t="s">
        <v>545</v>
      </c>
      <c r="B741" s="626" t="s">
        <v>6642</v>
      </c>
      <c r="C741" s="626" t="s">
        <v>6450</v>
      </c>
      <c r="D741" s="626" t="s">
        <v>7480</v>
      </c>
      <c r="E741" s="626" t="s">
        <v>7481</v>
      </c>
      <c r="F741" s="629">
        <v>2</v>
      </c>
      <c r="G741" s="629">
        <v>1693.8</v>
      </c>
      <c r="H741" s="629">
        <v>1</v>
      </c>
      <c r="I741" s="629">
        <v>846.9</v>
      </c>
      <c r="J741" s="629"/>
      <c r="K741" s="629"/>
      <c r="L741" s="629"/>
      <c r="M741" s="629"/>
      <c r="N741" s="629"/>
      <c r="O741" s="629"/>
      <c r="P741" s="642"/>
      <c r="Q741" s="630"/>
    </row>
    <row r="742" spans="1:17" ht="14.4" customHeight="1" x14ac:dyDescent="0.3">
      <c r="A742" s="625" t="s">
        <v>545</v>
      </c>
      <c r="B742" s="626" t="s">
        <v>6642</v>
      </c>
      <c r="C742" s="626" t="s">
        <v>6450</v>
      </c>
      <c r="D742" s="626" t="s">
        <v>7482</v>
      </c>
      <c r="E742" s="626" t="s">
        <v>7483</v>
      </c>
      <c r="F742" s="629">
        <v>6</v>
      </c>
      <c r="G742" s="629">
        <v>5081.3999999999996</v>
      </c>
      <c r="H742" s="629">
        <v>1</v>
      </c>
      <c r="I742" s="629">
        <v>846.9</v>
      </c>
      <c r="J742" s="629"/>
      <c r="K742" s="629"/>
      <c r="L742" s="629"/>
      <c r="M742" s="629"/>
      <c r="N742" s="629"/>
      <c r="O742" s="629"/>
      <c r="P742" s="642"/>
      <c r="Q742" s="630"/>
    </row>
    <row r="743" spans="1:17" ht="14.4" customHeight="1" x14ac:dyDescent="0.3">
      <c r="A743" s="625" t="s">
        <v>545</v>
      </c>
      <c r="B743" s="626" t="s">
        <v>6642</v>
      </c>
      <c r="C743" s="626" t="s">
        <v>6450</v>
      </c>
      <c r="D743" s="626" t="s">
        <v>7484</v>
      </c>
      <c r="E743" s="626" t="s">
        <v>7485</v>
      </c>
      <c r="F743" s="629"/>
      <c r="G743" s="629"/>
      <c r="H743" s="629"/>
      <c r="I743" s="629"/>
      <c r="J743" s="629">
        <v>5</v>
      </c>
      <c r="K743" s="629">
        <v>31150</v>
      </c>
      <c r="L743" s="629"/>
      <c r="M743" s="629">
        <v>6230</v>
      </c>
      <c r="N743" s="629">
        <v>4</v>
      </c>
      <c r="O743" s="629">
        <v>24920</v>
      </c>
      <c r="P743" s="642"/>
      <c r="Q743" s="630">
        <v>6230</v>
      </c>
    </row>
    <row r="744" spans="1:17" ht="14.4" customHeight="1" x14ac:dyDescent="0.3">
      <c r="A744" s="625" t="s">
        <v>545</v>
      </c>
      <c r="B744" s="626" t="s">
        <v>6642</v>
      </c>
      <c r="C744" s="626" t="s">
        <v>6450</v>
      </c>
      <c r="D744" s="626" t="s">
        <v>7486</v>
      </c>
      <c r="E744" s="626" t="s">
        <v>7487</v>
      </c>
      <c r="F744" s="629"/>
      <c r="G744" s="629"/>
      <c r="H744" s="629"/>
      <c r="I744" s="629"/>
      <c r="J744" s="629">
        <v>4</v>
      </c>
      <c r="K744" s="629">
        <v>22095.279999999999</v>
      </c>
      <c r="L744" s="629"/>
      <c r="M744" s="629">
        <v>5523.82</v>
      </c>
      <c r="N744" s="629">
        <v>3</v>
      </c>
      <c r="O744" s="629">
        <v>16571.46</v>
      </c>
      <c r="P744" s="642"/>
      <c r="Q744" s="630">
        <v>5523.82</v>
      </c>
    </row>
    <row r="745" spans="1:17" ht="14.4" customHeight="1" x14ac:dyDescent="0.3">
      <c r="A745" s="625" t="s">
        <v>545</v>
      </c>
      <c r="B745" s="626" t="s">
        <v>6642</v>
      </c>
      <c r="C745" s="626" t="s">
        <v>6450</v>
      </c>
      <c r="D745" s="626" t="s">
        <v>7488</v>
      </c>
      <c r="E745" s="626" t="s">
        <v>7487</v>
      </c>
      <c r="F745" s="629">
        <v>1</v>
      </c>
      <c r="G745" s="629">
        <v>10842</v>
      </c>
      <c r="H745" s="629">
        <v>1</v>
      </c>
      <c r="I745" s="629">
        <v>10842</v>
      </c>
      <c r="J745" s="629">
        <v>10</v>
      </c>
      <c r="K745" s="629">
        <v>112362.5</v>
      </c>
      <c r="L745" s="629">
        <v>10.363632171186127</v>
      </c>
      <c r="M745" s="629">
        <v>11236.25</v>
      </c>
      <c r="N745" s="629"/>
      <c r="O745" s="629"/>
      <c r="P745" s="642"/>
      <c r="Q745" s="630"/>
    </row>
    <row r="746" spans="1:17" ht="14.4" customHeight="1" x14ac:dyDescent="0.3">
      <c r="A746" s="625" t="s">
        <v>545</v>
      </c>
      <c r="B746" s="626" t="s">
        <v>6642</v>
      </c>
      <c r="C746" s="626" t="s">
        <v>6450</v>
      </c>
      <c r="D746" s="626" t="s">
        <v>7489</v>
      </c>
      <c r="E746" s="626" t="s">
        <v>7490</v>
      </c>
      <c r="F746" s="629"/>
      <c r="G746" s="629"/>
      <c r="H746" s="629"/>
      <c r="I746" s="629"/>
      <c r="J746" s="629">
        <v>3</v>
      </c>
      <c r="K746" s="629">
        <v>62150.73</v>
      </c>
      <c r="L746" s="629"/>
      <c r="M746" s="629">
        <v>20716.91</v>
      </c>
      <c r="N746" s="629">
        <v>14</v>
      </c>
      <c r="O746" s="629">
        <v>290036.74</v>
      </c>
      <c r="P746" s="642"/>
      <c r="Q746" s="630">
        <v>20716.91</v>
      </c>
    </row>
    <row r="747" spans="1:17" ht="14.4" customHeight="1" x14ac:dyDescent="0.3">
      <c r="A747" s="625" t="s">
        <v>545</v>
      </c>
      <c r="B747" s="626" t="s">
        <v>6642</v>
      </c>
      <c r="C747" s="626" t="s">
        <v>6450</v>
      </c>
      <c r="D747" s="626" t="s">
        <v>7491</v>
      </c>
      <c r="E747" s="626" t="s">
        <v>7492</v>
      </c>
      <c r="F747" s="629">
        <v>3</v>
      </c>
      <c r="G747" s="629">
        <v>20109</v>
      </c>
      <c r="H747" s="629">
        <v>1</v>
      </c>
      <c r="I747" s="629">
        <v>6703</v>
      </c>
      <c r="J747" s="629"/>
      <c r="K747" s="629"/>
      <c r="L747" s="629"/>
      <c r="M747" s="629"/>
      <c r="N747" s="629"/>
      <c r="O747" s="629"/>
      <c r="P747" s="642"/>
      <c r="Q747" s="630"/>
    </row>
    <row r="748" spans="1:17" ht="14.4" customHeight="1" x14ac:dyDescent="0.3">
      <c r="A748" s="625" t="s">
        <v>545</v>
      </c>
      <c r="B748" s="626" t="s">
        <v>6642</v>
      </c>
      <c r="C748" s="626" t="s">
        <v>6450</v>
      </c>
      <c r="D748" s="626" t="s">
        <v>7493</v>
      </c>
      <c r="E748" s="626" t="s">
        <v>7494</v>
      </c>
      <c r="F748" s="629">
        <v>1</v>
      </c>
      <c r="G748" s="629">
        <v>5722</v>
      </c>
      <c r="H748" s="629">
        <v>1</v>
      </c>
      <c r="I748" s="629">
        <v>5722</v>
      </c>
      <c r="J748" s="629">
        <v>1</v>
      </c>
      <c r="K748" s="629">
        <v>5930.07</v>
      </c>
      <c r="L748" s="629">
        <v>1.0363631597343586</v>
      </c>
      <c r="M748" s="629">
        <v>5930.07</v>
      </c>
      <c r="N748" s="629"/>
      <c r="O748" s="629"/>
      <c r="P748" s="642"/>
      <c r="Q748" s="630"/>
    </row>
    <row r="749" spans="1:17" ht="14.4" customHeight="1" x14ac:dyDescent="0.3">
      <c r="A749" s="625" t="s">
        <v>545</v>
      </c>
      <c r="B749" s="626" t="s">
        <v>6642</v>
      </c>
      <c r="C749" s="626" t="s">
        <v>6450</v>
      </c>
      <c r="D749" s="626" t="s">
        <v>7495</v>
      </c>
      <c r="E749" s="626" t="s">
        <v>7494</v>
      </c>
      <c r="F749" s="629">
        <v>3</v>
      </c>
      <c r="G749" s="629">
        <v>28083</v>
      </c>
      <c r="H749" s="629">
        <v>1</v>
      </c>
      <c r="I749" s="629">
        <v>9361</v>
      </c>
      <c r="J749" s="629">
        <v>3</v>
      </c>
      <c r="K749" s="629">
        <v>29104.199999999997</v>
      </c>
      <c r="L749" s="629">
        <v>1.0363636363636362</v>
      </c>
      <c r="M749" s="629">
        <v>9701.4</v>
      </c>
      <c r="N749" s="629">
        <v>2</v>
      </c>
      <c r="O749" s="629">
        <v>19402.8</v>
      </c>
      <c r="P749" s="642">
        <v>0.69090909090909092</v>
      </c>
      <c r="Q749" s="630">
        <v>9701.4</v>
      </c>
    </row>
    <row r="750" spans="1:17" ht="14.4" customHeight="1" x14ac:dyDescent="0.3">
      <c r="A750" s="625" t="s">
        <v>545</v>
      </c>
      <c r="B750" s="626" t="s">
        <v>6642</v>
      </c>
      <c r="C750" s="626" t="s">
        <v>6450</v>
      </c>
      <c r="D750" s="626" t="s">
        <v>7496</v>
      </c>
      <c r="E750" s="626" t="s">
        <v>7494</v>
      </c>
      <c r="F750" s="629">
        <v>1</v>
      </c>
      <c r="G750" s="629">
        <v>10742</v>
      </c>
      <c r="H750" s="629">
        <v>1</v>
      </c>
      <c r="I750" s="629">
        <v>10742</v>
      </c>
      <c r="J750" s="629">
        <v>3</v>
      </c>
      <c r="K750" s="629">
        <v>33397.86</v>
      </c>
      <c r="L750" s="629">
        <v>3.1090914168683672</v>
      </c>
      <c r="M750" s="629">
        <v>11132.62</v>
      </c>
      <c r="N750" s="629">
        <v>4</v>
      </c>
      <c r="O750" s="629">
        <v>44530.48</v>
      </c>
      <c r="P750" s="642">
        <v>4.1454552224911563</v>
      </c>
      <c r="Q750" s="630">
        <v>11132.62</v>
      </c>
    </row>
    <row r="751" spans="1:17" ht="14.4" customHeight="1" x14ac:dyDescent="0.3">
      <c r="A751" s="625" t="s">
        <v>545</v>
      </c>
      <c r="B751" s="626" t="s">
        <v>6642</v>
      </c>
      <c r="C751" s="626" t="s">
        <v>6450</v>
      </c>
      <c r="D751" s="626" t="s">
        <v>7497</v>
      </c>
      <c r="E751" s="626" t="s">
        <v>7498</v>
      </c>
      <c r="F751" s="629"/>
      <c r="G751" s="629"/>
      <c r="H751" s="629"/>
      <c r="I751" s="629"/>
      <c r="J751" s="629"/>
      <c r="K751" s="629"/>
      <c r="L751" s="629"/>
      <c r="M751" s="629"/>
      <c r="N751" s="629">
        <v>1</v>
      </c>
      <c r="O751" s="629">
        <v>1037.4000000000001</v>
      </c>
      <c r="P751" s="642"/>
      <c r="Q751" s="630">
        <v>1037.4000000000001</v>
      </c>
    </row>
    <row r="752" spans="1:17" ht="14.4" customHeight="1" x14ac:dyDescent="0.3">
      <c r="A752" s="625" t="s">
        <v>545</v>
      </c>
      <c r="B752" s="626" t="s">
        <v>6642</v>
      </c>
      <c r="C752" s="626" t="s">
        <v>6450</v>
      </c>
      <c r="D752" s="626" t="s">
        <v>7499</v>
      </c>
      <c r="E752" s="626" t="s">
        <v>7500</v>
      </c>
      <c r="F752" s="629"/>
      <c r="G752" s="629"/>
      <c r="H752" s="629"/>
      <c r="I752" s="629"/>
      <c r="J752" s="629">
        <v>6</v>
      </c>
      <c r="K752" s="629">
        <v>30882</v>
      </c>
      <c r="L752" s="629"/>
      <c r="M752" s="629">
        <v>5147</v>
      </c>
      <c r="N752" s="629">
        <v>2</v>
      </c>
      <c r="O752" s="629">
        <v>10294</v>
      </c>
      <c r="P752" s="642"/>
      <c r="Q752" s="630">
        <v>5147</v>
      </c>
    </row>
    <row r="753" spans="1:17" ht="14.4" customHeight="1" x14ac:dyDescent="0.3">
      <c r="A753" s="625" t="s">
        <v>545</v>
      </c>
      <c r="B753" s="626" t="s">
        <v>6642</v>
      </c>
      <c r="C753" s="626" t="s">
        <v>6450</v>
      </c>
      <c r="D753" s="626" t="s">
        <v>7501</v>
      </c>
      <c r="E753" s="626" t="s">
        <v>7104</v>
      </c>
      <c r="F753" s="629"/>
      <c r="G753" s="629"/>
      <c r="H753" s="629"/>
      <c r="I753" s="629"/>
      <c r="J753" s="629">
        <v>0</v>
      </c>
      <c r="K753" s="629">
        <v>0</v>
      </c>
      <c r="L753" s="629"/>
      <c r="M753" s="629"/>
      <c r="N753" s="629">
        <v>1</v>
      </c>
      <c r="O753" s="629">
        <v>4142.3500000000004</v>
      </c>
      <c r="P753" s="642"/>
      <c r="Q753" s="630">
        <v>4142.3500000000004</v>
      </c>
    </row>
    <row r="754" spans="1:17" ht="14.4" customHeight="1" x14ac:dyDescent="0.3">
      <c r="A754" s="625" t="s">
        <v>545</v>
      </c>
      <c r="B754" s="626" t="s">
        <v>6642</v>
      </c>
      <c r="C754" s="626" t="s">
        <v>6450</v>
      </c>
      <c r="D754" s="626" t="s">
        <v>7502</v>
      </c>
      <c r="E754" s="626" t="s">
        <v>7503</v>
      </c>
      <c r="F754" s="629">
        <v>15</v>
      </c>
      <c r="G754" s="629">
        <v>167475</v>
      </c>
      <c r="H754" s="629">
        <v>1</v>
      </c>
      <c r="I754" s="629">
        <v>11165</v>
      </c>
      <c r="J754" s="629">
        <v>10</v>
      </c>
      <c r="K754" s="629">
        <v>115710</v>
      </c>
      <c r="L754" s="629">
        <v>0.69090909090909092</v>
      </c>
      <c r="M754" s="629">
        <v>11571</v>
      </c>
      <c r="N754" s="629">
        <v>10</v>
      </c>
      <c r="O754" s="629">
        <v>115710</v>
      </c>
      <c r="P754" s="642">
        <v>0.69090909090909092</v>
      </c>
      <c r="Q754" s="630">
        <v>11571</v>
      </c>
    </row>
    <row r="755" spans="1:17" ht="14.4" customHeight="1" x14ac:dyDescent="0.3">
      <c r="A755" s="625" t="s">
        <v>545</v>
      </c>
      <c r="B755" s="626" t="s">
        <v>6642</v>
      </c>
      <c r="C755" s="626" t="s">
        <v>6450</v>
      </c>
      <c r="D755" s="626" t="s">
        <v>7504</v>
      </c>
      <c r="E755" s="626" t="s">
        <v>7129</v>
      </c>
      <c r="F755" s="629">
        <v>36</v>
      </c>
      <c r="G755" s="629">
        <v>47232</v>
      </c>
      <c r="H755" s="629">
        <v>1</v>
      </c>
      <c r="I755" s="629">
        <v>1312</v>
      </c>
      <c r="J755" s="629">
        <v>34</v>
      </c>
      <c r="K755" s="629">
        <v>46230.140000000007</v>
      </c>
      <c r="L755" s="629">
        <v>0.9787885331978321</v>
      </c>
      <c r="M755" s="629">
        <v>1359.7100000000003</v>
      </c>
      <c r="N755" s="629">
        <v>31</v>
      </c>
      <c r="O755" s="629">
        <v>42151.009999999995</v>
      </c>
      <c r="P755" s="642">
        <v>0.89242483909214076</v>
      </c>
      <c r="Q755" s="630">
        <v>1359.7099999999998</v>
      </c>
    </row>
    <row r="756" spans="1:17" ht="14.4" customHeight="1" x14ac:dyDescent="0.3">
      <c r="A756" s="625" t="s">
        <v>545</v>
      </c>
      <c r="B756" s="626" t="s">
        <v>6642</v>
      </c>
      <c r="C756" s="626" t="s">
        <v>6450</v>
      </c>
      <c r="D756" s="626" t="s">
        <v>7505</v>
      </c>
      <c r="E756" s="626" t="s">
        <v>7506</v>
      </c>
      <c r="F756" s="629">
        <v>4</v>
      </c>
      <c r="G756" s="629">
        <v>5496</v>
      </c>
      <c r="H756" s="629">
        <v>1</v>
      </c>
      <c r="I756" s="629">
        <v>1374</v>
      </c>
      <c r="J756" s="629">
        <v>8</v>
      </c>
      <c r="K756" s="629">
        <v>11391.68</v>
      </c>
      <c r="L756" s="629">
        <v>2.072721979621543</v>
      </c>
      <c r="M756" s="629">
        <v>1423.96</v>
      </c>
      <c r="N756" s="629">
        <v>8</v>
      </c>
      <c r="O756" s="629">
        <v>11391.68</v>
      </c>
      <c r="P756" s="642">
        <v>2.072721979621543</v>
      </c>
      <c r="Q756" s="630">
        <v>1423.96</v>
      </c>
    </row>
    <row r="757" spans="1:17" ht="14.4" customHeight="1" x14ac:dyDescent="0.3">
      <c r="A757" s="625" t="s">
        <v>545</v>
      </c>
      <c r="B757" s="626" t="s">
        <v>6642</v>
      </c>
      <c r="C757" s="626" t="s">
        <v>6450</v>
      </c>
      <c r="D757" s="626" t="s">
        <v>7507</v>
      </c>
      <c r="E757" s="626" t="s">
        <v>7508</v>
      </c>
      <c r="F757" s="629">
        <v>1</v>
      </c>
      <c r="G757" s="629">
        <v>1872.2</v>
      </c>
      <c r="H757" s="629">
        <v>1</v>
      </c>
      <c r="I757" s="629">
        <v>1872.2</v>
      </c>
      <c r="J757" s="629">
        <v>1</v>
      </c>
      <c r="K757" s="629">
        <v>1872.2</v>
      </c>
      <c r="L757" s="629">
        <v>1</v>
      </c>
      <c r="M757" s="629">
        <v>1872.2</v>
      </c>
      <c r="N757" s="629"/>
      <c r="O757" s="629"/>
      <c r="P757" s="642"/>
      <c r="Q757" s="630"/>
    </row>
    <row r="758" spans="1:17" ht="14.4" customHeight="1" x14ac:dyDescent="0.3">
      <c r="A758" s="625" t="s">
        <v>545</v>
      </c>
      <c r="B758" s="626" t="s">
        <v>6642</v>
      </c>
      <c r="C758" s="626" t="s">
        <v>6450</v>
      </c>
      <c r="D758" s="626" t="s">
        <v>7509</v>
      </c>
      <c r="E758" s="626" t="s">
        <v>7510</v>
      </c>
      <c r="F758" s="629">
        <v>15</v>
      </c>
      <c r="G758" s="629">
        <v>3165</v>
      </c>
      <c r="H758" s="629">
        <v>1</v>
      </c>
      <c r="I758" s="629">
        <v>211</v>
      </c>
      <c r="J758" s="629">
        <v>13</v>
      </c>
      <c r="K758" s="629">
        <v>2842.71</v>
      </c>
      <c r="L758" s="629">
        <v>0.89817061611374405</v>
      </c>
      <c r="M758" s="629">
        <v>218.67000000000002</v>
      </c>
      <c r="N758" s="629">
        <v>9</v>
      </c>
      <c r="O758" s="629">
        <v>1968.03</v>
      </c>
      <c r="P758" s="642">
        <v>0.6218104265402844</v>
      </c>
      <c r="Q758" s="630">
        <v>218.67</v>
      </c>
    </row>
    <row r="759" spans="1:17" ht="14.4" customHeight="1" x14ac:dyDescent="0.3">
      <c r="A759" s="625" t="s">
        <v>545</v>
      </c>
      <c r="B759" s="626" t="s">
        <v>6642</v>
      </c>
      <c r="C759" s="626" t="s">
        <v>6450</v>
      </c>
      <c r="D759" s="626" t="s">
        <v>7511</v>
      </c>
      <c r="E759" s="626" t="s">
        <v>6690</v>
      </c>
      <c r="F759" s="629"/>
      <c r="G759" s="629"/>
      <c r="H759" s="629"/>
      <c r="I759" s="629"/>
      <c r="J759" s="629">
        <v>4</v>
      </c>
      <c r="K759" s="629">
        <v>942.42</v>
      </c>
      <c r="L759" s="629"/>
      <c r="M759" s="629">
        <v>235.60499999999999</v>
      </c>
      <c r="N759" s="629">
        <v>4</v>
      </c>
      <c r="O759" s="629">
        <v>959.24</v>
      </c>
      <c r="P759" s="642"/>
      <c r="Q759" s="630">
        <v>239.81</v>
      </c>
    </row>
    <row r="760" spans="1:17" ht="14.4" customHeight="1" x14ac:dyDescent="0.3">
      <c r="A760" s="625" t="s">
        <v>545</v>
      </c>
      <c r="B760" s="626" t="s">
        <v>6642</v>
      </c>
      <c r="C760" s="626" t="s">
        <v>6450</v>
      </c>
      <c r="D760" s="626" t="s">
        <v>7512</v>
      </c>
      <c r="E760" s="626" t="s">
        <v>6688</v>
      </c>
      <c r="F760" s="629">
        <v>2</v>
      </c>
      <c r="G760" s="629">
        <v>3406</v>
      </c>
      <c r="H760" s="629">
        <v>1</v>
      </c>
      <c r="I760" s="629">
        <v>1703</v>
      </c>
      <c r="J760" s="629">
        <v>11</v>
      </c>
      <c r="K760" s="629">
        <v>18794.93</v>
      </c>
      <c r="L760" s="629">
        <v>5.5181826189078098</v>
      </c>
      <c r="M760" s="629">
        <v>1708.63</v>
      </c>
      <c r="N760" s="629">
        <v>6</v>
      </c>
      <c r="O760" s="629">
        <v>10589.58</v>
      </c>
      <c r="P760" s="642">
        <v>3.1090957134468584</v>
      </c>
      <c r="Q760" s="630">
        <v>1764.93</v>
      </c>
    </row>
    <row r="761" spans="1:17" ht="14.4" customHeight="1" x14ac:dyDescent="0.3">
      <c r="A761" s="625" t="s">
        <v>545</v>
      </c>
      <c r="B761" s="626" t="s">
        <v>6642</v>
      </c>
      <c r="C761" s="626" t="s">
        <v>6450</v>
      </c>
      <c r="D761" s="626" t="s">
        <v>7513</v>
      </c>
      <c r="E761" s="626" t="s">
        <v>7514</v>
      </c>
      <c r="F761" s="629">
        <v>2</v>
      </c>
      <c r="G761" s="629">
        <v>3406</v>
      </c>
      <c r="H761" s="629">
        <v>1</v>
      </c>
      <c r="I761" s="629">
        <v>1703</v>
      </c>
      <c r="J761" s="629"/>
      <c r="K761" s="629"/>
      <c r="L761" s="629"/>
      <c r="M761" s="629"/>
      <c r="N761" s="629"/>
      <c r="O761" s="629"/>
      <c r="P761" s="642"/>
      <c r="Q761" s="630"/>
    </row>
    <row r="762" spans="1:17" ht="14.4" customHeight="1" x14ac:dyDescent="0.3">
      <c r="A762" s="625" t="s">
        <v>545</v>
      </c>
      <c r="B762" s="626" t="s">
        <v>6642</v>
      </c>
      <c r="C762" s="626" t="s">
        <v>6450</v>
      </c>
      <c r="D762" s="626" t="s">
        <v>7515</v>
      </c>
      <c r="E762" s="626" t="s">
        <v>7514</v>
      </c>
      <c r="F762" s="629">
        <v>1</v>
      </c>
      <c r="G762" s="629">
        <v>1703</v>
      </c>
      <c r="H762" s="629">
        <v>1</v>
      </c>
      <c r="I762" s="629">
        <v>1703</v>
      </c>
      <c r="J762" s="629"/>
      <c r="K762" s="629"/>
      <c r="L762" s="629"/>
      <c r="M762" s="629"/>
      <c r="N762" s="629"/>
      <c r="O762" s="629"/>
      <c r="P762" s="642"/>
      <c r="Q762" s="630"/>
    </row>
    <row r="763" spans="1:17" ht="14.4" customHeight="1" x14ac:dyDescent="0.3">
      <c r="A763" s="625" t="s">
        <v>545</v>
      </c>
      <c r="B763" s="626" t="s">
        <v>6642</v>
      </c>
      <c r="C763" s="626" t="s">
        <v>6450</v>
      </c>
      <c r="D763" s="626" t="s">
        <v>7516</v>
      </c>
      <c r="E763" s="626" t="s">
        <v>7514</v>
      </c>
      <c r="F763" s="629">
        <v>2</v>
      </c>
      <c r="G763" s="629">
        <v>3406</v>
      </c>
      <c r="H763" s="629">
        <v>1</v>
      </c>
      <c r="I763" s="629">
        <v>1703</v>
      </c>
      <c r="J763" s="629"/>
      <c r="K763" s="629"/>
      <c r="L763" s="629"/>
      <c r="M763" s="629"/>
      <c r="N763" s="629"/>
      <c r="O763" s="629"/>
      <c r="P763" s="642"/>
      <c r="Q763" s="630"/>
    </row>
    <row r="764" spans="1:17" ht="14.4" customHeight="1" x14ac:dyDescent="0.3">
      <c r="A764" s="625" t="s">
        <v>545</v>
      </c>
      <c r="B764" s="626" t="s">
        <v>6642</v>
      </c>
      <c r="C764" s="626" t="s">
        <v>6450</v>
      </c>
      <c r="D764" s="626" t="s">
        <v>6687</v>
      </c>
      <c r="E764" s="626" t="s">
        <v>6688</v>
      </c>
      <c r="F764" s="629">
        <v>14</v>
      </c>
      <c r="G764" s="629">
        <v>24092.6</v>
      </c>
      <c r="H764" s="629">
        <v>1</v>
      </c>
      <c r="I764" s="629">
        <v>1720.8999999999999</v>
      </c>
      <c r="J764" s="629">
        <v>30</v>
      </c>
      <c r="K764" s="629">
        <v>52065.06</v>
      </c>
      <c r="L764" s="629">
        <v>2.1610394893037697</v>
      </c>
      <c r="M764" s="629">
        <v>1735.502</v>
      </c>
      <c r="N764" s="629">
        <v>31</v>
      </c>
      <c r="O764" s="629">
        <v>55287.88</v>
      </c>
      <c r="P764" s="642">
        <v>2.2948075342636329</v>
      </c>
      <c r="Q764" s="630">
        <v>1783.48</v>
      </c>
    </row>
    <row r="765" spans="1:17" ht="14.4" customHeight="1" x14ac:dyDescent="0.3">
      <c r="A765" s="625" t="s">
        <v>545</v>
      </c>
      <c r="B765" s="626" t="s">
        <v>6642</v>
      </c>
      <c r="C765" s="626" t="s">
        <v>6450</v>
      </c>
      <c r="D765" s="626" t="s">
        <v>7517</v>
      </c>
      <c r="E765" s="626" t="s">
        <v>7514</v>
      </c>
      <c r="F765" s="629">
        <v>2</v>
      </c>
      <c r="G765" s="629">
        <v>3441.8</v>
      </c>
      <c r="H765" s="629">
        <v>1</v>
      </c>
      <c r="I765" s="629">
        <v>1720.9</v>
      </c>
      <c r="J765" s="629"/>
      <c r="K765" s="629"/>
      <c r="L765" s="629"/>
      <c r="M765" s="629"/>
      <c r="N765" s="629"/>
      <c r="O765" s="629"/>
      <c r="P765" s="642"/>
      <c r="Q765" s="630"/>
    </row>
    <row r="766" spans="1:17" ht="14.4" customHeight="1" x14ac:dyDescent="0.3">
      <c r="A766" s="625" t="s">
        <v>545</v>
      </c>
      <c r="B766" s="626" t="s">
        <v>6642</v>
      </c>
      <c r="C766" s="626" t="s">
        <v>6450</v>
      </c>
      <c r="D766" s="626" t="s">
        <v>7518</v>
      </c>
      <c r="E766" s="626" t="s">
        <v>7514</v>
      </c>
      <c r="F766" s="629">
        <v>1</v>
      </c>
      <c r="G766" s="629">
        <v>1720.9</v>
      </c>
      <c r="H766" s="629">
        <v>1</v>
      </c>
      <c r="I766" s="629">
        <v>1720.9</v>
      </c>
      <c r="J766" s="629"/>
      <c r="K766" s="629"/>
      <c r="L766" s="629"/>
      <c r="M766" s="629"/>
      <c r="N766" s="629"/>
      <c r="O766" s="629"/>
      <c r="P766" s="642"/>
      <c r="Q766" s="630"/>
    </row>
    <row r="767" spans="1:17" ht="14.4" customHeight="1" x14ac:dyDescent="0.3">
      <c r="A767" s="625" t="s">
        <v>545</v>
      </c>
      <c r="B767" s="626" t="s">
        <v>6642</v>
      </c>
      <c r="C767" s="626" t="s">
        <v>6450</v>
      </c>
      <c r="D767" s="626" t="s">
        <v>7519</v>
      </c>
      <c r="E767" s="626" t="s">
        <v>6688</v>
      </c>
      <c r="F767" s="629">
        <v>1</v>
      </c>
      <c r="G767" s="629">
        <v>1720.9</v>
      </c>
      <c r="H767" s="629">
        <v>1</v>
      </c>
      <c r="I767" s="629">
        <v>1720.9</v>
      </c>
      <c r="J767" s="629">
        <v>9</v>
      </c>
      <c r="K767" s="629">
        <v>15988.74</v>
      </c>
      <c r="L767" s="629">
        <v>9.290917543146028</v>
      </c>
      <c r="M767" s="629">
        <v>1776.5266666666666</v>
      </c>
      <c r="N767" s="629">
        <v>33</v>
      </c>
      <c r="O767" s="629">
        <v>58854.840000000004</v>
      </c>
      <c r="P767" s="642">
        <v>34.20003486547737</v>
      </c>
      <c r="Q767" s="630">
        <v>1783.48</v>
      </c>
    </row>
    <row r="768" spans="1:17" ht="14.4" customHeight="1" x14ac:dyDescent="0.3">
      <c r="A768" s="625" t="s">
        <v>545</v>
      </c>
      <c r="B768" s="626" t="s">
        <v>6642</v>
      </c>
      <c r="C768" s="626" t="s">
        <v>6450</v>
      </c>
      <c r="D768" s="626" t="s">
        <v>7520</v>
      </c>
      <c r="E768" s="626" t="s">
        <v>7514</v>
      </c>
      <c r="F768" s="629">
        <v>1</v>
      </c>
      <c r="G768" s="629">
        <v>1720.9</v>
      </c>
      <c r="H768" s="629">
        <v>1</v>
      </c>
      <c r="I768" s="629">
        <v>1720.9</v>
      </c>
      <c r="J768" s="629"/>
      <c r="K768" s="629"/>
      <c r="L768" s="629"/>
      <c r="M768" s="629"/>
      <c r="N768" s="629"/>
      <c r="O768" s="629"/>
      <c r="P768" s="642"/>
      <c r="Q768" s="630"/>
    </row>
    <row r="769" spans="1:17" ht="14.4" customHeight="1" x14ac:dyDescent="0.3">
      <c r="A769" s="625" t="s">
        <v>545</v>
      </c>
      <c r="B769" s="626" t="s">
        <v>6642</v>
      </c>
      <c r="C769" s="626" t="s">
        <v>6450</v>
      </c>
      <c r="D769" s="626" t="s">
        <v>7521</v>
      </c>
      <c r="E769" s="626" t="s">
        <v>6688</v>
      </c>
      <c r="F769" s="629">
        <v>3</v>
      </c>
      <c r="G769" s="629">
        <v>5281.2000000000007</v>
      </c>
      <c r="H769" s="629">
        <v>1</v>
      </c>
      <c r="I769" s="629">
        <v>1760.4000000000003</v>
      </c>
      <c r="J769" s="629"/>
      <c r="K769" s="629"/>
      <c r="L769" s="629"/>
      <c r="M769" s="629"/>
      <c r="N769" s="629"/>
      <c r="O769" s="629"/>
      <c r="P769" s="642"/>
      <c r="Q769" s="630"/>
    </row>
    <row r="770" spans="1:17" ht="14.4" customHeight="1" x14ac:dyDescent="0.3">
      <c r="A770" s="625" t="s">
        <v>545</v>
      </c>
      <c r="B770" s="626" t="s">
        <v>6642</v>
      </c>
      <c r="C770" s="626" t="s">
        <v>6450</v>
      </c>
      <c r="D770" s="626" t="s">
        <v>7522</v>
      </c>
      <c r="E770" s="626" t="s">
        <v>7514</v>
      </c>
      <c r="F770" s="629">
        <v>2</v>
      </c>
      <c r="G770" s="629">
        <v>3520.8</v>
      </c>
      <c r="H770" s="629">
        <v>1</v>
      </c>
      <c r="I770" s="629">
        <v>1760.4</v>
      </c>
      <c r="J770" s="629"/>
      <c r="K770" s="629"/>
      <c r="L770" s="629"/>
      <c r="M770" s="629"/>
      <c r="N770" s="629"/>
      <c r="O770" s="629"/>
      <c r="P770" s="642"/>
      <c r="Q770" s="630"/>
    </row>
    <row r="771" spans="1:17" ht="14.4" customHeight="1" x14ac:dyDescent="0.3">
      <c r="A771" s="625" t="s">
        <v>545</v>
      </c>
      <c r="B771" s="626" t="s">
        <v>6642</v>
      </c>
      <c r="C771" s="626" t="s">
        <v>6450</v>
      </c>
      <c r="D771" s="626" t="s">
        <v>7523</v>
      </c>
      <c r="E771" s="626" t="s">
        <v>7514</v>
      </c>
      <c r="F771" s="629">
        <v>1</v>
      </c>
      <c r="G771" s="629">
        <v>1760.4</v>
      </c>
      <c r="H771" s="629">
        <v>1</v>
      </c>
      <c r="I771" s="629">
        <v>1760.4</v>
      </c>
      <c r="J771" s="629"/>
      <c r="K771" s="629"/>
      <c r="L771" s="629"/>
      <c r="M771" s="629"/>
      <c r="N771" s="629"/>
      <c r="O771" s="629"/>
      <c r="P771" s="642"/>
      <c r="Q771" s="630"/>
    </row>
    <row r="772" spans="1:17" ht="14.4" customHeight="1" x14ac:dyDescent="0.3">
      <c r="A772" s="625" t="s">
        <v>545</v>
      </c>
      <c r="B772" s="626" t="s">
        <v>6642</v>
      </c>
      <c r="C772" s="626" t="s">
        <v>6450</v>
      </c>
      <c r="D772" s="626" t="s">
        <v>7524</v>
      </c>
      <c r="E772" s="626" t="s">
        <v>7514</v>
      </c>
      <c r="F772" s="629">
        <v>2</v>
      </c>
      <c r="G772" s="629">
        <v>3520.8</v>
      </c>
      <c r="H772" s="629">
        <v>1</v>
      </c>
      <c r="I772" s="629">
        <v>1760.4</v>
      </c>
      <c r="J772" s="629"/>
      <c r="K772" s="629"/>
      <c r="L772" s="629"/>
      <c r="M772" s="629"/>
      <c r="N772" s="629"/>
      <c r="O772" s="629"/>
      <c r="P772" s="642"/>
      <c r="Q772" s="630"/>
    </row>
    <row r="773" spans="1:17" ht="14.4" customHeight="1" x14ac:dyDescent="0.3">
      <c r="A773" s="625" t="s">
        <v>545</v>
      </c>
      <c r="B773" s="626" t="s">
        <v>6642</v>
      </c>
      <c r="C773" s="626" t="s">
        <v>6450</v>
      </c>
      <c r="D773" s="626" t="s">
        <v>6689</v>
      </c>
      <c r="E773" s="626" t="s">
        <v>6690</v>
      </c>
      <c r="F773" s="629">
        <v>2</v>
      </c>
      <c r="G773" s="629">
        <v>462</v>
      </c>
      <c r="H773" s="629">
        <v>1</v>
      </c>
      <c r="I773" s="629">
        <v>231</v>
      </c>
      <c r="J773" s="629">
        <v>6</v>
      </c>
      <c r="K773" s="629">
        <v>1402.8000000000002</v>
      </c>
      <c r="L773" s="629">
        <v>3.0363636363636366</v>
      </c>
      <c r="M773" s="629">
        <v>233.80000000000004</v>
      </c>
      <c r="N773" s="629">
        <v>12</v>
      </c>
      <c r="O773" s="629">
        <v>2872.8</v>
      </c>
      <c r="P773" s="642">
        <v>6.2181818181818187</v>
      </c>
      <c r="Q773" s="630">
        <v>239.4</v>
      </c>
    </row>
    <row r="774" spans="1:17" ht="14.4" customHeight="1" x14ac:dyDescent="0.3">
      <c r="A774" s="625" t="s">
        <v>545</v>
      </c>
      <c r="B774" s="626" t="s">
        <v>6642</v>
      </c>
      <c r="C774" s="626" t="s">
        <v>6450</v>
      </c>
      <c r="D774" s="626" t="s">
        <v>6691</v>
      </c>
      <c r="E774" s="626" t="s">
        <v>6686</v>
      </c>
      <c r="F774" s="629"/>
      <c r="G774" s="629"/>
      <c r="H774" s="629"/>
      <c r="I774" s="629"/>
      <c r="J774" s="629">
        <v>1</v>
      </c>
      <c r="K774" s="629">
        <v>326.45</v>
      </c>
      <c r="L774" s="629"/>
      <c r="M774" s="629">
        <v>326.45</v>
      </c>
      <c r="N774" s="629">
        <v>9</v>
      </c>
      <c r="O774" s="629">
        <v>2938.0499999999997</v>
      </c>
      <c r="P774" s="642"/>
      <c r="Q774" s="630">
        <v>326.45</v>
      </c>
    </row>
    <row r="775" spans="1:17" ht="14.4" customHeight="1" x14ac:dyDescent="0.3">
      <c r="A775" s="625" t="s">
        <v>545</v>
      </c>
      <c r="B775" s="626" t="s">
        <v>6642</v>
      </c>
      <c r="C775" s="626" t="s">
        <v>6450</v>
      </c>
      <c r="D775" s="626" t="s">
        <v>7525</v>
      </c>
      <c r="E775" s="626" t="s">
        <v>7526</v>
      </c>
      <c r="F775" s="629">
        <v>3</v>
      </c>
      <c r="G775" s="629">
        <v>34014</v>
      </c>
      <c r="H775" s="629">
        <v>1</v>
      </c>
      <c r="I775" s="629">
        <v>11338</v>
      </c>
      <c r="J775" s="629">
        <v>3</v>
      </c>
      <c r="K775" s="629">
        <v>34014</v>
      </c>
      <c r="L775" s="629">
        <v>1</v>
      </c>
      <c r="M775" s="629">
        <v>11338</v>
      </c>
      <c r="N775" s="629">
        <v>1</v>
      </c>
      <c r="O775" s="629">
        <v>11338</v>
      </c>
      <c r="P775" s="642">
        <v>0.33333333333333331</v>
      </c>
      <c r="Q775" s="630">
        <v>11338</v>
      </c>
    </row>
    <row r="776" spans="1:17" ht="14.4" customHeight="1" x14ac:dyDescent="0.3">
      <c r="A776" s="625" t="s">
        <v>545</v>
      </c>
      <c r="B776" s="626" t="s">
        <v>6642</v>
      </c>
      <c r="C776" s="626" t="s">
        <v>6450</v>
      </c>
      <c r="D776" s="626" t="s">
        <v>7527</v>
      </c>
      <c r="E776" s="626" t="s">
        <v>7528</v>
      </c>
      <c r="F776" s="629">
        <v>2</v>
      </c>
      <c r="G776" s="629">
        <v>5414</v>
      </c>
      <c r="H776" s="629">
        <v>1</v>
      </c>
      <c r="I776" s="629">
        <v>2707</v>
      </c>
      <c r="J776" s="629">
        <v>2</v>
      </c>
      <c r="K776" s="629">
        <v>5414</v>
      </c>
      <c r="L776" s="629">
        <v>1</v>
      </c>
      <c r="M776" s="629">
        <v>2707</v>
      </c>
      <c r="N776" s="629"/>
      <c r="O776" s="629"/>
      <c r="P776" s="642"/>
      <c r="Q776" s="630"/>
    </row>
    <row r="777" spans="1:17" ht="14.4" customHeight="1" x14ac:dyDescent="0.3">
      <c r="A777" s="625" t="s">
        <v>545</v>
      </c>
      <c r="B777" s="626" t="s">
        <v>6642</v>
      </c>
      <c r="C777" s="626" t="s">
        <v>6450</v>
      </c>
      <c r="D777" s="626" t="s">
        <v>7529</v>
      </c>
      <c r="E777" s="626" t="s">
        <v>7530</v>
      </c>
      <c r="F777" s="629">
        <v>3</v>
      </c>
      <c r="G777" s="629">
        <v>13824</v>
      </c>
      <c r="H777" s="629">
        <v>1</v>
      </c>
      <c r="I777" s="629">
        <v>4608</v>
      </c>
      <c r="J777" s="629">
        <v>3</v>
      </c>
      <c r="K777" s="629">
        <v>13824</v>
      </c>
      <c r="L777" s="629">
        <v>1</v>
      </c>
      <c r="M777" s="629">
        <v>4608</v>
      </c>
      <c r="N777" s="629">
        <v>1</v>
      </c>
      <c r="O777" s="629">
        <v>4608</v>
      </c>
      <c r="P777" s="642">
        <v>0.33333333333333331</v>
      </c>
      <c r="Q777" s="630">
        <v>4608</v>
      </c>
    </row>
    <row r="778" spans="1:17" ht="14.4" customHeight="1" x14ac:dyDescent="0.3">
      <c r="A778" s="625" t="s">
        <v>545</v>
      </c>
      <c r="B778" s="626" t="s">
        <v>6642</v>
      </c>
      <c r="C778" s="626" t="s">
        <v>6450</v>
      </c>
      <c r="D778" s="626" t="s">
        <v>7531</v>
      </c>
      <c r="E778" s="626" t="s">
        <v>7532</v>
      </c>
      <c r="F778" s="629">
        <v>4</v>
      </c>
      <c r="G778" s="629">
        <v>7696</v>
      </c>
      <c r="H778" s="629">
        <v>1</v>
      </c>
      <c r="I778" s="629">
        <v>1924</v>
      </c>
      <c r="J778" s="629"/>
      <c r="K778" s="629"/>
      <c r="L778" s="629"/>
      <c r="M778" s="629"/>
      <c r="N778" s="629"/>
      <c r="O778" s="629"/>
      <c r="P778" s="642"/>
      <c r="Q778" s="630"/>
    </row>
    <row r="779" spans="1:17" ht="14.4" customHeight="1" x14ac:dyDescent="0.3">
      <c r="A779" s="625" t="s">
        <v>545</v>
      </c>
      <c r="B779" s="626" t="s">
        <v>6642</v>
      </c>
      <c r="C779" s="626" t="s">
        <v>6450</v>
      </c>
      <c r="D779" s="626" t="s">
        <v>7533</v>
      </c>
      <c r="E779" s="626" t="s">
        <v>7534</v>
      </c>
      <c r="F779" s="629">
        <v>1</v>
      </c>
      <c r="G779" s="629">
        <v>2113</v>
      </c>
      <c r="H779" s="629">
        <v>1</v>
      </c>
      <c r="I779" s="629">
        <v>2113</v>
      </c>
      <c r="J779" s="629"/>
      <c r="K779" s="629"/>
      <c r="L779" s="629"/>
      <c r="M779" s="629"/>
      <c r="N779" s="629"/>
      <c r="O779" s="629"/>
      <c r="P779" s="642"/>
      <c r="Q779" s="630"/>
    </row>
    <row r="780" spans="1:17" ht="14.4" customHeight="1" x14ac:dyDescent="0.3">
      <c r="A780" s="625" t="s">
        <v>545</v>
      </c>
      <c r="B780" s="626" t="s">
        <v>6642</v>
      </c>
      <c r="C780" s="626" t="s">
        <v>6450</v>
      </c>
      <c r="D780" s="626" t="s">
        <v>7535</v>
      </c>
      <c r="E780" s="626" t="s">
        <v>7536</v>
      </c>
      <c r="F780" s="629">
        <v>3</v>
      </c>
      <c r="G780" s="629">
        <v>6525</v>
      </c>
      <c r="H780" s="629">
        <v>1</v>
      </c>
      <c r="I780" s="629">
        <v>2175</v>
      </c>
      <c r="J780" s="629"/>
      <c r="K780" s="629"/>
      <c r="L780" s="629"/>
      <c r="M780" s="629"/>
      <c r="N780" s="629"/>
      <c r="O780" s="629"/>
      <c r="P780" s="642"/>
      <c r="Q780" s="630"/>
    </row>
    <row r="781" spans="1:17" ht="14.4" customHeight="1" x14ac:dyDescent="0.3">
      <c r="A781" s="625" t="s">
        <v>545</v>
      </c>
      <c r="B781" s="626" t="s">
        <v>6642</v>
      </c>
      <c r="C781" s="626" t="s">
        <v>6450</v>
      </c>
      <c r="D781" s="626" t="s">
        <v>7537</v>
      </c>
      <c r="E781" s="626" t="s">
        <v>7534</v>
      </c>
      <c r="F781" s="629">
        <v>17</v>
      </c>
      <c r="G781" s="629">
        <v>38760</v>
      </c>
      <c r="H781" s="629">
        <v>1</v>
      </c>
      <c r="I781" s="629">
        <v>2280</v>
      </c>
      <c r="J781" s="629"/>
      <c r="K781" s="629"/>
      <c r="L781" s="629"/>
      <c r="M781" s="629"/>
      <c r="N781" s="629"/>
      <c r="O781" s="629"/>
      <c r="P781" s="642"/>
      <c r="Q781" s="630"/>
    </row>
    <row r="782" spans="1:17" ht="14.4" customHeight="1" x14ac:dyDescent="0.3">
      <c r="A782" s="625" t="s">
        <v>545</v>
      </c>
      <c r="B782" s="626" t="s">
        <v>6642</v>
      </c>
      <c r="C782" s="626" t="s">
        <v>6450</v>
      </c>
      <c r="D782" s="626" t="s">
        <v>7538</v>
      </c>
      <c r="E782" s="626" t="s">
        <v>7539</v>
      </c>
      <c r="F782" s="629">
        <v>1</v>
      </c>
      <c r="G782" s="629">
        <v>13167</v>
      </c>
      <c r="H782" s="629">
        <v>1</v>
      </c>
      <c r="I782" s="629">
        <v>13167</v>
      </c>
      <c r="J782" s="629"/>
      <c r="K782" s="629"/>
      <c r="L782" s="629"/>
      <c r="M782" s="629"/>
      <c r="N782" s="629"/>
      <c r="O782" s="629"/>
      <c r="P782" s="642"/>
      <c r="Q782" s="630"/>
    </row>
    <row r="783" spans="1:17" ht="14.4" customHeight="1" x14ac:dyDescent="0.3">
      <c r="A783" s="625" t="s">
        <v>545</v>
      </c>
      <c r="B783" s="626" t="s">
        <v>6642</v>
      </c>
      <c r="C783" s="626" t="s">
        <v>6450</v>
      </c>
      <c r="D783" s="626" t="s">
        <v>7540</v>
      </c>
      <c r="E783" s="626" t="s">
        <v>7541</v>
      </c>
      <c r="F783" s="629">
        <v>5</v>
      </c>
      <c r="G783" s="629">
        <v>53765</v>
      </c>
      <c r="H783" s="629">
        <v>1</v>
      </c>
      <c r="I783" s="629">
        <v>10753</v>
      </c>
      <c r="J783" s="629"/>
      <c r="K783" s="629"/>
      <c r="L783" s="629"/>
      <c r="M783" s="629"/>
      <c r="N783" s="629"/>
      <c r="O783" s="629"/>
      <c r="P783" s="642"/>
      <c r="Q783" s="630"/>
    </row>
    <row r="784" spans="1:17" ht="14.4" customHeight="1" x14ac:dyDescent="0.3">
      <c r="A784" s="625" t="s">
        <v>545</v>
      </c>
      <c r="B784" s="626" t="s">
        <v>6642</v>
      </c>
      <c r="C784" s="626" t="s">
        <v>6450</v>
      </c>
      <c r="D784" s="626" t="s">
        <v>7542</v>
      </c>
      <c r="E784" s="626" t="s">
        <v>7543</v>
      </c>
      <c r="F784" s="629">
        <v>1</v>
      </c>
      <c r="G784" s="629">
        <v>11046</v>
      </c>
      <c r="H784" s="629">
        <v>1</v>
      </c>
      <c r="I784" s="629">
        <v>11046</v>
      </c>
      <c r="J784" s="629"/>
      <c r="K784" s="629"/>
      <c r="L784" s="629"/>
      <c r="M784" s="629"/>
      <c r="N784" s="629"/>
      <c r="O784" s="629"/>
      <c r="P784" s="642"/>
      <c r="Q784" s="630"/>
    </row>
    <row r="785" spans="1:17" ht="14.4" customHeight="1" x14ac:dyDescent="0.3">
      <c r="A785" s="625" t="s">
        <v>545</v>
      </c>
      <c r="B785" s="626" t="s">
        <v>6642</v>
      </c>
      <c r="C785" s="626" t="s">
        <v>6450</v>
      </c>
      <c r="D785" s="626" t="s">
        <v>7544</v>
      </c>
      <c r="E785" s="626" t="s">
        <v>7545</v>
      </c>
      <c r="F785" s="629">
        <v>1</v>
      </c>
      <c r="G785" s="629">
        <v>11046</v>
      </c>
      <c r="H785" s="629">
        <v>1</v>
      </c>
      <c r="I785" s="629">
        <v>11046</v>
      </c>
      <c r="J785" s="629"/>
      <c r="K785" s="629"/>
      <c r="L785" s="629"/>
      <c r="M785" s="629"/>
      <c r="N785" s="629"/>
      <c r="O785" s="629"/>
      <c r="P785" s="642"/>
      <c r="Q785" s="630"/>
    </row>
    <row r="786" spans="1:17" ht="14.4" customHeight="1" x14ac:dyDescent="0.3">
      <c r="A786" s="625" t="s">
        <v>545</v>
      </c>
      <c r="B786" s="626" t="s">
        <v>6642</v>
      </c>
      <c r="C786" s="626" t="s">
        <v>6450</v>
      </c>
      <c r="D786" s="626" t="s">
        <v>7546</v>
      </c>
      <c r="E786" s="626" t="s">
        <v>7547</v>
      </c>
      <c r="F786" s="629">
        <v>1</v>
      </c>
      <c r="G786" s="629">
        <v>10241</v>
      </c>
      <c r="H786" s="629">
        <v>1</v>
      </c>
      <c r="I786" s="629">
        <v>10241</v>
      </c>
      <c r="J786" s="629"/>
      <c r="K786" s="629"/>
      <c r="L786" s="629"/>
      <c r="M786" s="629"/>
      <c r="N786" s="629"/>
      <c r="O786" s="629"/>
      <c r="P786" s="642"/>
      <c r="Q786" s="630"/>
    </row>
    <row r="787" spans="1:17" ht="14.4" customHeight="1" x14ac:dyDescent="0.3">
      <c r="A787" s="625" t="s">
        <v>545</v>
      </c>
      <c r="B787" s="626" t="s">
        <v>6642</v>
      </c>
      <c r="C787" s="626" t="s">
        <v>6450</v>
      </c>
      <c r="D787" s="626" t="s">
        <v>7548</v>
      </c>
      <c r="E787" s="626" t="s">
        <v>7549</v>
      </c>
      <c r="F787" s="629"/>
      <c r="G787" s="629"/>
      <c r="H787" s="629"/>
      <c r="I787" s="629"/>
      <c r="J787" s="629">
        <v>1</v>
      </c>
      <c r="K787" s="629">
        <v>5486</v>
      </c>
      <c r="L787" s="629"/>
      <c r="M787" s="629">
        <v>5486</v>
      </c>
      <c r="N787" s="629">
        <v>1</v>
      </c>
      <c r="O787" s="629">
        <v>5486</v>
      </c>
      <c r="P787" s="642"/>
      <c r="Q787" s="630">
        <v>5486</v>
      </c>
    </row>
    <row r="788" spans="1:17" ht="14.4" customHeight="1" x14ac:dyDescent="0.3">
      <c r="A788" s="625" t="s">
        <v>545</v>
      </c>
      <c r="B788" s="626" t="s">
        <v>6642</v>
      </c>
      <c r="C788" s="626" t="s">
        <v>6450</v>
      </c>
      <c r="D788" s="626" t="s">
        <v>7550</v>
      </c>
      <c r="E788" s="626" t="s">
        <v>7551</v>
      </c>
      <c r="F788" s="629">
        <v>1</v>
      </c>
      <c r="G788" s="629">
        <v>2707</v>
      </c>
      <c r="H788" s="629">
        <v>1</v>
      </c>
      <c r="I788" s="629">
        <v>2707</v>
      </c>
      <c r="J788" s="629">
        <v>5</v>
      </c>
      <c r="K788" s="629">
        <v>13535</v>
      </c>
      <c r="L788" s="629">
        <v>5</v>
      </c>
      <c r="M788" s="629">
        <v>2707</v>
      </c>
      <c r="N788" s="629"/>
      <c r="O788" s="629"/>
      <c r="P788" s="642"/>
      <c r="Q788" s="630"/>
    </row>
    <row r="789" spans="1:17" ht="14.4" customHeight="1" x14ac:dyDescent="0.3">
      <c r="A789" s="625" t="s">
        <v>545</v>
      </c>
      <c r="B789" s="626" t="s">
        <v>6642</v>
      </c>
      <c r="C789" s="626" t="s">
        <v>6450</v>
      </c>
      <c r="D789" s="626" t="s">
        <v>7552</v>
      </c>
      <c r="E789" s="626" t="s">
        <v>7553</v>
      </c>
      <c r="F789" s="629"/>
      <c r="G789" s="629"/>
      <c r="H789" s="629"/>
      <c r="I789" s="629"/>
      <c r="J789" s="629">
        <v>1</v>
      </c>
      <c r="K789" s="629">
        <v>2560</v>
      </c>
      <c r="L789" s="629"/>
      <c r="M789" s="629">
        <v>2560</v>
      </c>
      <c r="N789" s="629"/>
      <c r="O789" s="629"/>
      <c r="P789" s="642"/>
      <c r="Q789" s="630"/>
    </row>
    <row r="790" spans="1:17" ht="14.4" customHeight="1" x14ac:dyDescent="0.3">
      <c r="A790" s="625" t="s">
        <v>545</v>
      </c>
      <c r="B790" s="626" t="s">
        <v>6642</v>
      </c>
      <c r="C790" s="626" t="s">
        <v>6450</v>
      </c>
      <c r="D790" s="626" t="s">
        <v>7554</v>
      </c>
      <c r="E790" s="626" t="s">
        <v>7555</v>
      </c>
      <c r="F790" s="629">
        <v>3</v>
      </c>
      <c r="G790" s="629">
        <v>4827</v>
      </c>
      <c r="H790" s="629">
        <v>1</v>
      </c>
      <c r="I790" s="629">
        <v>1609</v>
      </c>
      <c r="J790" s="629"/>
      <c r="K790" s="629"/>
      <c r="L790" s="629"/>
      <c r="M790" s="629"/>
      <c r="N790" s="629"/>
      <c r="O790" s="629"/>
      <c r="P790" s="642"/>
      <c r="Q790" s="630"/>
    </row>
    <row r="791" spans="1:17" ht="14.4" customHeight="1" x14ac:dyDescent="0.3">
      <c r="A791" s="625" t="s">
        <v>545</v>
      </c>
      <c r="B791" s="626" t="s">
        <v>6642</v>
      </c>
      <c r="C791" s="626" t="s">
        <v>6450</v>
      </c>
      <c r="D791" s="626" t="s">
        <v>7556</v>
      </c>
      <c r="E791" s="626" t="s">
        <v>7187</v>
      </c>
      <c r="F791" s="629">
        <v>2</v>
      </c>
      <c r="G791" s="629">
        <v>2676</v>
      </c>
      <c r="H791" s="629">
        <v>1</v>
      </c>
      <c r="I791" s="629">
        <v>1338</v>
      </c>
      <c r="J791" s="629">
        <v>4</v>
      </c>
      <c r="K791" s="629">
        <v>5546.6</v>
      </c>
      <c r="L791" s="629">
        <v>2.0727204783258597</v>
      </c>
      <c r="M791" s="629">
        <v>1386.65</v>
      </c>
      <c r="N791" s="629">
        <v>3</v>
      </c>
      <c r="O791" s="629">
        <v>4159.9500000000007</v>
      </c>
      <c r="P791" s="642">
        <v>1.5545403587443949</v>
      </c>
      <c r="Q791" s="630">
        <v>1386.6500000000003</v>
      </c>
    </row>
    <row r="792" spans="1:17" ht="14.4" customHeight="1" x14ac:dyDescent="0.3">
      <c r="A792" s="625" t="s">
        <v>545</v>
      </c>
      <c r="B792" s="626" t="s">
        <v>6642</v>
      </c>
      <c r="C792" s="626" t="s">
        <v>6450</v>
      </c>
      <c r="D792" s="626" t="s">
        <v>7557</v>
      </c>
      <c r="E792" s="626" t="s">
        <v>7558</v>
      </c>
      <c r="F792" s="629">
        <v>2</v>
      </c>
      <c r="G792" s="629">
        <v>17638</v>
      </c>
      <c r="H792" s="629">
        <v>1</v>
      </c>
      <c r="I792" s="629">
        <v>8819</v>
      </c>
      <c r="J792" s="629">
        <v>5</v>
      </c>
      <c r="K792" s="629">
        <v>45698.45</v>
      </c>
      <c r="L792" s="629">
        <v>2.590908833201043</v>
      </c>
      <c r="M792" s="629">
        <v>9139.6899999999987</v>
      </c>
      <c r="N792" s="629">
        <v>3</v>
      </c>
      <c r="O792" s="629">
        <v>27419.07</v>
      </c>
      <c r="P792" s="642">
        <v>1.554545299920626</v>
      </c>
      <c r="Q792" s="630">
        <v>9139.69</v>
      </c>
    </row>
    <row r="793" spans="1:17" ht="14.4" customHeight="1" x14ac:dyDescent="0.3">
      <c r="A793" s="625" t="s">
        <v>545</v>
      </c>
      <c r="B793" s="626" t="s">
        <v>6642</v>
      </c>
      <c r="C793" s="626" t="s">
        <v>6450</v>
      </c>
      <c r="D793" s="626" t="s">
        <v>7559</v>
      </c>
      <c r="E793" s="626" t="s">
        <v>6965</v>
      </c>
      <c r="F793" s="629">
        <v>4.2</v>
      </c>
      <c r="G793" s="629">
        <v>3410.3999999999996</v>
      </c>
      <c r="H793" s="629">
        <v>1</v>
      </c>
      <c r="I793" s="629">
        <v>811.99999999999989</v>
      </c>
      <c r="J793" s="629">
        <v>2.9000000000000004</v>
      </c>
      <c r="K793" s="629">
        <v>2437.4300000000003</v>
      </c>
      <c r="L793" s="629">
        <v>0.71470501993901026</v>
      </c>
      <c r="M793" s="629">
        <v>840.49310344827586</v>
      </c>
      <c r="N793" s="629">
        <v>3.2</v>
      </c>
      <c r="O793" s="629">
        <v>2692.8199999999997</v>
      </c>
      <c r="P793" s="642">
        <v>0.78959066385174759</v>
      </c>
      <c r="Q793" s="630">
        <v>841.50624999999991</v>
      </c>
    </row>
    <row r="794" spans="1:17" ht="14.4" customHeight="1" x14ac:dyDescent="0.3">
      <c r="A794" s="625" t="s">
        <v>545</v>
      </c>
      <c r="B794" s="626" t="s">
        <v>6642</v>
      </c>
      <c r="C794" s="626" t="s">
        <v>6450</v>
      </c>
      <c r="D794" s="626" t="s">
        <v>7560</v>
      </c>
      <c r="E794" s="626" t="s">
        <v>7561</v>
      </c>
      <c r="F794" s="629">
        <v>1</v>
      </c>
      <c r="G794" s="629">
        <v>2730</v>
      </c>
      <c r="H794" s="629">
        <v>1</v>
      </c>
      <c r="I794" s="629">
        <v>2730</v>
      </c>
      <c r="J794" s="629"/>
      <c r="K794" s="629"/>
      <c r="L794" s="629"/>
      <c r="M794" s="629"/>
      <c r="N794" s="629"/>
      <c r="O794" s="629"/>
      <c r="P794" s="642"/>
      <c r="Q794" s="630"/>
    </row>
    <row r="795" spans="1:17" ht="14.4" customHeight="1" x14ac:dyDescent="0.3">
      <c r="A795" s="625" t="s">
        <v>545</v>
      </c>
      <c r="B795" s="626" t="s">
        <v>6642</v>
      </c>
      <c r="C795" s="626" t="s">
        <v>6450</v>
      </c>
      <c r="D795" s="626" t="s">
        <v>7562</v>
      </c>
      <c r="E795" s="626" t="s">
        <v>7563</v>
      </c>
      <c r="F795" s="629">
        <v>4</v>
      </c>
      <c r="G795" s="629">
        <v>7068</v>
      </c>
      <c r="H795" s="629">
        <v>1</v>
      </c>
      <c r="I795" s="629">
        <v>1767</v>
      </c>
      <c r="J795" s="629"/>
      <c r="K795" s="629"/>
      <c r="L795" s="629"/>
      <c r="M795" s="629"/>
      <c r="N795" s="629"/>
      <c r="O795" s="629"/>
      <c r="P795" s="642"/>
      <c r="Q795" s="630"/>
    </row>
    <row r="796" spans="1:17" ht="14.4" customHeight="1" x14ac:dyDescent="0.3">
      <c r="A796" s="625" t="s">
        <v>545</v>
      </c>
      <c r="B796" s="626" t="s">
        <v>6642</v>
      </c>
      <c r="C796" s="626" t="s">
        <v>6450</v>
      </c>
      <c r="D796" s="626" t="s">
        <v>7564</v>
      </c>
      <c r="E796" s="626" t="s">
        <v>7565</v>
      </c>
      <c r="F796" s="629">
        <v>16</v>
      </c>
      <c r="G796" s="629">
        <v>32880</v>
      </c>
      <c r="H796" s="629">
        <v>1</v>
      </c>
      <c r="I796" s="629">
        <v>2055</v>
      </c>
      <c r="J796" s="629">
        <v>19</v>
      </c>
      <c r="K796" s="629">
        <v>40464.869999999995</v>
      </c>
      <c r="L796" s="629">
        <v>1.2306833941605837</v>
      </c>
      <c r="M796" s="629">
        <v>2129.7299999999996</v>
      </c>
      <c r="N796" s="629">
        <v>19</v>
      </c>
      <c r="O796" s="629">
        <v>40464.869999999995</v>
      </c>
      <c r="P796" s="642">
        <v>1.2306833941605837</v>
      </c>
      <c r="Q796" s="630">
        <v>2129.7299999999996</v>
      </c>
    </row>
    <row r="797" spans="1:17" ht="14.4" customHeight="1" x14ac:dyDescent="0.3">
      <c r="A797" s="625" t="s">
        <v>545</v>
      </c>
      <c r="B797" s="626" t="s">
        <v>6642</v>
      </c>
      <c r="C797" s="626" t="s">
        <v>6450</v>
      </c>
      <c r="D797" s="626" t="s">
        <v>7566</v>
      </c>
      <c r="E797" s="626" t="s">
        <v>7565</v>
      </c>
      <c r="F797" s="629"/>
      <c r="G797" s="629"/>
      <c r="H797" s="629"/>
      <c r="I797" s="629"/>
      <c r="J797" s="629"/>
      <c r="K797" s="629"/>
      <c r="L797" s="629"/>
      <c r="M797" s="629"/>
      <c r="N797" s="629">
        <v>1</v>
      </c>
      <c r="O797" s="629">
        <v>2342.1799999999998</v>
      </c>
      <c r="P797" s="642"/>
      <c r="Q797" s="630">
        <v>2342.1799999999998</v>
      </c>
    </row>
    <row r="798" spans="1:17" ht="14.4" customHeight="1" x14ac:dyDescent="0.3">
      <c r="A798" s="625" t="s">
        <v>545</v>
      </c>
      <c r="B798" s="626" t="s">
        <v>6642</v>
      </c>
      <c r="C798" s="626" t="s">
        <v>6450</v>
      </c>
      <c r="D798" s="626" t="s">
        <v>7567</v>
      </c>
      <c r="E798" s="626" t="s">
        <v>7568</v>
      </c>
      <c r="F798" s="629">
        <v>1</v>
      </c>
      <c r="G798" s="629">
        <v>7750.9</v>
      </c>
      <c r="H798" s="629">
        <v>1</v>
      </c>
      <c r="I798" s="629">
        <v>7750.9</v>
      </c>
      <c r="J798" s="629"/>
      <c r="K798" s="629"/>
      <c r="L798" s="629"/>
      <c r="M798" s="629"/>
      <c r="N798" s="629"/>
      <c r="O798" s="629"/>
      <c r="P798" s="642"/>
      <c r="Q798" s="630"/>
    </row>
    <row r="799" spans="1:17" ht="14.4" customHeight="1" x14ac:dyDescent="0.3">
      <c r="A799" s="625" t="s">
        <v>545</v>
      </c>
      <c r="B799" s="626" t="s">
        <v>6642</v>
      </c>
      <c r="C799" s="626" t="s">
        <v>6450</v>
      </c>
      <c r="D799" s="626" t="s">
        <v>7569</v>
      </c>
      <c r="E799" s="626" t="s">
        <v>7570</v>
      </c>
      <c r="F799" s="629"/>
      <c r="G799" s="629"/>
      <c r="H799" s="629"/>
      <c r="I799" s="629"/>
      <c r="J799" s="629"/>
      <c r="K799" s="629"/>
      <c r="L799" s="629"/>
      <c r="M799" s="629"/>
      <c r="N799" s="629">
        <v>1</v>
      </c>
      <c r="O799" s="629">
        <v>3143.2</v>
      </c>
      <c r="P799" s="642"/>
      <c r="Q799" s="630">
        <v>3143.2</v>
      </c>
    </row>
    <row r="800" spans="1:17" ht="14.4" customHeight="1" x14ac:dyDescent="0.3">
      <c r="A800" s="625" t="s">
        <v>545</v>
      </c>
      <c r="B800" s="626" t="s">
        <v>6642</v>
      </c>
      <c r="C800" s="626" t="s">
        <v>6450</v>
      </c>
      <c r="D800" s="626" t="s">
        <v>7571</v>
      </c>
      <c r="E800" s="626" t="s">
        <v>7572</v>
      </c>
      <c r="F800" s="629">
        <v>2</v>
      </c>
      <c r="G800" s="629">
        <v>13433</v>
      </c>
      <c r="H800" s="629">
        <v>1</v>
      </c>
      <c r="I800" s="629">
        <v>6716.5</v>
      </c>
      <c r="J800" s="629">
        <v>2</v>
      </c>
      <c r="K800" s="629">
        <v>13433</v>
      </c>
      <c r="L800" s="629">
        <v>1</v>
      </c>
      <c r="M800" s="629">
        <v>6716.5</v>
      </c>
      <c r="N800" s="629">
        <v>2</v>
      </c>
      <c r="O800" s="629">
        <v>13433</v>
      </c>
      <c r="P800" s="642">
        <v>1</v>
      </c>
      <c r="Q800" s="630">
        <v>6716.5</v>
      </c>
    </row>
    <row r="801" spans="1:17" ht="14.4" customHeight="1" x14ac:dyDescent="0.3">
      <c r="A801" s="625" t="s">
        <v>545</v>
      </c>
      <c r="B801" s="626" t="s">
        <v>6642</v>
      </c>
      <c r="C801" s="626" t="s">
        <v>6450</v>
      </c>
      <c r="D801" s="626" t="s">
        <v>7573</v>
      </c>
      <c r="E801" s="626" t="s">
        <v>7572</v>
      </c>
      <c r="F801" s="629">
        <v>3</v>
      </c>
      <c r="G801" s="629">
        <v>21142.199999999997</v>
      </c>
      <c r="H801" s="629">
        <v>1</v>
      </c>
      <c r="I801" s="629">
        <v>7047.3999999999987</v>
      </c>
      <c r="J801" s="629"/>
      <c r="K801" s="629"/>
      <c r="L801" s="629"/>
      <c r="M801" s="629"/>
      <c r="N801" s="629"/>
      <c r="O801" s="629"/>
      <c r="P801" s="642"/>
      <c r="Q801" s="630"/>
    </row>
    <row r="802" spans="1:17" ht="14.4" customHeight="1" x14ac:dyDescent="0.3">
      <c r="A802" s="625" t="s">
        <v>545</v>
      </c>
      <c r="B802" s="626" t="s">
        <v>6642</v>
      </c>
      <c r="C802" s="626" t="s">
        <v>6450</v>
      </c>
      <c r="D802" s="626" t="s">
        <v>7574</v>
      </c>
      <c r="E802" s="626" t="s">
        <v>7572</v>
      </c>
      <c r="F802" s="629"/>
      <c r="G802" s="629"/>
      <c r="H802" s="629"/>
      <c r="I802" s="629"/>
      <c r="J802" s="629"/>
      <c r="K802" s="629"/>
      <c r="L802" s="629"/>
      <c r="M802" s="629"/>
      <c r="N802" s="629">
        <v>1</v>
      </c>
      <c r="O802" s="629">
        <v>7378.3</v>
      </c>
      <c r="P802" s="642"/>
      <c r="Q802" s="630">
        <v>7378.3</v>
      </c>
    </row>
    <row r="803" spans="1:17" ht="14.4" customHeight="1" x14ac:dyDescent="0.3">
      <c r="A803" s="625" t="s">
        <v>545</v>
      </c>
      <c r="B803" s="626" t="s">
        <v>6642</v>
      </c>
      <c r="C803" s="626" t="s">
        <v>6450</v>
      </c>
      <c r="D803" s="626" t="s">
        <v>7575</v>
      </c>
      <c r="E803" s="626" t="s">
        <v>7576</v>
      </c>
      <c r="F803" s="629">
        <v>1</v>
      </c>
      <c r="G803" s="629">
        <v>6286.4</v>
      </c>
      <c r="H803" s="629">
        <v>1</v>
      </c>
      <c r="I803" s="629">
        <v>6286.4</v>
      </c>
      <c r="J803" s="629"/>
      <c r="K803" s="629"/>
      <c r="L803" s="629"/>
      <c r="M803" s="629"/>
      <c r="N803" s="629"/>
      <c r="O803" s="629"/>
      <c r="P803" s="642"/>
      <c r="Q803" s="630"/>
    </row>
    <row r="804" spans="1:17" ht="14.4" customHeight="1" x14ac:dyDescent="0.3">
      <c r="A804" s="625" t="s">
        <v>545</v>
      </c>
      <c r="B804" s="626" t="s">
        <v>6642</v>
      </c>
      <c r="C804" s="626" t="s">
        <v>6450</v>
      </c>
      <c r="D804" s="626" t="s">
        <v>7577</v>
      </c>
      <c r="E804" s="626" t="s">
        <v>7578</v>
      </c>
      <c r="F804" s="629">
        <v>2</v>
      </c>
      <c r="G804" s="629">
        <v>9926</v>
      </c>
      <c r="H804" s="629">
        <v>1</v>
      </c>
      <c r="I804" s="629">
        <v>4963</v>
      </c>
      <c r="J804" s="629">
        <v>2</v>
      </c>
      <c r="K804" s="629">
        <v>9926</v>
      </c>
      <c r="L804" s="629">
        <v>1</v>
      </c>
      <c r="M804" s="629">
        <v>4963</v>
      </c>
      <c r="N804" s="629">
        <v>1</v>
      </c>
      <c r="O804" s="629">
        <v>4963</v>
      </c>
      <c r="P804" s="642">
        <v>0.5</v>
      </c>
      <c r="Q804" s="630">
        <v>4963</v>
      </c>
    </row>
    <row r="805" spans="1:17" ht="14.4" customHeight="1" x14ac:dyDescent="0.3">
      <c r="A805" s="625" t="s">
        <v>545</v>
      </c>
      <c r="B805" s="626" t="s">
        <v>6642</v>
      </c>
      <c r="C805" s="626" t="s">
        <v>6450</v>
      </c>
      <c r="D805" s="626" t="s">
        <v>7579</v>
      </c>
      <c r="E805" s="626" t="s">
        <v>7580</v>
      </c>
      <c r="F805" s="629">
        <v>5</v>
      </c>
      <c r="G805" s="629">
        <v>23987.5</v>
      </c>
      <c r="H805" s="629">
        <v>1</v>
      </c>
      <c r="I805" s="629">
        <v>4797.5</v>
      </c>
      <c r="J805" s="629">
        <v>2</v>
      </c>
      <c r="K805" s="629">
        <v>9595</v>
      </c>
      <c r="L805" s="629">
        <v>0.4</v>
      </c>
      <c r="M805" s="629">
        <v>4797.5</v>
      </c>
      <c r="N805" s="629"/>
      <c r="O805" s="629"/>
      <c r="P805" s="642"/>
      <c r="Q805" s="630"/>
    </row>
    <row r="806" spans="1:17" ht="14.4" customHeight="1" x14ac:dyDescent="0.3">
      <c r="A806" s="625" t="s">
        <v>545</v>
      </c>
      <c r="B806" s="626" t="s">
        <v>6642</v>
      </c>
      <c r="C806" s="626" t="s">
        <v>6450</v>
      </c>
      <c r="D806" s="626" t="s">
        <v>7581</v>
      </c>
      <c r="E806" s="626" t="s">
        <v>7582</v>
      </c>
      <c r="F806" s="629">
        <v>1</v>
      </c>
      <c r="G806" s="629">
        <v>6286.4</v>
      </c>
      <c r="H806" s="629">
        <v>1</v>
      </c>
      <c r="I806" s="629">
        <v>6286.4</v>
      </c>
      <c r="J806" s="629"/>
      <c r="K806" s="629"/>
      <c r="L806" s="629"/>
      <c r="M806" s="629"/>
      <c r="N806" s="629"/>
      <c r="O806" s="629"/>
      <c r="P806" s="642"/>
      <c r="Q806" s="630"/>
    </row>
    <row r="807" spans="1:17" ht="14.4" customHeight="1" x14ac:dyDescent="0.3">
      <c r="A807" s="625" t="s">
        <v>545</v>
      </c>
      <c r="B807" s="626" t="s">
        <v>6642</v>
      </c>
      <c r="C807" s="626" t="s">
        <v>6450</v>
      </c>
      <c r="D807" s="626" t="s">
        <v>7583</v>
      </c>
      <c r="E807" s="626" t="s">
        <v>7582</v>
      </c>
      <c r="F807" s="629">
        <v>1</v>
      </c>
      <c r="G807" s="629">
        <v>6286.4</v>
      </c>
      <c r="H807" s="629">
        <v>1</v>
      </c>
      <c r="I807" s="629">
        <v>6286.4</v>
      </c>
      <c r="J807" s="629"/>
      <c r="K807" s="629"/>
      <c r="L807" s="629"/>
      <c r="M807" s="629"/>
      <c r="N807" s="629"/>
      <c r="O807" s="629"/>
      <c r="P807" s="642"/>
      <c r="Q807" s="630"/>
    </row>
    <row r="808" spans="1:17" ht="14.4" customHeight="1" x14ac:dyDescent="0.3">
      <c r="A808" s="625" t="s">
        <v>545</v>
      </c>
      <c r="B808" s="626" t="s">
        <v>6642</v>
      </c>
      <c r="C808" s="626" t="s">
        <v>6450</v>
      </c>
      <c r="D808" s="626" t="s">
        <v>7584</v>
      </c>
      <c r="E808" s="626" t="s">
        <v>7585</v>
      </c>
      <c r="F808" s="629">
        <v>2</v>
      </c>
      <c r="G808" s="629">
        <v>7279</v>
      </c>
      <c r="H808" s="629">
        <v>1</v>
      </c>
      <c r="I808" s="629">
        <v>3639.5</v>
      </c>
      <c r="J808" s="629">
        <v>5</v>
      </c>
      <c r="K808" s="629">
        <v>18197.5</v>
      </c>
      <c r="L808" s="629">
        <v>2.5</v>
      </c>
      <c r="M808" s="629">
        <v>3639.5</v>
      </c>
      <c r="N808" s="629">
        <v>2</v>
      </c>
      <c r="O808" s="629">
        <v>7279</v>
      </c>
      <c r="P808" s="642">
        <v>1</v>
      </c>
      <c r="Q808" s="630">
        <v>3639.5</v>
      </c>
    </row>
    <row r="809" spans="1:17" ht="14.4" customHeight="1" x14ac:dyDescent="0.3">
      <c r="A809" s="625" t="s">
        <v>545</v>
      </c>
      <c r="B809" s="626" t="s">
        <v>6642</v>
      </c>
      <c r="C809" s="626" t="s">
        <v>6450</v>
      </c>
      <c r="D809" s="626" t="s">
        <v>7586</v>
      </c>
      <c r="E809" s="626" t="s">
        <v>7587</v>
      </c>
      <c r="F809" s="629">
        <v>1</v>
      </c>
      <c r="G809" s="629">
        <v>6187.2</v>
      </c>
      <c r="H809" s="629">
        <v>1</v>
      </c>
      <c r="I809" s="629">
        <v>6187.2</v>
      </c>
      <c r="J809" s="629"/>
      <c r="K809" s="629"/>
      <c r="L809" s="629"/>
      <c r="M809" s="629"/>
      <c r="N809" s="629"/>
      <c r="O809" s="629"/>
      <c r="P809" s="642"/>
      <c r="Q809" s="630"/>
    </row>
    <row r="810" spans="1:17" ht="14.4" customHeight="1" x14ac:dyDescent="0.3">
      <c r="A810" s="625" t="s">
        <v>545</v>
      </c>
      <c r="B810" s="626" t="s">
        <v>6642</v>
      </c>
      <c r="C810" s="626" t="s">
        <v>6450</v>
      </c>
      <c r="D810" s="626" t="s">
        <v>7588</v>
      </c>
      <c r="E810" s="626" t="s">
        <v>7587</v>
      </c>
      <c r="F810" s="629">
        <v>1</v>
      </c>
      <c r="G810" s="629">
        <v>6451.8</v>
      </c>
      <c r="H810" s="629">
        <v>1</v>
      </c>
      <c r="I810" s="629">
        <v>6451.8</v>
      </c>
      <c r="J810" s="629"/>
      <c r="K810" s="629"/>
      <c r="L810" s="629"/>
      <c r="M810" s="629"/>
      <c r="N810" s="629"/>
      <c r="O810" s="629"/>
      <c r="P810" s="642"/>
      <c r="Q810" s="630"/>
    </row>
    <row r="811" spans="1:17" ht="14.4" customHeight="1" x14ac:dyDescent="0.3">
      <c r="A811" s="625" t="s">
        <v>545</v>
      </c>
      <c r="B811" s="626" t="s">
        <v>6642</v>
      </c>
      <c r="C811" s="626" t="s">
        <v>6450</v>
      </c>
      <c r="D811" s="626" t="s">
        <v>7589</v>
      </c>
      <c r="E811" s="626" t="s">
        <v>7587</v>
      </c>
      <c r="F811" s="629">
        <v>2</v>
      </c>
      <c r="G811" s="629">
        <v>12374.4</v>
      </c>
      <c r="H811" s="629">
        <v>1</v>
      </c>
      <c r="I811" s="629">
        <v>6187.2</v>
      </c>
      <c r="J811" s="629">
        <v>3</v>
      </c>
      <c r="K811" s="629">
        <v>18561.599999999999</v>
      </c>
      <c r="L811" s="629">
        <v>1.5</v>
      </c>
      <c r="M811" s="629">
        <v>6187.2</v>
      </c>
      <c r="N811" s="629">
        <v>2</v>
      </c>
      <c r="O811" s="629">
        <v>12374.4</v>
      </c>
      <c r="P811" s="642">
        <v>1</v>
      </c>
      <c r="Q811" s="630">
        <v>6187.2</v>
      </c>
    </row>
    <row r="812" spans="1:17" ht="14.4" customHeight="1" x14ac:dyDescent="0.3">
      <c r="A812" s="625" t="s">
        <v>545</v>
      </c>
      <c r="B812" s="626" t="s">
        <v>6642</v>
      </c>
      <c r="C812" s="626" t="s">
        <v>6450</v>
      </c>
      <c r="D812" s="626" t="s">
        <v>7590</v>
      </c>
      <c r="E812" s="626" t="s">
        <v>7591</v>
      </c>
      <c r="F812" s="629">
        <v>5</v>
      </c>
      <c r="G812" s="629">
        <v>30936</v>
      </c>
      <c r="H812" s="629">
        <v>1</v>
      </c>
      <c r="I812" s="629">
        <v>6187.2</v>
      </c>
      <c r="J812" s="629"/>
      <c r="K812" s="629"/>
      <c r="L812" s="629"/>
      <c r="M812" s="629"/>
      <c r="N812" s="629"/>
      <c r="O812" s="629"/>
      <c r="P812" s="642"/>
      <c r="Q812" s="630"/>
    </row>
    <row r="813" spans="1:17" ht="14.4" customHeight="1" x14ac:dyDescent="0.3">
      <c r="A813" s="625" t="s">
        <v>545</v>
      </c>
      <c r="B813" s="626" t="s">
        <v>6642</v>
      </c>
      <c r="C813" s="626" t="s">
        <v>6450</v>
      </c>
      <c r="D813" s="626" t="s">
        <v>7592</v>
      </c>
      <c r="E813" s="626" t="s">
        <v>7587</v>
      </c>
      <c r="F813" s="629">
        <v>3</v>
      </c>
      <c r="G813" s="629">
        <v>19355.400000000001</v>
      </c>
      <c r="H813" s="629">
        <v>1</v>
      </c>
      <c r="I813" s="629">
        <v>6451.8</v>
      </c>
      <c r="J813" s="629">
        <v>9</v>
      </c>
      <c r="K813" s="629">
        <v>58066.200000000004</v>
      </c>
      <c r="L813" s="629">
        <v>3</v>
      </c>
      <c r="M813" s="629">
        <v>6451.8</v>
      </c>
      <c r="N813" s="629">
        <v>4</v>
      </c>
      <c r="O813" s="629">
        <v>25807.200000000001</v>
      </c>
      <c r="P813" s="642">
        <v>1.3333333333333333</v>
      </c>
      <c r="Q813" s="630">
        <v>6451.8</v>
      </c>
    </row>
    <row r="814" spans="1:17" ht="14.4" customHeight="1" x14ac:dyDescent="0.3">
      <c r="A814" s="625" t="s">
        <v>545</v>
      </c>
      <c r="B814" s="626" t="s">
        <v>6642</v>
      </c>
      <c r="C814" s="626" t="s">
        <v>6450</v>
      </c>
      <c r="D814" s="626" t="s">
        <v>7593</v>
      </c>
      <c r="E814" s="626" t="s">
        <v>7594</v>
      </c>
      <c r="F814" s="629">
        <v>43</v>
      </c>
      <c r="G814" s="629">
        <v>25378.6</v>
      </c>
      <c r="H814" s="629">
        <v>1</v>
      </c>
      <c r="I814" s="629">
        <v>590.19999999999993</v>
      </c>
      <c r="J814" s="629">
        <v>35</v>
      </c>
      <c r="K814" s="629">
        <v>20656.999999999996</v>
      </c>
      <c r="L814" s="629">
        <v>0.81395348837209291</v>
      </c>
      <c r="M814" s="629">
        <v>590.19999999999993</v>
      </c>
      <c r="N814" s="629">
        <v>12</v>
      </c>
      <c r="O814" s="629">
        <v>7082.4</v>
      </c>
      <c r="P814" s="642">
        <v>0.27906976744186046</v>
      </c>
      <c r="Q814" s="630">
        <v>590.19999999999993</v>
      </c>
    </row>
    <row r="815" spans="1:17" ht="14.4" customHeight="1" x14ac:dyDescent="0.3">
      <c r="A815" s="625" t="s">
        <v>545</v>
      </c>
      <c r="B815" s="626" t="s">
        <v>6642</v>
      </c>
      <c r="C815" s="626" t="s">
        <v>6450</v>
      </c>
      <c r="D815" s="626" t="s">
        <v>7595</v>
      </c>
      <c r="E815" s="626" t="s">
        <v>7594</v>
      </c>
      <c r="F815" s="629"/>
      <c r="G815" s="629"/>
      <c r="H815" s="629"/>
      <c r="I815" s="629"/>
      <c r="J815" s="629">
        <v>2</v>
      </c>
      <c r="K815" s="629">
        <v>1666.6</v>
      </c>
      <c r="L815" s="629"/>
      <c r="M815" s="629">
        <v>833.3</v>
      </c>
      <c r="N815" s="629"/>
      <c r="O815" s="629"/>
      <c r="P815" s="642"/>
      <c r="Q815" s="630"/>
    </row>
    <row r="816" spans="1:17" ht="14.4" customHeight="1" x14ac:dyDescent="0.3">
      <c r="A816" s="625" t="s">
        <v>545</v>
      </c>
      <c r="B816" s="626" t="s">
        <v>6642</v>
      </c>
      <c r="C816" s="626" t="s">
        <v>6450</v>
      </c>
      <c r="D816" s="626" t="s">
        <v>7596</v>
      </c>
      <c r="E816" s="626" t="s">
        <v>7594</v>
      </c>
      <c r="F816" s="629"/>
      <c r="G816" s="629"/>
      <c r="H816" s="629"/>
      <c r="I816" s="629"/>
      <c r="J816" s="629"/>
      <c r="K816" s="629"/>
      <c r="L816" s="629"/>
      <c r="M816" s="629"/>
      <c r="N816" s="629">
        <v>1</v>
      </c>
      <c r="O816" s="629">
        <v>659.7</v>
      </c>
      <c r="P816" s="642"/>
      <c r="Q816" s="630">
        <v>659.7</v>
      </c>
    </row>
    <row r="817" spans="1:17" ht="14.4" customHeight="1" x14ac:dyDescent="0.3">
      <c r="A817" s="625" t="s">
        <v>545</v>
      </c>
      <c r="B817" s="626" t="s">
        <v>6642</v>
      </c>
      <c r="C817" s="626" t="s">
        <v>6450</v>
      </c>
      <c r="D817" s="626" t="s">
        <v>7597</v>
      </c>
      <c r="E817" s="626" t="s">
        <v>7598</v>
      </c>
      <c r="F817" s="629">
        <v>180</v>
      </c>
      <c r="G817" s="629">
        <v>106235.99999999999</v>
      </c>
      <c r="H817" s="629">
        <v>1</v>
      </c>
      <c r="I817" s="629">
        <v>590.19999999999993</v>
      </c>
      <c r="J817" s="629">
        <v>116</v>
      </c>
      <c r="K817" s="629">
        <v>68463.200000000012</v>
      </c>
      <c r="L817" s="629">
        <v>0.6444444444444446</v>
      </c>
      <c r="M817" s="629">
        <v>590.20000000000005</v>
      </c>
      <c r="N817" s="629">
        <v>65</v>
      </c>
      <c r="O817" s="629">
        <v>38363</v>
      </c>
      <c r="P817" s="642">
        <v>0.36111111111111116</v>
      </c>
      <c r="Q817" s="630">
        <v>590.20000000000005</v>
      </c>
    </row>
    <row r="818" spans="1:17" ht="14.4" customHeight="1" x14ac:dyDescent="0.3">
      <c r="A818" s="625" t="s">
        <v>545</v>
      </c>
      <c r="B818" s="626" t="s">
        <v>6642</v>
      </c>
      <c r="C818" s="626" t="s">
        <v>6450</v>
      </c>
      <c r="D818" s="626" t="s">
        <v>7599</v>
      </c>
      <c r="E818" s="626" t="s">
        <v>7598</v>
      </c>
      <c r="F818" s="629">
        <v>2</v>
      </c>
      <c r="G818" s="629">
        <v>1250</v>
      </c>
      <c r="H818" s="629">
        <v>1</v>
      </c>
      <c r="I818" s="629">
        <v>625</v>
      </c>
      <c r="J818" s="629">
        <v>16</v>
      </c>
      <c r="K818" s="629">
        <v>10000</v>
      </c>
      <c r="L818" s="629">
        <v>8</v>
      </c>
      <c r="M818" s="629">
        <v>625</v>
      </c>
      <c r="N818" s="629">
        <v>8</v>
      </c>
      <c r="O818" s="629">
        <v>5000</v>
      </c>
      <c r="P818" s="642">
        <v>4</v>
      </c>
      <c r="Q818" s="630">
        <v>625</v>
      </c>
    </row>
    <row r="819" spans="1:17" ht="14.4" customHeight="1" x14ac:dyDescent="0.3">
      <c r="A819" s="625" t="s">
        <v>545</v>
      </c>
      <c r="B819" s="626" t="s">
        <v>6642</v>
      </c>
      <c r="C819" s="626" t="s">
        <v>6450</v>
      </c>
      <c r="D819" s="626" t="s">
        <v>7600</v>
      </c>
      <c r="E819" s="626" t="s">
        <v>7598</v>
      </c>
      <c r="F819" s="629">
        <v>31</v>
      </c>
      <c r="G819" s="629">
        <v>24756.600000000002</v>
      </c>
      <c r="H819" s="629">
        <v>1</v>
      </c>
      <c r="I819" s="629">
        <v>798.6</v>
      </c>
      <c r="J819" s="629">
        <v>5</v>
      </c>
      <c r="K819" s="629">
        <v>3993</v>
      </c>
      <c r="L819" s="629">
        <v>0.16129032258064516</v>
      </c>
      <c r="M819" s="629">
        <v>798.6</v>
      </c>
      <c r="N819" s="629">
        <v>5</v>
      </c>
      <c r="O819" s="629">
        <v>3993</v>
      </c>
      <c r="P819" s="642">
        <v>0.16129032258064516</v>
      </c>
      <c r="Q819" s="630">
        <v>798.6</v>
      </c>
    </row>
    <row r="820" spans="1:17" ht="14.4" customHeight="1" x14ac:dyDescent="0.3">
      <c r="A820" s="625" t="s">
        <v>545</v>
      </c>
      <c r="B820" s="626" t="s">
        <v>6642</v>
      </c>
      <c r="C820" s="626" t="s">
        <v>6450</v>
      </c>
      <c r="D820" s="626" t="s">
        <v>7601</v>
      </c>
      <c r="E820" s="626" t="s">
        <v>7598</v>
      </c>
      <c r="F820" s="629">
        <v>1</v>
      </c>
      <c r="G820" s="629">
        <v>868</v>
      </c>
      <c r="H820" s="629">
        <v>1</v>
      </c>
      <c r="I820" s="629">
        <v>868</v>
      </c>
      <c r="J820" s="629">
        <v>1</v>
      </c>
      <c r="K820" s="629">
        <v>868</v>
      </c>
      <c r="L820" s="629">
        <v>1</v>
      </c>
      <c r="M820" s="629">
        <v>868</v>
      </c>
      <c r="N820" s="629"/>
      <c r="O820" s="629"/>
      <c r="P820" s="642"/>
      <c r="Q820" s="630"/>
    </row>
    <row r="821" spans="1:17" ht="14.4" customHeight="1" x14ac:dyDescent="0.3">
      <c r="A821" s="625" t="s">
        <v>545</v>
      </c>
      <c r="B821" s="626" t="s">
        <v>6642</v>
      </c>
      <c r="C821" s="626" t="s">
        <v>6450</v>
      </c>
      <c r="D821" s="626" t="s">
        <v>7602</v>
      </c>
      <c r="E821" s="626" t="s">
        <v>7603</v>
      </c>
      <c r="F821" s="629">
        <v>2</v>
      </c>
      <c r="G821" s="629">
        <v>36790</v>
      </c>
      <c r="H821" s="629">
        <v>1</v>
      </c>
      <c r="I821" s="629">
        <v>18395</v>
      </c>
      <c r="J821" s="629">
        <v>5</v>
      </c>
      <c r="K821" s="629">
        <v>91975</v>
      </c>
      <c r="L821" s="629">
        <v>2.5</v>
      </c>
      <c r="M821" s="629">
        <v>18395</v>
      </c>
      <c r="N821" s="629">
        <v>2</v>
      </c>
      <c r="O821" s="629">
        <v>36790</v>
      </c>
      <c r="P821" s="642">
        <v>1</v>
      </c>
      <c r="Q821" s="630">
        <v>18395</v>
      </c>
    </row>
    <row r="822" spans="1:17" ht="14.4" customHeight="1" x14ac:dyDescent="0.3">
      <c r="A822" s="625" t="s">
        <v>545</v>
      </c>
      <c r="B822" s="626" t="s">
        <v>6642</v>
      </c>
      <c r="C822" s="626" t="s">
        <v>6450</v>
      </c>
      <c r="D822" s="626" t="s">
        <v>7604</v>
      </c>
      <c r="E822" s="626" t="s">
        <v>7605</v>
      </c>
      <c r="F822" s="629">
        <v>2</v>
      </c>
      <c r="G822" s="629">
        <v>74610</v>
      </c>
      <c r="H822" s="629">
        <v>1</v>
      </c>
      <c r="I822" s="629">
        <v>37305</v>
      </c>
      <c r="J822" s="629"/>
      <c r="K822" s="629"/>
      <c r="L822" s="629"/>
      <c r="M822" s="629"/>
      <c r="N822" s="629"/>
      <c r="O822" s="629"/>
      <c r="P822" s="642"/>
      <c r="Q822" s="630"/>
    </row>
    <row r="823" spans="1:17" ht="14.4" customHeight="1" x14ac:dyDescent="0.3">
      <c r="A823" s="625" t="s">
        <v>545</v>
      </c>
      <c r="B823" s="626" t="s">
        <v>6642</v>
      </c>
      <c r="C823" s="626" t="s">
        <v>6450</v>
      </c>
      <c r="D823" s="626" t="s">
        <v>7606</v>
      </c>
      <c r="E823" s="626" t="s">
        <v>7607</v>
      </c>
      <c r="F823" s="629">
        <v>42</v>
      </c>
      <c r="G823" s="629">
        <v>166320</v>
      </c>
      <c r="H823" s="629">
        <v>1</v>
      </c>
      <c r="I823" s="629">
        <v>3960</v>
      </c>
      <c r="J823" s="629">
        <v>13</v>
      </c>
      <c r="K823" s="629">
        <v>51480</v>
      </c>
      <c r="L823" s="629">
        <v>0.30952380952380953</v>
      </c>
      <c r="M823" s="629">
        <v>3960</v>
      </c>
      <c r="N823" s="629">
        <v>20</v>
      </c>
      <c r="O823" s="629">
        <v>79200</v>
      </c>
      <c r="P823" s="642">
        <v>0.47619047619047616</v>
      </c>
      <c r="Q823" s="630">
        <v>3960</v>
      </c>
    </row>
    <row r="824" spans="1:17" ht="14.4" customHeight="1" x14ac:dyDescent="0.3">
      <c r="A824" s="625" t="s">
        <v>545</v>
      </c>
      <c r="B824" s="626" t="s">
        <v>6642</v>
      </c>
      <c r="C824" s="626" t="s">
        <v>6450</v>
      </c>
      <c r="D824" s="626" t="s">
        <v>7608</v>
      </c>
      <c r="E824" s="626" t="s">
        <v>7607</v>
      </c>
      <c r="F824" s="629">
        <v>2</v>
      </c>
      <c r="G824" s="629">
        <v>7920</v>
      </c>
      <c r="H824" s="629">
        <v>1</v>
      </c>
      <c r="I824" s="629">
        <v>3960</v>
      </c>
      <c r="J824" s="629">
        <v>1</v>
      </c>
      <c r="K824" s="629">
        <v>3960</v>
      </c>
      <c r="L824" s="629">
        <v>0.5</v>
      </c>
      <c r="M824" s="629">
        <v>3960</v>
      </c>
      <c r="N824" s="629">
        <v>2</v>
      </c>
      <c r="O824" s="629">
        <v>7920</v>
      </c>
      <c r="P824" s="642">
        <v>1</v>
      </c>
      <c r="Q824" s="630">
        <v>3960</v>
      </c>
    </row>
    <row r="825" spans="1:17" ht="14.4" customHeight="1" x14ac:dyDescent="0.3">
      <c r="A825" s="625" t="s">
        <v>545</v>
      </c>
      <c r="B825" s="626" t="s">
        <v>6642</v>
      </c>
      <c r="C825" s="626" t="s">
        <v>6450</v>
      </c>
      <c r="D825" s="626" t="s">
        <v>7609</v>
      </c>
      <c r="E825" s="626" t="s">
        <v>7607</v>
      </c>
      <c r="F825" s="629">
        <v>9</v>
      </c>
      <c r="G825" s="629">
        <v>48600</v>
      </c>
      <c r="H825" s="629">
        <v>1</v>
      </c>
      <c r="I825" s="629">
        <v>5400</v>
      </c>
      <c r="J825" s="629">
        <v>8</v>
      </c>
      <c r="K825" s="629">
        <v>43200</v>
      </c>
      <c r="L825" s="629">
        <v>0.88888888888888884</v>
      </c>
      <c r="M825" s="629">
        <v>5400</v>
      </c>
      <c r="N825" s="629">
        <v>10</v>
      </c>
      <c r="O825" s="629">
        <v>54000</v>
      </c>
      <c r="P825" s="642">
        <v>1.1111111111111112</v>
      </c>
      <c r="Q825" s="630">
        <v>5400</v>
      </c>
    </row>
    <row r="826" spans="1:17" ht="14.4" customHeight="1" x14ac:dyDescent="0.3">
      <c r="A826" s="625" t="s">
        <v>545</v>
      </c>
      <c r="B826" s="626" t="s">
        <v>6642</v>
      </c>
      <c r="C826" s="626" t="s">
        <v>6450</v>
      </c>
      <c r="D826" s="626" t="s">
        <v>7610</v>
      </c>
      <c r="E826" s="626" t="s">
        <v>7611</v>
      </c>
      <c r="F826" s="629">
        <v>115</v>
      </c>
      <c r="G826" s="629">
        <v>63284.5</v>
      </c>
      <c r="H826" s="629">
        <v>1</v>
      </c>
      <c r="I826" s="629">
        <v>550.29999999999995</v>
      </c>
      <c r="J826" s="629">
        <v>168</v>
      </c>
      <c r="K826" s="629">
        <v>92450.400000000009</v>
      </c>
      <c r="L826" s="629">
        <v>1.4608695652173915</v>
      </c>
      <c r="M826" s="629">
        <v>550.30000000000007</v>
      </c>
      <c r="N826" s="629">
        <v>228</v>
      </c>
      <c r="O826" s="629">
        <v>125468.40000000001</v>
      </c>
      <c r="P826" s="642">
        <v>1.982608695652174</v>
      </c>
      <c r="Q826" s="630">
        <v>550.30000000000007</v>
      </c>
    </row>
    <row r="827" spans="1:17" ht="14.4" customHeight="1" x14ac:dyDescent="0.3">
      <c r="A827" s="625" t="s">
        <v>545</v>
      </c>
      <c r="B827" s="626" t="s">
        <v>6642</v>
      </c>
      <c r="C827" s="626" t="s">
        <v>6450</v>
      </c>
      <c r="D827" s="626" t="s">
        <v>7612</v>
      </c>
      <c r="E827" s="626" t="s">
        <v>7613</v>
      </c>
      <c r="F827" s="629">
        <v>84</v>
      </c>
      <c r="G827" s="629">
        <v>46225.2</v>
      </c>
      <c r="H827" s="629">
        <v>1</v>
      </c>
      <c r="I827" s="629">
        <v>550.29999999999995</v>
      </c>
      <c r="J827" s="629"/>
      <c r="K827" s="629"/>
      <c r="L827" s="629"/>
      <c r="M827" s="629"/>
      <c r="N827" s="629"/>
      <c r="O827" s="629"/>
      <c r="P827" s="642"/>
      <c r="Q827" s="630"/>
    </row>
    <row r="828" spans="1:17" ht="14.4" customHeight="1" x14ac:dyDescent="0.3">
      <c r="A828" s="625" t="s">
        <v>545</v>
      </c>
      <c r="B828" s="626" t="s">
        <v>6642</v>
      </c>
      <c r="C828" s="626" t="s">
        <v>6450</v>
      </c>
      <c r="D828" s="626" t="s">
        <v>7614</v>
      </c>
      <c r="E828" s="626" t="s">
        <v>7615</v>
      </c>
      <c r="F828" s="629">
        <v>14</v>
      </c>
      <c r="G828" s="629">
        <v>8162</v>
      </c>
      <c r="H828" s="629">
        <v>1</v>
      </c>
      <c r="I828" s="629">
        <v>583</v>
      </c>
      <c r="J828" s="629">
        <v>25</v>
      </c>
      <c r="K828" s="629">
        <v>15079</v>
      </c>
      <c r="L828" s="629">
        <v>1.8474638568978192</v>
      </c>
      <c r="M828" s="629">
        <v>603.16</v>
      </c>
      <c r="N828" s="629">
        <v>31</v>
      </c>
      <c r="O828" s="629">
        <v>18724</v>
      </c>
      <c r="P828" s="642">
        <v>2.2940455770644448</v>
      </c>
      <c r="Q828" s="630">
        <v>604</v>
      </c>
    </row>
    <row r="829" spans="1:17" ht="14.4" customHeight="1" x14ac:dyDescent="0.3">
      <c r="A829" s="625" t="s">
        <v>545</v>
      </c>
      <c r="B829" s="626" t="s">
        <v>6642</v>
      </c>
      <c r="C829" s="626" t="s">
        <v>6450</v>
      </c>
      <c r="D829" s="626" t="s">
        <v>7616</v>
      </c>
      <c r="E829" s="626" t="s">
        <v>7617</v>
      </c>
      <c r="F829" s="629"/>
      <c r="G829" s="629"/>
      <c r="H829" s="629"/>
      <c r="I829" s="629"/>
      <c r="J829" s="629">
        <v>14</v>
      </c>
      <c r="K829" s="629">
        <v>102552</v>
      </c>
      <c r="L829" s="629"/>
      <c r="M829" s="629">
        <v>7325.1428571428569</v>
      </c>
      <c r="N829" s="629">
        <v>8</v>
      </c>
      <c r="O829" s="629">
        <v>60104</v>
      </c>
      <c r="P829" s="642"/>
      <c r="Q829" s="630">
        <v>7513</v>
      </c>
    </row>
    <row r="830" spans="1:17" ht="14.4" customHeight="1" x14ac:dyDescent="0.3">
      <c r="A830" s="625" t="s">
        <v>545</v>
      </c>
      <c r="B830" s="626" t="s">
        <v>6642</v>
      </c>
      <c r="C830" s="626" t="s">
        <v>6450</v>
      </c>
      <c r="D830" s="626" t="s">
        <v>7618</v>
      </c>
      <c r="E830" s="626" t="s">
        <v>7619</v>
      </c>
      <c r="F830" s="629">
        <v>6</v>
      </c>
      <c r="G830" s="629">
        <v>2521.8000000000002</v>
      </c>
      <c r="H830" s="629">
        <v>1</v>
      </c>
      <c r="I830" s="629">
        <v>420.3</v>
      </c>
      <c r="J830" s="629">
        <v>1</v>
      </c>
      <c r="K830" s="629">
        <v>435.58</v>
      </c>
      <c r="L830" s="629">
        <v>0.17272583075580933</v>
      </c>
      <c r="M830" s="629">
        <v>435.58</v>
      </c>
      <c r="N830" s="629">
        <v>2</v>
      </c>
      <c r="O830" s="629">
        <v>871.16</v>
      </c>
      <c r="P830" s="642">
        <v>0.34545166151161866</v>
      </c>
      <c r="Q830" s="630">
        <v>435.58</v>
      </c>
    </row>
    <row r="831" spans="1:17" ht="14.4" customHeight="1" x14ac:dyDescent="0.3">
      <c r="A831" s="625" t="s">
        <v>545</v>
      </c>
      <c r="B831" s="626" t="s">
        <v>6642</v>
      </c>
      <c r="C831" s="626" t="s">
        <v>6450</v>
      </c>
      <c r="D831" s="626" t="s">
        <v>7620</v>
      </c>
      <c r="E831" s="626" t="s">
        <v>7621</v>
      </c>
      <c r="F831" s="629">
        <v>1</v>
      </c>
      <c r="G831" s="629">
        <v>5288.8</v>
      </c>
      <c r="H831" s="629">
        <v>1</v>
      </c>
      <c r="I831" s="629">
        <v>5288.8</v>
      </c>
      <c r="J831" s="629"/>
      <c r="K831" s="629"/>
      <c r="L831" s="629"/>
      <c r="M831" s="629"/>
      <c r="N831" s="629"/>
      <c r="O831" s="629"/>
      <c r="P831" s="642"/>
      <c r="Q831" s="630"/>
    </row>
    <row r="832" spans="1:17" ht="14.4" customHeight="1" x14ac:dyDescent="0.3">
      <c r="A832" s="625" t="s">
        <v>545</v>
      </c>
      <c r="B832" s="626" t="s">
        <v>6642</v>
      </c>
      <c r="C832" s="626" t="s">
        <v>6450</v>
      </c>
      <c r="D832" s="626" t="s">
        <v>7622</v>
      </c>
      <c r="E832" s="626" t="s">
        <v>7623</v>
      </c>
      <c r="F832" s="629">
        <v>4</v>
      </c>
      <c r="G832" s="629">
        <v>16992.400000000001</v>
      </c>
      <c r="H832" s="629">
        <v>1</v>
      </c>
      <c r="I832" s="629">
        <v>4248.1000000000004</v>
      </c>
      <c r="J832" s="629"/>
      <c r="K832" s="629"/>
      <c r="L832" s="629"/>
      <c r="M832" s="629"/>
      <c r="N832" s="629"/>
      <c r="O832" s="629"/>
      <c r="P832" s="642"/>
      <c r="Q832" s="630"/>
    </row>
    <row r="833" spans="1:17" ht="14.4" customHeight="1" x14ac:dyDescent="0.3">
      <c r="A833" s="625" t="s">
        <v>545</v>
      </c>
      <c r="B833" s="626" t="s">
        <v>6642</v>
      </c>
      <c r="C833" s="626" t="s">
        <v>6450</v>
      </c>
      <c r="D833" s="626" t="s">
        <v>7624</v>
      </c>
      <c r="E833" s="626" t="s">
        <v>7625</v>
      </c>
      <c r="F833" s="629">
        <v>15</v>
      </c>
      <c r="G833" s="629">
        <v>65353.5</v>
      </c>
      <c r="H833" s="629">
        <v>1</v>
      </c>
      <c r="I833" s="629">
        <v>4356.8999999999996</v>
      </c>
      <c r="J833" s="629"/>
      <c r="K833" s="629"/>
      <c r="L833" s="629"/>
      <c r="M833" s="629"/>
      <c r="N833" s="629"/>
      <c r="O833" s="629"/>
      <c r="P833" s="642"/>
      <c r="Q833" s="630"/>
    </row>
    <row r="834" spans="1:17" ht="14.4" customHeight="1" x14ac:dyDescent="0.3">
      <c r="A834" s="625" t="s">
        <v>545</v>
      </c>
      <c r="B834" s="626" t="s">
        <v>6642</v>
      </c>
      <c r="C834" s="626" t="s">
        <v>6450</v>
      </c>
      <c r="D834" s="626" t="s">
        <v>7626</v>
      </c>
      <c r="E834" s="626" t="s">
        <v>7627</v>
      </c>
      <c r="F834" s="629">
        <v>1</v>
      </c>
      <c r="G834" s="629">
        <v>2202.8000000000002</v>
      </c>
      <c r="H834" s="629">
        <v>1</v>
      </c>
      <c r="I834" s="629">
        <v>2202.8000000000002</v>
      </c>
      <c r="J834" s="629"/>
      <c r="K834" s="629"/>
      <c r="L834" s="629"/>
      <c r="M834" s="629"/>
      <c r="N834" s="629"/>
      <c r="O834" s="629"/>
      <c r="P834" s="642"/>
      <c r="Q834" s="630"/>
    </row>
    <row r="835" spans="1:17" ht="14.4" customHeight="1" x14ac:dyDescent="0.3">
      <c r="A835" s="625" t="s">
        <v>545</v>
      </c>
      <c r="B835" s="626" t="s">
        <v>6642</v>
      </c>
      <c r="C835" s="626" t="s">
        <v>6450</v>
      </c>
      <c r="D835" s="626" t="s">
        <v>7628</v>
      </c>
      <c r="E835" s="626" t="s">
        <v>7629</v>
      </c>
      <c r="F835" s="629"/>
      <c r="G835" s="629"/>
      <c r="H835" s="629"/>
      <c r="I835" s="629"/>
      <c r="J835" s="629">
        <v>2</v>
      </c>
      <c r="K835" s="629">
        <v>16690</v>
      </c>
      <c r="L835" s="629"/>
      <c r="M835" s="629">
        <v>8345</v>
      </c>
      <c r="N835" s="629"/>
      <c r="O835" s="629"/>
      <c r="P835" s="642"/>
      <c r="Q835" s="630"/>
    </row>
    <row r="836" spans="1:17" ht="14.4" customHeight="1" x14ac:dyDescent="0.3">
      <c r="A836" s="625" t="s">
        <v>545</v>
      </c>
      <c r="B836" s="626" t="s">
        <v>6642</v>
      </c>
      <c r="C836" s="626" t="s">
        <v>6450</v>
      </c>
      <c r="D836" s="626" t="s">
        <v>7630</v>
      </c>
      <c r="E836" s="626" t="s">
        <v>7629</v>
      </c>
      <c r="F836" s="629"/>
      <c r="G836" s="629"/>
      <c r="H836" s="629"/>
      <c r="I836" s="629"/>
      <c r="J836" s="629">
        <v>1</v>
      </c>
      <c r="K836" s="629">
        <v>17443.04</v>
      </c>
      <c r="L836" s="629"/>
      <c r="M836" s="629">
        <v>17443.04</v>
      </c>
      <c r="N836" s="629"/>
      <c r="O836" s="629"/>
      <c r="P836" s="642"/>
      <c r="Q836" s="630"/>
    </row>
    <row r="837" spans="1:17" ht="14.4" customHeight="1" x14ac:dyDescent="0.3">
      <c r="A837" s="625" t="s">
        <v>545</v>
      </c>
      <c r="B837" s="626" t="s">
        <v>6642</v>
      </c>
      <c r="C837" s="626" t="s">
        <v>6450</v>
      </c>
      <c r="D837" s="626" t="s">
        <v>7631</v>
      </c>
      <c r="E837" s="626" t="s">
        <v>7629</v>
      </c>
      <c r="F837" s="629"/>
      <c r="G837" s="629"/>
      <c r="H837" s="629"/>
      <c r="I837" s="629"/>
      <c r="J837" s="629">
        <v>1</v>
      </c>
      <c r="K837" s="629">
        <v>20650</v>
      </c>
      <c r="L837" s="629"/>
      <c r="M837" s="629">
        <v>20650</v>
      </c>
      <c r="N837" s="629"/>
      <c r="O837" s="629"/>
      <c r="P837" s="642"/>
      <c r="Q837" s="630"/>
    </row>
    <row r="838" spans="1:17" ht="14.4" customHeight="1" x14ac:dyDescent="0.3">
      <c r="A838" s="625" t="s">
        <v>545</v>
      </c>
      <c r="B838" s="626" t="s">
        <v>6642</v>
      </c>
      <c r="C838" s="626" t="s">
        <v>6450</v>
      </c>
      <c r="D838" s="626" t="s">
        <v>7632</v>
      </c>
      <c r="E838" s="626" t="s">
        <v>7629</v>
      </c>
      <c r="F838" s="629"/>
      <c r="G838" s="629"/>
      <c r="H838" s="629"/>
      <c r="I838" s="629"/>
      <c r="J838" s="629">
        <v>1</v>
      </c>
      <c r="K838" s="629">
        <v>26757</v>
      </c>
      <c r="L838" s="629"/>
      <c r="M838" s="629">
        <v>26757</v>
      </c>
      <c r="N838" s="629"/>
      <c r="O838" s="629"/>
      <c r="P838" s="642"/>
      <c r="Q838" s="630"/>
    </row>
    <row r="839" spans="1:17" ht="14.4" customHeight="1" x14ac:dyDescent="0.3">
      <c r="A839" s="625" t="s">
        <v>545</v>
      </c>
      <c r="B839" s="626" t="s">
        <v>6642</v>
      </c>
      <c r="C839" s="626" t="s">
        <v>6450</v>
      </c>
      <c r="D839" s="626" t="s">
        <v>7633</v>
      </c>
      <c r="E839" s="626" t="s">
        <v>7634</v>
      </c>
      <c r="F839" s="629"/>
      <c r="G839" s="629"/>
      <c r="H839" s="629"/>
      <c r="I839" s="629"/>
      <c r="J839" s="629"/>
      <c r="K839" s="629"/>
      <c r="L839" s="629"/>
      <c r="M839" s="629"/>
      <c r="N839" s="629">
        <v>3</v>
      </c>
      <c r="O839" s="629">
        <v>23505</v>
      </c>
      <c r="P839" s="642"/>
      <c r="Q839" s="630">
        <v>7835</v>
      </c>
    </row>
    <row r="840" spans="1:17" ht="14.4" customHeight="1" x14ac:dyDescent="0.3">
      <c r="A840" s="625" t="s">
        <v>545</v>
      </c>
      <c r="B840" s="626" t="s">
        <v>6642</v>
      </c>
      <c r="C840" s="626" t="s">
        <v>6450</v>
      </c>
      <c r="D840" s="626" t="s">
        <v>7635</v>
      </c>
      <c r="E840" s="626" t="s">
        <v>7636</v>
      </c>
      <c r="F840" s="629">
        <v>83</v>
      </c>
      <c r="G840" s="629">
        <v>100430</v>
      </c>
      <c r="H840" s="629">
        <v>1</v>
      </c>
      <c r="I840" s="629">
        <v>1210</v>
      </c>
      <c r="J840" s="629">
        <v>16</v>
      </c>
      <c r="K840" s="629">
        <v>20064</v>
      </c>
      <c r="L840" s="629">
        <v>0.19978094194961665</v>
      </c>
      <c r="M840" s="629">
        <v>1254</v>
      </c>
      <c r="N840" s="629">
        <v>13</v>
      </c>
      <c r="O840" s="629">
        <v>16302</v>
      </c>
      <c r="P840" s="642">
        <v>0.16232201533406351</v>
      </c>
      <c r="Q840" s="630">
        <v>1254</v>
      </c>
    </row>
    <row r="841" spans="1:17" ht="14.4" customHeight="1" x14ac:dyDescent="0.3">
      <c r="A841" s="625" t="s">
        <v>545</v>
      </c>
      <c r="B841" s="626" t="s">
        <v>6642</v>
      </c>
      <c r="C841" s="626" t="s">
        <v>6450</v>
      </c>
      <c r="D841" s="626" t="s">
        <v>7637</v>
      </c>
      <c r="E841" s="626" t="s">
        <v>7636</v>
      </c>
      <c r="F841" s="629">
        <v>20</v>
      </c>
      <c r="G841" s="629">
        <v>26020</v>
      </c>
      <c r="H841" s="629">
        <v>1</v>
      </c>
      <c r="I841" s="629">
        <v>1301</v>
      </c>
      <c r="J841" s="629">
        <v>7</v>
      </c>
      <c r="K841" s="629">
        <v>9438.17</v>
      </c>
      <c r="L841" s="629">
        <v>0.36272751729438896</v>
      </c>
      <c r="M841" s="629">
        <v>1348.31</v>
      </c>
      <c r="N841" s="629">
        <v>9</v>
      </c>
      <c r="O841" s="629">
        <v>12134.789999999999</v>
      </c>
      <c r="P841" s="642">
        <v>0.46636395080707144</v>
      </c>
      <c r="Q841" s="630">
        <v>1348.31</v>
      </c>
    </row>
    <row r="842" spans="1:17" ht="14.4" customHeight="1" x14ac:dyDescent="0.3">
      <c r="A842" s="625" t="s">
        <v>545</v>
      </c>
      <c r="B842" s="626" t="s">
        <v>6642</v>
      </c>
      <c r="C842" s="626" t="s">
        <v>6450</v>
      </c>
      <c r="D842" s="626" t="s">
        <v>7638</v>
      </c>
      <c r="E842" s="626" t="s">
        <v>7639</v>
      </c>
      <c r="F842" s="629">
        <v>5</v>
      </c>
      <c r="G842" s="629">
        <v>29670</v>
      </c>
      <c r="H842" s="629">
        <v>1</v>
      </c>
      <c r="I842" s="629">
        <v>5934</v>
      </c>
      <c r="J842" s="629"/>
      <c r="K842" s="629"/>
      <c r="L842" s="629"/>
      <c r="M842" s="629"/>
      <c r="N842" s="629">
        <v>2</v>
      </c>
      <c r="O842" s="629">
        <v>11868</v>
      </c>
      <c r="P842" s="642">
        <v>0.4</v>
      </c>
      <c r="Q842" s="630">
        <v>5934</v>
      </c>
    </row>
    <row r="843" spans="1:17" ht="14.4" customHeight="1" x14ac:dyDescent="0.3">
      <c r="A843" s="625" t="s">
        <v>545</v>
      </c>
      <c r="B843" s="626" t="s">
        <v>6642</v>
      </c>
      <c r="C843" s="626" t="s">
        <v>6450</v>
      </c>
      <c r="D843" s="626" t="s">
        <v>7640</v>
      </c>
      <c r="E843" s="626" t="s">
        <v>7641</v>
      </c>
      <c r="F843" s="629">
        <v>0.1</v>
      </c>
      <c r="G843" s="629">
        <v>517.6</v>
      </c>
      <c r="H843" s="629">
        <v>1</v>
      </c>
      <c r="I843" s="629">
        <v>5176</v>
      </c>
      <c r="J843" s="629"/>
      <c r="K843" s="629"/>
      <c r="L843" s="629"/>
      <c r="M843" s="629"/>
      <c r="N843" s="629"/>
      <c r="O843" s="629"/>
      <c r="P843" s="642"/>
      <c r="Q843" s="630"/>
    </row>
    <row r="844" spans="1:17" ht="14.4" customHeight="1" x14ac:dyDescent="0.3">
      <c r="A844" s="625" t="s">
        <v>545</v>
      </c>
      <c r="B844" s="626" t="s">
        <v>6642</v>
      </c>
      <c r="C844" s="626" t="s">
        <v>6450</v>
      </c>
      <c r="D844" s="626" t="s">
        <v>7642</v>
      </c>
      <c r="E844" s="626" t="s">
        <v>7643</v>
      </c>
      <c r="F844" s="629">
        <v>55</v>
      </c>
      <c r="G844" s="629">
        <v>32010</v>
      </c>
      <c r="H844" s="629">
        <v>1</v>
      </c>
      <c r="I844" s="629">
        <v>582</v>
      </c>
      <c r="J844" s="629">
        <v>35</v>
      </c>
      <c r="K844" s="629">
        <v>20370</v>
      </c>
      <c r="L844" s="629">
        <v>0.63636363636363635</v>
      </c>
      <c r="M844" s="629">
        <v>582</v>
      </c>
      <c r="N844" s="629">
        <v>19</v>
      </c>
      <c r="O844" s="629">
        <v>11058</v>
      </c>
      <c r="P844" s="642">
        <v>0.34545454545454546</v>
      </c>
      <c r="Q844" s="630">
        <v>582</v>
      </c>
    </row>
    <row r="845" spans="1:17" ht="14.4" customHeight="1" x14ac:dyDescent="0.3">
      <c r="A845" s="625" t="s">
        <v>545</v>
      </c>
      <c r="B845" s="626" t="s">
        <v>6642</v>
      </c>
      <c r="C845" s="626" t="s">
        <v>6450</v>
      </c>
      <c r="D845" s="626" t="s">
        <v>7644</v>
      </c>
      <c r="E845" s="626" t="s">
        <v>7643</v>
      </c>
      <c r="F845" s="629">
        <v>21</v>
      </c>
      <c r="G845" s="629">
        <v>13299.300000000003</v>
      </c>
      <c r="H845" s="629">
        <v>1</v>
      </c>
      <c r="I845" s="629">
        <v>633.30000000000018</v>
      </c>
      <c r="J845" s="629">
        <v>8</v>
      </c>
      <c r="K845" s="629">
        <v>5066.4000000000005</v>
      </c>
      <c r="L845" s="629">
        <v>0.38095238095238093</v>
      </c>
      <c r="M845" s="629">
        <v>633.30000000000007</v>
      </c>
      <c r="N845" s="629">
        <v>10</v>
      </c>
      <c r="O845" s="629">
        <v>6333</v>
      </c>
      <c r="P845" s="642">
        <v>0.47619047619047611</v>
      </c>
      <c r="Q845" s="630">
        <v>633.29999999999995</v>
      </c>
    </row>
    <row r="846" spans="1:17" ht="14.4" customHeight="1" x14ac:dyDescent="0.3">
      <c r="A846" s="625" t="s">
        <v>545</v>
      </c>
      <c r="B846" s="626" t="s">
        <v>6642</v>
      </c>
      <c r="C846" s="626" t="s">
        <v>6450</v>
      </c>
      <c r="D846" s="626" t="s">
        <v>7645</v>
      </c>
      <c r="E846" s="626" t="s">
        <v>7643</v>
      </c>
      <c r="F846" s="629">
        <v>7</v>
      </c>
      <c r="G846" s="629">
        <v>4792.2000000000007</v>
      </c>
      <c r="H846" s="629">
        <v>1</v>
      </c>
      <c r="I846" s="629">
        <v>684.60000000000014</v>
      </c>
      <c r="J846" s="629">
        <v>3</v>
      </c>
      <c r="K846" s="629">
        <v>2053.8000000000002</v>
      </c>
      <c r="L846" s="629">
        <v>0.42857142857142855</v>
      </c>
      <c r="M846" s="629">
        <v>684.6</v>
      </c>
      <c r="N846" s="629">
        <v>4</v>
      </c>
      <c r="O846" s="629">
        <v>2738.4</v>
      </c>
      <c r="P846" s="642">
        <v>0.5714285714285714</v>
      </c>
      <c r="Q846" s="630">
        <v>684.6</v>
      </c>
    </row>
    <row r="847" spans="1:17" ht="14.4" customHeight="1" x14ac:dyDescent="0.3">
      <c r="A847" s="625" t="s">
        <v>545</v>
      </c>
      <c r="B847" s="626" t="s">
        <v>6642</v>
      </c>
      <c r="C847" s="626" t="s">
        <v>6450</v>
      </c>
      <c r="D847" s="626" t="s">
        <v>7646</v>
      </c>
      <c r="E847" s="626" t="s">
        <v>7561</v>
      </c>
      <c r="F847" s="629">
        <v>1</v>
      </c>
      <c r="G847" s="629">
        <v>2876</v>
      </c>
      <c r="H847" s="629">
        <v>1</v>
      </c>
      <c r="I847" s="629">
        <v>2876</v>
      </c>
      <c r="J847" s="629">
        <v>2</v>
      </c>
      <c r="K847" s="629">
        <v>5961.16</v>
      </c>
      <c r="L847" s="629">
        <v>2.0727260083449233</v>
      </c>
      <c r="M847" s="629">
        <v>2980.58</v>
      </c>
      <c r="N847" s="629"/>
      <c r="O847" s="629"/>
      <c r="P847" s="642"/>
      <c r="Q847" s="630"/>
    </row>
    <row r="848" spans="1:17" ht="14.4" customHeight="1" x14ac:dyDescent="0.3">
      <c r="A848" s="625" t="s">
        <v>545</v>
      </c>
      <c r="B848" s="626" t="s">
        <v>6642</v>
      </c>
      <c r="C848" s="626" t="s">
        <v>6450</v>
      </c>
      <c r="D848" s="626" t="s">
        <v>7647</v>
      </c>
      <c r="E848" s="626" t="s">
        <v>7648</v>
      </c>
      <c r="F848" s="629">
        <v>6</v>
      </c>
      <c r="G848" s="629">
        <v>49638</v>
      </c>
      <c r="H848" s="629">
        <v>1</v>
      </c>
      <c r="I848" s="629">
        <v>8273</v>
      </c>
      <c r="J848" s="629">
        <v>10</v>
      </c>
      <c r="K848" s="629">
        <v>85738.4</v>
      </c>
      <c r="L848" s="629">
        <v>1.7272734598493089</v>
      </c>
      <c r="M848" s="629">
        <v>8573.84</v>
      </c>
      <c r="N848" s="629">
        <v>4</v>
      </c>
      <c r="O848" s="629">
        <v>34295.360000000001</v>
      </c>
      <c r="P848" s="642">
        <v>0.69090938393972356</v>
      </c>
      <c r="Q848" s="630">
        <v>8573.84</v>
      </c>
    </row>
    <row r="849" spans="1:17" ht="14.4" customHeight="1" x14ac:dyDescent="0.3">
      <c r="A849" s="625" t="s">
        <v>545</v>
      </c>
      <c r="B849" s="626" t="s">
        <v>6642</v>
      </c>
      <c r="C849" s="626" t="s">
        <v>6450</v>
      </c>
      <c r="D849" s="626" t="s">
        <v>7649</v>
      </c>
      <c r="E849" s="626" t="s">
        <v>7650</v>
      </c>
      <c r="F849" s="629">
        <v>3</v>
      </c>
      <c r="G849" s="629">
        <v>23493</v>
      </c>
      <c r="H849" s="629">
        <v>1</v>
      </c>
      <c r="I849" s="629">
        <v>7831</v>
      </c>
      <c r="J849" s="629"/>
      <c r="K849" s="629"/>
      <c r="L849" s="629"/>
      <c r="M849" s="629"/>
      <c r="N849" s="629"/>
      <c r="O849" s="629"/>
      <c r="P849" s="642"/>
      <c r="Q849" s="630"/>
    </row>
    <row r="850" spans="1:17" ht="14.4" customHeight="1" x14ac:dyDescent="0.3">
      <c r="A850" s="625" t="s">
        <v>545</v>
      </c>
      <c r="B850" s="626" t="s">
        <v>6642</v>
      </c>
      <c r="C850" s="626" t="s">
        <v>6450</v>
      </c>
      <c r="D850" s="626" t="s">
        <v>7651</v>
      </c>
      <c r="E850" s="626" t="s">
        <v>7652</v>
      </c>
      <c r="F850" s="629"/>
      <c r="G850" s="629"/>
      <c r="H850" s="629"/>
      <c r="I850" s="629"/>
      <c r="J850" s="629"/>
      <c r="K850" s="629"/>
      <c r="L850" s="629"/>
      <c r="M850" s="629"/>
      <c r="N850" s="629">
        <v>1</v>
      </c>
      <c r="O850" s="629">
        <v>18954.47</v>
      </c>
      <c r="P850" s="642"/>
      <c r="Q850" s="630">
        <v>18954.47</v>
      </c>
    </row>
    <row r="851" spans="1:17" ht="14.4" customHeight="1" x14ac:dyDescent="0.3">
      <c r="A851" s="625" t="s">
        <v>545</v>
      </c>
      <c r="B851" s="626" t="s">
        <v>6642</v>
      </c>
      <c r="C851" s="626" t="s">
        <v>6450</v>
      </c>
      <c r="D851" s="626" t="s">
        <v>7653</v>
      </c>
      <c r="E851" s="626" t="s">
        <v>7654</v>
      </c>
      <c r="F851" s="629"/>
      <c r="G851" s="629"/>
      <c r="H851" s="629"/>
      <c r="I851" s="629"/>
      <c r="J851" s="629">
        <v>1</v>
      </c>
      <c r="K851" s="629">
        <v>16435.28</v>
      </c>
      <c r="L851" s="629"/>
      <c r="M851" s="629">
        <v>16435.28</v>
      </c>
      <c r="N851" s="629"/>
      <c r="O851" s="629"/>
      <c r="P851" s="642"/>
      <c r="Q851" s="630"/>
    </row>
    <row r="852" spans="1:17" ht="14.4" customHeight="1" x14ac:dyDescent="0.3">
      <c r="A852" s="625" t="s">
        <v>545</v>
      </c>
      <c r="B852" s="626" t="s">
        <v>6642</v>
      </c>
      <c r="C852" s="626" t="s">
        <v>6450</v>
      </c>
      <c r="D852" s="626" t="s">
        <v>7655</v>
      </c>
      <c r="E852" s="626" t="s">
        <v>7656</v>
      </c>
      <c r="F852" s="629"/>
      <c r="G852" s="629"/>
      <c r="H852" s="629"/>
      <c r="I852" s="629"/>
      <c r="J852" s="629">
        <v>1</v>
      </c>
      <c r="K852" s="629">
        <v>21314.5</v>
      </c>
      <c r="L852" s="629"/>
      <c r="M852" s="629">
        <v>21314.5</v>
      </c>
      <c r="N852" s="629"/>
      <c r="O852" s="629"/>
      <c r="P852" s="642"/>
      <c r="Q852" s="630"/>
    </row>
    <row r="853" spans="1:17" ht="14.4" customHeight="1" x14ac:dyDescent="0.3">
      <c r="A853" s="625" t="s">
        <v>545</v>
      </c>
      <c r="B853" s="626" t="s">
        <v>6642</v>
      </c>
      <c r="C853" s="626" t="s">
        <v>6450</v>
      </c>
      <c r="D853" s="626" t="s">
        <v>7657</v>
      </c>
      <c r="E853" s="626" t="s">
        <v>7658</v>
      </c>
      <c r="F853" s="629"/>
      <c r="G853" s="629"/>
      <c r="H853" s="629"/>
      <c r="I853" s="629"/>
      <c r="J853" s="629"/>
      <c r="K853" s="629"/>
      <c r="L853" s="629"/>
      <c r="M853" s="629"/>
      <c r="N853" s="629">
        <v>1</v>
      </c>
      <c r="O853" s="629">
        <v>1538.27</v>
      </c>
      <c r="P853" s="642"/>
      <c r="Q853" s="630">
        <v>1538.27</v>
      </c>
    </row>
    <row r="854" spans="1:17" ht="14.4" customHeight="1" x14ac:dyDescent="0.3">
      <c r="A854" s="625" t="s">
        <v>545</v>
      </c>
      <c r="B854" s="626" t="s">
        <v>6642</v>
      </c>
      <c r="C854" s="626" t="s">
        <v>6450</v>
      </c>
      <c r="D854" s="626" t="s">
        <v>7659</v>
      </c>
      <c r="E854" s="626" t="s">
        <v>7660</v>
      </c>
      <c r="F854" s="629"/>
      <c r="G854" s="629"/>
      <c r="H854" s="629"/>
      <c r="I854" s="629"/>
      <c r="J854" s="629">
        <v>1</v>
      </c>
      <c r="K854" s="629">
        <v>4466.2</v>
      </c>
      <c r="L854" s="629"/>
      <c r="M854" s="629">
        <v>4466.2</v>
      </c>
      <c r="N854" s="629"/>
      <c r="O854" s="629"/>
      <c r="P854" s="642"/>
      <c r="Q854" s="630"/>
    </row>
    <row r="855" spans="1:17" ht="14.4" customHeight="1" x14ac:dyDescent="0.3">
      <c r="A855" s="625" t="s">
        <v>545</v>
      </c>
      <c r="B855" s="626" t="s">
        <v>6642</v>
      </c>
      <c r="C855" s="626" t="s">
        <v>6450</v>
      </c>
      <c r="D855" s="626" t="s">
        <v>7661</v>
      </c>
      <c r="E855" s="626" t="s">
        <v>7662</v>
      </c>
      <c r="F855" s="629">
        <v>2</v>
      </c>
      <c r="G855" s="629">
        <v>10917.4</v>
      </c>
      <c r="H855" s="629">
        <v>1</v>
      </c>
      <c r="I855" s="629">
        <v>5458.7</v>
      </c>
      <c r="J855" s="629"/>
      <c r="K855" s="629"/>
      <c r="L855" s="629"/>
      <c r="M855" s="629"/>
      <c r="N855" s="629"/>
      <c r="O855" s="629"/>
      <c r="P855" s="642"/>
      <c r="Q855" s="630"/>
    </row>
    <row r="856" spans="1:17" ht="14.4" customHeight="1" x14ac:dyDescent="0.3">
      <c r="A856" s="625" t="s">
        <v>545</v>
      </c>
      <c r="B856" s="626" t="s">
        <v>6642</v>
      </c>
      <c r="C856" s="626" t="s">
        <v>6450</v>
      </c>
      <c r="D856" s="626" t="s">
        <v>7663</v>
      </c>
      <c r="E856" s="626" t="s">
        <v>7662</v>
      </c>
      <c r="F856" s="629">
        <v>10</v>
      </c>
      <c r="G856" s="629">
        <v>54587</v>
      </c>
      <c r="H856" s="629">
        <v>1</v>
      </c>
      <c r="I856" s="629">
        <v>5458.7</v>
      </c>
      <c r="J856" s="629">
        <v>5</v>
      </c>
      <c r="K856" s="629">
        <v>27293.5</v>
      </c>
      <c r="L856" s="629">
        <v>0.5</v>
      </c>
      <c r="M856" s="629">
        <v>5458.7</v>
      </c>
      <c r="N856" s="629">
        <v>3</v>
      </c>
      <c r="O856" s="629">
        <v>16376.099999999999</v>
      </c>
      <c r="P856" s="642">
        <v>0.3</v>
      </c>
      <c r="Q856" s="630">
        <v>5458.7</v>
      </c>
    </row>
    <row r="857" spans="1:17" ht="14.4" customHeight="1" x14ac:dyDescent="0.3">
      <c r="A857" s="625" t="s">
        <v>545</v>
      </c>
      <c r="B857" s="626" t="s">
        <v>6642</v>
      </c>
      <c r="C857" s="626" t="s">
        <v>6450</v>
      </c>
      <c r="D857" s="626" t="s">
        <v>7664</v>
      </c>
      <c r="E857" s="626" t="s">
        <v>7662</v>
      </c>
      <c r="F857" s="629">
        <v>2</v>
      </c>
      <c r="G857" s="629">
        <v>10917.4</v>
      </c>
      <c r="H857" s="629">
        <v>1</v>
      </c>
      <c r="I857" s="629">
        <v>5458.7</v>
      </c>
      <c r="J857" s="629">
        <v>1</v>
      </c>
      <c r="K857" s="629">
        <v>5458.7</v>
      </c>
      <c r="L857" s="629">
        <v>0.5</v>
      </c>
      <c r="M857" s="629">
        <v>5458.7</v>
      </c>
      <c r="N857" s="629"/>
      <c r="O857" s="629"/>
      <c r="P857" s="642"/>
      <c r="Q857" s="630"/>
    </row>
    <row r="858" spans="1:17" ht="14.4" customHeight="1" x14ac:dyDescent="0.3">
      <c r="A858" s="625" t="s">
        <v>545</v>
      </c>
      <c r="B858" s="626" t="s">
        <v>6642</v>
      </c>
      <c r="C858" s="626" t="s">
        <v>6450</v>
      </c>
      <c r="D858" s="626" t="s">
        <v>7665</v>
      </c>
      <c r="E858" s="626" t="s">
        <v>7150</v>
      </c>
      <c r="F858" s="629">
        <v>7</v>
      </c>
      <c r="G858" s="629">
        <v>24625.300000000003</v>
      </c>
      <c r="H858" s="629">
        <v>1</v>
      </c>
      <c r="I858" s="629">
        <v>3517.9000000000005</v>
      </c>
      <c r="J858" s="629">
        <v>9</v>
      </c>
      <c r="K858" s="629">
        <v>32172.78</v>
      </c>
      <c r="L858" s="629">
        <v>1.3064929158223451</v>
      </c>
      <c r="M858" s="629">
        <v>3574.7533333333331</v>
      </c>
      <c r="N858" s="629">
        <v>3</v>
      </c>
      <c r="O858" s="629">
        <v>10937.460000000001</v>
      </c>
      <c r="P858" s="642">
        <v>0.44415540115247326</v>
      </c>
      <c r="Q858" s="630">
        <v>3645.82</v>
      </c>
    </row>
    <row r="859" spans="1:17" ht="14.4" customHeight="1" x14ac:dyDescent="0.3">
      <c r="A859" s="625" t="s">
        <v>545</v>
      </c>
      <c r="B859" s="626" t="s">
        <v>6642</v>
      </c>
      <c r="C859" s="626" t="s">
        <v>6450</v>
      </c>
      <c r="D859" s="626" t="s">
        <v>7666</v>
      </c>
      <c r="E859" s="626" t="s">
        <v>7225</v>
      </c>
      <c r="F859" s="629">
        <v>6</v>
      </c>
      <c r="G859" s="629">
        <v>21107.4</v>
      </c>
      <c r="H859" s="629">
        <v>1</v>
      </c>
      <c r="I859" s="629">
        <v>3517.9</v>
      </c>
      <c r="J859" s="629"/>
      <c r="K859" s="629"/>
      <c r="L859" s="629"/>
      <c r="M859" s="629"/>
      <c r="N859" s="629"/>
      <c r="O859" s="629"/>
      <c r="P859" s="642"/>
      <c r="Q859" s="630"/>
    </row>
    <row r="860" spans="1:17" ht="14.4" customHeight="1" x14ac:dyDescent="0.3">
      <c r="A860" s="625" t="s">
        <v>545</v>
      </c>
      <c r="B860" s="626" t="s">
        <v>6642</v>
      </c>
      <c r="C860" s="626" t="s">
        <v>6450</v>
      </c>
      <c r="D860" s="626" t="s">
        <v>7667</v>
      </c>
      <c r="E860" s="626" t="s">
        <v>7225</v>
      </c>
      <c r="F860" s="629">
        <v>1</v>
      </c>
      <c r="G860" s="629">
        <v>3517.9</v>
      </c>
      <c r="H860" s="629">
        <v>1</v>
      </c>
      <c r="I860" s="629">
        <v>3517.9</v>
      </c>
      <c r="J860" s="629"/>
      <c r="K860" s="629"/>
      <c r="L860" s="629"/>
      <c r="M860" s="629"/>
      <c r="N860" s="629"/>
      <c r="O860" s="629"/>
      <c r="P860" s="642"/>
      <c r="Q860" s="630"/>
    </row>
    <row r="861" spans="1:17" ht="14.4" customHeight="1" x14ac:dyDescent="0.3">
      <c r="A861" s="625" t="s">
        <v>545</v>
      </c>
      <c r="B861" s="626" t="s">
        <v>6642</v>
      </c>
      <c r="C861" s="626" t="s">
        <v>6450</v>
      </c>
      <c r="D861" s="626" t="s">
        <v>7668</v>
      </c>
      <c r="E861" s="626" t="s">
        <v>7634</v>
      </c>
      <c r="F861" s="629">
        <v>18</v>
      </c>
      <c r="G861" s="629">
        <v>119862</v>
      </c>
      <c r="H861" s="629">
        <v>1</v>
      </c>
      <c r="I861" s="629">
        <v>6659</v>
      </c>
      <c r="J861" s="629">
        <v>8</v>
      </c>
      <c r="K861" s="629">
        <v>55209.2</v>
      </c>
      <c r="L861" s="629">
        <v>0.46060636398524968</v>
      </c>
      <c r="M861" s="629">
        <v>6901.15</v>
      </c>
      <c r="N861" s="629">
        <v>6</v>
      </c>
      <c r="O861" s="629">
        <v>41406.899999999994</v>
      </c>
      <c r="P861" s="642">
        <v>0.34545477298893723</v>
      </c>
      <c r="Q861" s="630">
        <v>6901.1499999999987</v>
      </c>
    </row>
    <row r="862" spans="1:17" ht="14.4" customHeight="1" x14ac:dyDescent="0.3">
      <c r="A862" s="625" t="s">
        <v>545</v>
      </c>
      <c r="B862" s="626" t="s">
        <v>6642</v>
      </c>
      <c r="C862" s="626" t="s">
        <v>6450</v>
      </c>
      <c r="D862" s="626" t="s">
        <v>7669</v>
      </c>
      <c r="E862" s="626" t="s">
        <v>7670</v>
      </c>
      <c r="F862" s="629">
        <v>1</v>
      </c>
      <c r="G862" s="629">
        <v>11153</v>
      </c>
      <c r="H862" s="629">
        <v>1</v>
      </c>
      <c r="I862" s="629">
        <v>11153</v>
      </c>
      <c r="J862" s="629"/>
      <c r="K862" s="629"/>
      <c r="L862" s="629"/>
      <c r="M862" s="629"/>
      <c r="N862" s="629"/>
      <c r="O862" s="629"/>
      <c r="P862" s="642"/>
      <c r="Q862" s="630"/>
    </row>
    <row r="863" spans="1:17" ht="14.4" customHeight="1" x14ac:dyDescent="0.3">
      <c r="A863" s="625" t="s">
        <v>545</v>
      </c>
      <c r="B863" s="626" t="s">
        <v>6642</v>
      </c>
      <c r="C863" s="626" t="s">
        <v>6450</v>
      </c>
      <c r="D863" s="626" t="s">
        <v>7671</v>
      </c>
      <c r="E863" s="626" t="s">
        <v>7672</v>
      </c>
      <c r="F863" s="629"/>
      <c r="G863" s="629"/>
      <c r="H863" s="629"/>
      <c r="I863" s="629"/>
      <c r="J863" s="629">
        <v>2</v>
      </c>
      <c r="K863" s="629">
        <v>13362</v>
      </c>
      <c r="L863" s="629"/>
      <c r="M863" s="629">
        <v>6681</v>
      </c>
      <c r="N863" s="629"/>
      <c r="O863" s="629"/>
      <c r="P863" s="642"/>
      <c r="Q863" s="630"/>
    </row>
    <row r="864" spans="1:17" ht="14.4" customHeight="1" x14ac:dyDescent="0.3">
      <c r="A864" s="625" t="s">
        <v>545</v>
      </c>
      <c r="B864" s="626" t="s">
        <v>6642</v>
      </c>
      <c r="C864" s="626" t="s">
        <v>6450</v>
      </c>
      <c r="D864" s="626" t="s">
        <v>7673</v>
      </c>
      <c r="E864" s="626" t="s">
        <v>7674</v>
      </c>
      <c r="F864" s="629">
        <v>14</v>
      </c>
      <c r="G864" s="629">
        <v>104258</v>
      </c>
      <c r="H864" s="629">
        <v>1</v>
      </c>
      <c r="I864" s="629">
        <v>7447</v>
      </c>
      <c r="J864" s="629">
        <v>19</v>
      </c>
      <c r="K864" s="629">
        <v>145543</v>
      </c>
      <c r="L864" s="629">
        <v>1.3959887970227705</v>
      </c>
      <c r="M864" s="629">
        <v>7660.1578947368425</v>
      </c>
      <c r="N864" s="629">
        <v>21</v>
      </c>
      <c r="O864" s="629">
        <v>162057</v>
      </c>
      <c r="P864" s="642">
        <v>1.5543843158318786</v>
      </c>
      <c r="Q864" s="630">
        <v>7717</v>
      </c>
    </row>
    <row r="865" spans="1:17" ht="14.4" customHeight="1" x14ac:dyDescent="0.3">
      <c r="A865" s="625" t="s">
        <v>545</v>
      </c>
      <c r="B865" s="626" t="s">
        <v>6642</v>
      </c>
      <c r="C865" s="626" t="s">
        <v>6450</v>
      </c>
      <c r="D865" s="626" t="s">
        <v>7675</v>
      </c>
      <c r="E865" s="626" t="s">
        <v>7676</v>
      </c>
      <c r="F865" s="629"/>
      <c r="G865" s="629"/>
      <c r="H865" s="629"/>
      <c r="I865" s="629"/>
      <c r="J865" s="629">
        <v>2</v>
      </c>
      <c r="K865" s="629">
        <v>20497.2</v>
      </c>
      <c r="L865" s="629"/>
      <c r="M865" s="629">
        <v>10248.6</v>
      </c>
      <c r="N865" s="629">
        <v>1</v>
      </c>
      <c r="O865" s="629">
        <v>10248.6</v>
      </c>
      <c r="P865" s="642"/>
      <c r="Q865" s="630">
        <v>10248.6</v>
      </c>
    </row>
    <row r="866" spans="1:17" ht="14.4" customHeight="1" x14ac:dyDescent="0.3">
      <c r="A866" s="625" t="s">
        <v>545</v>
      </c>
      <c r="B866" s="626" t="s">
        <v>6642</v>
      </c>
      <c r="C866" s="626" t="s">
        <v>6450</v>
      </c>
      <c r="D866" s="626" t="s">
        <v>7677</v>
      </c>
      <c r="E866" s="626" t="s">
        <v>7678</v>
      </c>
      <c r="F866" s="629">
        <v>1</v>
      </c>
      <c r="G866" s="629">
        <v>3097</v>
      </c>
      <c r="H866" s="629">
        <v>1</v>
      </c>
      <c r="I866" s="629">
        <v>3097</v>
      </c>
      <c r="J866" s="629"/>
      <c r="K866" s="629"/>
      <c r="L866" s="629"/>
      <c r="M866" s="629"/>
      <c r="N866" s="629"/>
      <c r="O866" s="629"/>
      <c r="P866" s="642"/>
      <c r="Q866" s="630"/>
    </row>
    <row r="867" spans="1:17" ht="14.4" customHeight="1" x14ac:dyDescent="0.3">
      <c r="A867" s="625" t="s">
        <v>545</v>
      </c>
      <c r="B867" s="626" t="s">
        <v>6642</v>
      </c>
      <c r="C867" s="626" t="s">
        <v>6450</v>
      </c>
      <c r="D867" s="626" t="s">
        <v>7679</v>
      </c>
      <c r="E867" s="626" t="s">
        <v>7680</v>
      </c>
      <c r="F867" s="629">
        <v>1</v>
      </c>
      <c r="G867" s="629">
        <v>6798</v>
      </c>
      <c r="H867" s="629">
        <v>1</v>
      </c>
      <c r="I867" s="629">
        <v>6798</v>
      </c>
      <c r="J867" s="629">
        <v>1</v>
      </c>
      <c r="K867" s="629">
        <v>6798</v>
      </c>
      <c r="L867" s="629">
        <v>1</v>
      </c>
      <c r="M867" s="629">
        <v>6798</v>
      </c>
      <c r="N867" s="629">
        <v>14</v>
      </c>
      <c r="O867" s="629">
        <v>95172</v>
      </c>
      <c r="P867" s="642">
        <v>14</v>
      </c>
      <c r="Q867" s="630">
        <v>6798</v>
      </c>
    </row>
    <row r="868" spans="1:17" ht="14.4" customHeight="1" x14ac:dyDescent="0.3">
      <c r="A868" s="625" t="s">
        <v>545</v>
      </c>
      <c r="B868" s="626" t="s">
        <v>6642</v>
      </c>
      <c r="C868" s="626" t="s">
        <v>6450</v>
      </c>
      <c r="D868" s="626" t="s">
        <v>7681</v>
      </c>
      <c r="E868" s="626" t="s">
        <v>7682</v>
      </c>
      <c r="F868" s="629">
        <v>5</v>
      </c>
      <c r="G868" s="629">
        <v>39540</v>
      </c>
      <c r="H868" s="629">
        <v>1</v>
      </c>
      <c r="I868" s="629">
        <v>7908</v>
      </c>
      <c r="J868" s="629">
        <v>4</v>
      </c>
      <c r="K868" s="629">
        <v>31632</v>
      </c>
      <c r="L868" s="629">
        <v>0.8</v>
      </c>
      <c r="M868" s="629">
        <v>7908</v>
      </c>
      <c r="N868" s="629">
        <v>1</v>
      </c>
      <c r="O868" s="629">
        <v>7908</v>
      </c>
      <c r="P868" s="642">
        <v>0.2</v>
      </c>
      <c r="Q868" s="630">
        <v>7908</v>
      </c>
    </row>
    <row r="869" spans="1:17" ht="14.4" customHeight="1" x14ac:dyDescent="0.3">
      <c r="A869" s="625" t="s">
        <v>545</v>
      </c>
      <c r="B869" s="626" t="s">
        <v>6642</v>
      </c>
      <c r="C869" s="626" t="s">
        <v>6450</v>
      </c>
      <c r="D869" s="626" t="s">
        <v>7683</v>
      </c>
      <c r="E869" s="626" t="s">
        <v>7684</v>
      </c>
      <c r="F869" s="629"/>
      <c r="G869" s="629"/>
      <c r="H869" s="629"/>
      <c r="I869" s="629"/>
      <c r="J869" s="629">
        <v>8</v>
      </c>
      <c r="K869" s="629">
        <v>21264</v>
      </c>
      <c r="L869" s="629"/>
      <c r="M869" s="629">
        <v>2658</v>
      </c>
      <c r="N869" s="629">
        <v>1</v>
      </c>
      <c r="O869" s="629">
        <v>2658</v>
      </c>
      <c r="P869" s="642"/>
      <c r="Q869" s="630">
        <v>2658</v>
      </c>
    </row>
    <row r="870" spans="1:17" ht="14.4" customHeight="1" x14ac:dyDescent="0.3">
      <c r="A870" s="625" t="s">
        <v>545</v>
      </c>
      <c r="B870" s="626" t="s">
        <v>6642</v>
      </c>
      <c r="C870" s="626" t="s">
        <v>6450</v>
      </c>
      <c r="D870" s="626" t="s">
        <v>7685</v>
      </c>
      <c r="E870" s="626" t="s">
        <v>7686</v>
      </c>
      <c r="F870" s="629">
        <v>5</v>
      </c>
      <c r="G870" s="629">
        <v>49387.5</v>
      </c>
      <c r="H870" s="629">
        <v>1</v>
      </c>
      <c r="I870" s="629">
        <v>9877.5</v>
      </c>
      <c r="J870" s="629">
        <v>4</v>
      </c>
      <c r="K870" s="629">
        <v>40946.720000000001</v>
      </c>
      <c r="L870" s="629">
        <v>0.82909076183244745</v>
      </c>
      <c r="M870" s="629">
        <v>10236.68</v>
      </c>
      <c r="N870" s="629">
        <v>3</v>
      </c>
      <c r="O870" s="629">
        <v>30710.04</v>
      </c>
      <c r="P870" s="642">
        <v>0.62181807137433565</v>
      </c>
      <c r="Q870" s="630">
        <v>10236.68</v>
      </c>
    </row>
    <row r="871" spans="1:17" ht="14.4" customHeight="1" x14ac:dyDescent="0.3">
      <c r="A871" s="625" t="s">
        <v>545</v>
      </c>
      <c r="B871" s="626" t="s">
        <v>6642</v>
      </c>
      <c r="C871" s="626" t="s">
        <v>6450</v>
      </c>
      <c r="D871" s="626" t="s">
        <v>7687</v>
      </c>
      <c r="E871" s="626" t="s">
        <v>7688</v>
      </c>
      <c r="F871" s="629"/>
      <c r="G871" s="629"/>
      <c r="H871" s="629"/>
      <c r="I871" s="629"/>
      <c r="J871" s="629"/>
      <c r="K871" s="629"/>
      <c r="L871" s="629"/>
      <c r="M871" s="629"/>
      <c r="N871" s="629">
        <v>1</v>
      </c>
      <c r="O871" s="629">
        <v>10522.82</v>
      </c>
      <c r="P871" s="642"/>
      <c r="Q871" s="630">
        <v>10522.82</v>
      </c>
    </row>
    <row r="872" spans="1:17" ht="14.4" customHeight="1" x14ac:dyDescent="0.3">
      <c r="A872" s="625" t="s">
        <v>545</v>
      </c>
      <c r="B872" s="626" t="s">
        <v>6642</v>
      </c>
      <c r="C872" s="626" t="s">
        <v>6450</v>
      </c>
      <c r="D872" s="626" t="s">
        <v>7689</v>
      </c>
      <c r="E872" s="626" t="s">
        <v>7690</v>
      </c>
      <c r="F872" s="629">
        <v>1</v>
      </c>
      <c r="G872" s="629">
        <v>6308.8</v>
      </c>
      <c r="H872" s="629">
        <v>1</v>
      </c>
      <c r="I872" s="629">
        <v>6308.8</v>
      </c>
      <c r="J872" s="629">
        <v>4</v>
      </c>
      <c r="K872" s="629">
        <v>25923.43</v>
      </c>
      <c r="L872" s="629">
        <v>4.1090904767943188</v>
      </c>
      <c r="M872" s="629">
        <v>6480.8575000000001</v>
      </c>
      <c r="N872" s="629"/>
      <c r="O872" s="629"/>
      <c r="P872" s="642"/>
      <c r="Q872" s="630"/>
    </row>
    <row r="873" spans="1:17" ht="14.4" customHeight="1" x14ac:dyDescent="0.3">
      <c r="A873" s="625" t="s">
        <v>545</v>
      </c>
      <c r="B873" s="626" t="s">
        <v>6642</v>
      </c>
      <c r="C873" s="626" t="s">
        <v>6450</v>
      </c>
      <c r="D873" s="626" t="s">
        <v>7691</v>
      </c>
      <c r="E873" s="626" t="s">
        <v>7692</v>
      </c>
      <c r="F873" s="629">
        <v>2</v>
      </c>
      <c r="G873" s="629">
        <v>31067.4</v>
      </c>
      <c r="H873" s="629">
        <v>1</v>
      </c>
      <c r="I873" s="629">
        <v>15533.7</v>
      </c>
      <c r="J873" s="629">
        <v>4</v>
      </c>
      <c r="K873" s="629">
        <v>64394.239999999998</v>
      </c>
      <c r="L873" s="629">
        <v>2.0727270386321353</v>
      </c>
      <c r="M873" s="629">
        <v>16098.56</v>
      </c>
      <c r="N873" s="629">
        <v>1</v>
      </c>
      <c r="O873" s="629">
        <v>16098.56</v>
      </c>
      <c r="P873" s="642">
        <v>0.51818175965803381</v>
      </c>
      <c r="Q873" s="630">
        <v>16098.56</v>
      </c>
    </row>
    <row r="874" spans="1:17" ht="14.4" customHeight="1" x14ac:dyDescent="0.3">
      <c r="A874" s="625" t="s">
        <v>545</v>
      </c>
      <c r="B874" s="626" t="s">
        <v>6642</v>
      </c>
      <c r="C874" s="626" t="s">
        <v>6450</v>
      </c>
      <c r="D874" s="626" t="s">
        <v>7693</v>
      </c>
      <c r="E874" s="626" t="s">
        <v>7692</v>
      </c>
      <c r="F874" s="629">
        <v>2</v>
      </c>
      <c r="G874" s="629">
        <v>29552</v>
      </c>
      <c r="H874" s="629">
        <v>1</v>
      </c>
      <c r="I874" s="629">
        <v>14776</v>
      </c>
      <c r="J874" s="629">
        <v>3</v>
      </c>
      <c r="K874" s="629">
        <v>45939.93</v>
      </c>
      <c r="L874" s="629">
        <v>1.5545455468327016</v>
      </c>
      <c r="M874" s="629">
        <v>15313.31</v>
      </c>
      <c r="N874" s="629"/>
      <c r="O874" s="629"/>
      <c r="P874" s="642"/>
      <c r="Q874" s="630"/>
    </row>
    <row r="875" spans="1:17" ht="14.4" customHeight="1" x14ac:dyDescent="0.3">
      <c r="A875" s="625" t="s">
        <v>545</v>
      </c>
      <c r="B875" s="626" t="s">
        <v>6642</v>
      </c>
      <c r="C875" s="626" t="s">
        <v>6450</v>
      </c>
      <c r="D875" s="626" t="s">
        <v>7694</v>
      </c>
      <c r="E875" s="626" t="s">
        <v>7695</v>
      </c>
      <c r="F875" s="629">
        <v>3</v>
      </c>
      <c r="G875" s="629">
        <v>25161</v>
      </c>
      <c r="H875" s="629">
        <v>1</v>
      </c>
      <c r="I875" s="629">
        <v>8387</v>
      </c>
      <c r="J875" s="629">
        <v>14</v>
      </c>
      <c r="K875" s="629">
        <v>121687.71999999999</v>
      </c>
      <c r="L875" s="629">
        <v>4.8363626246969513</v>
      </c>
      <c r="M875" s="629">
        <v>8691.98</v>
      </c>
      <c r="N875" s="629">
        <v>8</v>
      </c>
      <c r="O875" s="629">
        <v>69535.839999999997</v>
      </c>
      <c r="P875" s="642">
        <v>2.7636357855411151</v>
      </c>
      <c r="Q875" s="630">
        <v>8691.98</v>
      </c>
    </row>
    <row r="876" spans="1:17" ht="14.4" customHeight="1" x14ac:dyDescent="0.3">
      <c r="A876" s="625" t="s">
        <v>545</v>
      </c>
      <c r="B876" s="626" t="s">
        <v>6642</v>
      </c>
      <c r="C876" s="626" t="s">
        <v>6450</v>
      </c>
      <c r="D876" s="626" t="s">
        <v>7696</v>
      </c>
      <c r="E876" s="626" t="s">
        <v>7697</v>
      </c>
      <c r="F876" s="629"/>
      <c r="G876" s="629"/>
      <c r="H876" s="629"/>
      <c r="I876" s="629"/>
      <c r="J876" s="629">
        <v>2</v>
      </c>
      <c r="K876" s="629">
        <v>19991.46</v>
      </c>
      <c r="L876" s="629"/>
      <c r="M876" s="629">
        <v>9995.73</v>
      </c>
      <c r="N876" s="629"/>
      <c r="O876" s="629"/>
      <c r="P876" s="642"/>
      <c r="Q876" s="630"/>
    </row>
    <row r="877" spans="1:17" ht="14.4" customHeight="1" x14ac:dyDescent="0.3">
      <c r="A877" s="625" t="s">
        <v>545</v>
      </c>
      <c r="B877" s="626" t="s">
        <v>6642</v>
      </c>
      <c r="C877" s="626" t="s">
        <v>6450</v>
      </c>
      <c r="D877" s="626" t="s">
        <v>7698</v>
      </c>
      <c r="E877" s="626" t="s">
        <v>7699</v>
      </c>
      <c r="F877" s="629">
        <v>1</v>
      </c>
      <c r="G877" s="629">
        <v>8669.48</v>
      </c>
      <c r="H877" s="629">
        <v>1</v>
      </c>
      <c r="I877" s="629">
        <v>8669.48</v>
      </c>
      <c r="J877" s="629">
        <v>7</v>
      </c>
      <c r="K877" s="629">
        <v>60686.359999999986</v>
      </c>
      <c r="L877" s="629">
        <v>6.9999999999999991</v>
      </c>
      <c r="M877" s="629">
        <v>8669.4799999999977</v>
      </c>
      <c r="N877" s="629">
        <v>4</v>
      </c>
      <c r="O877" s="629">
        <v>34677.919999999998</v>
      </c>
      <c r="P877" s="642">
        <v>4</v>
      </c>
      <c r="Q877" s="630">
        <v>8669.48</v>
      </c>
    </row>
    <row r="878" spans="1:17" ht="14.4" customHeight="1" x14ac:dyDescent="0.3">
      <c r="A878" s="625" t="s">
        <v>545</v>
      </c>
      <c r="B878" s="626" t="s">
        <v>6642</v>
      </c>
      <c r="C878" s="626" t="s">
        <v>6450</v>
      </c>
      <c r="D878" s="626" t="s">
        <v>7700</v>
      </c>
      <c r="E878" s="626" t="s">
        <v>7701</v>
      </c>
      <c r="F878" s="629">
        <v>4</v>
      </c>
      <c r="G878" s="629">
        <v>34740</v>
      </c>
      <c r="H878" s="629">
        <v>1</v>
      </c>
      <c r="I878" s="629">
        <v>8685</v>
      </c>
      <c r="J878" s="629"/>
      <c r="K878" s="629"/>
      <c r="L878" s="629"/>
      <c r="M878" s="629"/>
      <c r="N878" s="629"/>
      <c r="O878" s="629"/>
      <c r="P878" s="642"/>
      <c r="Q878" s="630"/>
    </row>
    <row r="879" spans="1:17" ht="14.4" customHeight="1" x14ac:dyDescent="0.3">
      <c r="A879" s="625" t="s">
        <v>545</v>
      </c>
      <c r="B879" s="626" t="s">
        <v>6642</v>
      </c>
      <c r="C879" s="626" t="s">
        <v>6450</v>
      </c>
      <c r="D879" s="626" t="s">
        <v>7702</v>
      </c>
      <c r="E879" s="626" t="s">
        <v>7625</v>
      </c>
      <c r="F879" s="629">
        <v>1</v>
      </c>
      <c r="G879" s="629">
        <v>5325.53</v>
      </c>
      <c r="H879" s="629">
        <v>1</v>
      </c>
      <c r="I879" s="629">
        <v>5325.53</v>
      </c>
      <c r="J879" s="629"/>
      <c r="K879" s="629"/>
      <c r="L879" s="629"/>
      <c r="M879" s="629"/>
      <c r="N879" s="629"/>
      <c r="O879" s="629"/>
      <c r="P879" s="642"/>
      <c r="Q879" s="630"/>
    </row>
    <row r="880" spans="1:17" ht="14.4" customHeight="1" x14ac:dyDescent="0.3">
      <c r="A880" s="625" t="s">
        <v>545</v>
      </c>
      <c r="B880" s="626" t="s">
        <v>6642</v>
      </c>
      <c r="C880" s="626" t="s">
        <v>6450</v>
      </c>
      <c r="D880" s="626" t="s">
        <v>7703</v>
      </c>
      <c r="E880" s="626" t="s">
        <v>7704</v>
      </c>
      <c r="F880" s="629"/>
      <c r="G880" s="629"/>
      <c r="H880" s="629"/>
      <c r="I880" s="629"/>
      <c r="J880" s="629">
        <v>2</v>
      </c>
      <c r="K880" s="629">
        <v>1464.06</v>
      </c>
      <c r="L880" s="629"/>
      <c r="M880" s="629">
        <v>732.03</v>
      </c>
      <c r="N880" s="629">
        <v>1</v>
      </c>
      <c r="O880" s="629">
        <v>732.03</v>
      </c>
      <c r="P880" s="642"/>
      <c r="Q880" s="630">
        <v>732.03</v>
      </c>
    </row>
    <row r="881" spans="1:17" ht="14.4" customHeight="1" x14ac:dyDescent="0.3">
      <c r="A881" s="625" t="s">
        <v>545</v>
      </c>
      <c r="B881" s="626" t="s">
        <v>6642</v>
      </c>
      <c r="C881" s="626" t="s">
        <v>6450</v>
      </c>
      <c r="D881" s="626" t="s">
        <v>7705</v>
      </c>
      <c r="E881" s="626" t="s">
        <v>7706</v>
      </c>
      <c r="F881" s="629"/>
      <c r="G881" s="629"/>
      <c r="H881" s="629"/>
      <c r="I881" s="629"/>
      <c r="J881" s="629">
        <v>1</v>
      </c>
      <c r="K881" s="629">
        <v>1846</v>
      </c>
      <c r="L881" s="629"/>
      <c r="M881" s="629">
        <v>1846</v>
      </c>
      <c r="N881" s="629"/>
      <c r="O881" s="629"/>
      <c r="P881" s="642"/>
      <c r="Q881" s="630"/>
    </row>
    <row r="882" spans="1:17" ht="14.4" customHeight="1" x14ac:dyDescent="0.3">
      <c r="A882" s="625" t="s">
        <v>545</v>
      </c>
      <c r="B882" s="626" t="s">
        <v>6642</v>
      </c>
      <c r="C882" s="626" t="s">
        <v>6450</v>
      </c>
      <c r="D882" s="626" t="s">
        <v>7707</v>
      </c>
      <c r="E882" s="626" t="s">
        <v>7390</v>
      </c>
      <c r="F882" s="629"/>
      <c r="G882" s="629"/>
      <c r="H882" s="629"/>
      <c r="I882" s="629"/>
      <c r="J882" s="629">
        <v>18</v>
      </c>
      <c r="K882" s="629">
        <v>2626.2</v>
      </c>
      <c r="L882" s="629"/>
      <c r="M882" s="629">
        <v>145.89999999999998</v>
      </c>
      <c r="N882" s="629"/>
      <c r="O882" s="629"/>
      <c r="P882" s="642"/>
      <c r="Q882" s="630"/>
    </row>
    <row r="883" spans="1:17" ht="14.4" customHeight="1" x14ac:dyDescent="0.3">
      <c r="A883" s="625" t="s">
        <v>545</v>
      </c>
      <c r="B883" s="626" t="s">
        <v>6642</v>
      </c>
      <c r="C883" s="626" t="s">
        <v>6450</v>
      </c>
      <c r="D883" s="626" t="s">
        <v>7708</v>
      </c>
      <c r="E883" s="626" t="s">
        <v>7709</v>
      </c>
      <c r="F883" s="629"/>
      <c r="G883" s="629"/>
      <c r="H883" s="629"/>
      <c r="I883" s="629"/>
      <c r="J883" s="629"/>
      <c r="K883" s="629"/>
      <c r="L883" s="629"/>
      <c r="M883" s="629"/>
      <c r="N883" s="629">
        <v>1</v>
      </c>
      <c r="O883" s="629">
        <v>7868.61</v>
      </c>
      <c r="P883" s="642"/>
      <c r="Q883" s="630">
        <v>7868.61</v>
      </c>
    </row>
    <row r="884" spans="1:17" ht="14.4" customHeight="1" x14ac:dyDescent="0.3">
      <c r="A884" s="625" t="s">
        <v>545</v>
      </c>
      <c r="B884" s="626" t="s">
        <v>6642</v>
      </c>
      <c r="C884" s="626" t="s">
        <v>6450</v>
      </c>
      <c r="D884" s="626" t="s">
        <v>7710</v>
      </c>
      <c r="E884" s="626" t="s">
        <v>7711</v>
      </c>
      <c r="F884" s="629"/>
      <c r="G884" s="629"/>
      <c r="H884" s="629"/>
      <c r="I884" s="629"/>
      <c r="J884" s="629"/>
      <c r="K884" s="629"/>
      <c r="L884" s="629"/>
      <c r="M884" s="629"/>
      <c r="N884" s="629">
        <v>11</v>
      </c>
      <c r="O884" s="629">
        <v>7555.9</v>
      </c>
      <c r="P884" s="642"/>
      <c r="Q884" s="630">
        <v>686.9</v>
      </c>
    </row>
    <row r="885" spans="1:17" ht="14.4" customHeight="1" x14ac:dyDescent="0.3">
      <c r="A885" s="625" t="s">
        <v>545</v>
      </c>
      <c r="B885" s="626" t="s">
        <v>6642</v>
      </c>
      <c r="C885" s="626" t="s">
        <v>6450</v>
      </c>
      <c r="D885" s="626" t="s">
        <v>7712</v>
      </c>
      <c r="E885" s="626" t="s">
        <v>7713</v>
      </c>
      <c r="F885" s="629"/>
      <c r="G885" s="629"/>
      <c r="H885" s="629"/>
      <c r="I885" s="629"/>
      <c r="J885" s="629"/>
      <c r="K885" s="629"/>
      <c r="L885" s="629"/>
      <c r="M885" s="629"/>
      <c r="N885" s="629">
        <v>31</v>
      </c>
      <c r="O885" s="629">
        <v>27556.83</v>
      </c>
      <c r="P885" s="642"/>
      <c r="Q885" s="630">
        <v>888.93000000000006</v>
      </c>
    </row>
    <row r="886" spans="1:17" ht="14.4" customHeight="1" x14ac:dyDescent="0.3">
      <c r="A886" s="625" t="s">
        <v>545</v>
      </c>
      <c r="B886" s="626" t="s">
        <v>6642</v>
      </c>
      <c r="C886" s="626" t="s">
        <v>6450</v>
      </c>
      <c r="D886" s="626" t="s">
        <v>7714</v>
      </c>
      <c r="E886" s="626" t="s">
        <v>7715</v>
      </c>
      <c r="F886" s="629"/>
      <c r="G886" s="629"/>
      <c r="H886" s="629"/>
      <c r="I886" s="629"/>
      <c r="J886" s="629"/>
      <c r="K886" s="629"/>
      <c r="L886" s="629"/>
      <c r="M886" s="629"/>
      <c r="N886" s="629">
        <v>5</v>
      </c>
      <c r="O886" s="629">
        <v>20910.199999999997</v>
      </c>
      <c r="P886" s="642"/>
      <c r="Q886" s="630">
        <v>4182.0399999999991</v>
      </c>
    </row>
    <row r="887" spans="1:17" ht="14.4" customHeight="1" x14ac:dyDescent="0.3">
      <c r="A887" s="625" t="s">
        <v>545</v>
      </c>
      <c r="B887" s="626" t="s">
        <v>6642</v>
      </c>
      <c r="C887" s="626" t="s">
        <v>6450</v>
      </c>
      <c r="D887" s="626" t="s">
        <v>7716</v>
      </c>
      <c r="E887" s="626" t="s">
        <v>7715</v>
      </c>
      <c r="F887" s="629"/>
      <c r="G887" s="629"/>
      <c r="H887" s="629"/>
      <c r="I887" s="629"/>
      <c r="J887" s="629"/>
      <c r="K887" s="629"/>
      <c r="L887" s="629"/>
      <c r="M887" s="629"/>
      <c r="N887" s="629">
        <v>3</v>
      </c>
      <c r="O887" s="629">
        <v>13818.900000000001</v>
      </c>
      <c r="P887" s="642"/>
      <c r="Q887" s="630">
        <v>4606.3</v>
      </c>
    </row>
    <row r="888" spans="1:17" ht="14.4" customHeight="1" x14ac:dyDescent="0.3">
      <c r="A888" s="625" t="s">
        <v>545</v>
      </c>
      <c r="B888" s="626" t="s">
        <v>6642</v>
      </c>
      <c r="C888" s="626" t="s">
        <v>6450</v>
      </c>
      <c r="D888" s="626" t="s">
        <v>7717</v>
      </c>
      <c r="E888" s="626" t="s">
        <v>7718</v>
      </c>
      <c r="F888" s="629"/>
      <c r="G888" s="629"/>
      <c r="H888" s="629"/>
      <c r="I888" s="629"/>
      <c r="J888" s="629"/>
      <c r="K888" s="629"/>
      <c r="L888" s="629"/>
      <c r="M888" s="629"/>
      <c r="N888" s="629">
        <v>2</v>
      </c>
      <c r="O888" s="629">
        <v>10505.6</v>
      </c>
      <c r="P888" s="642"/>
      <c r="Q888" s="630">
        <v>5252.8</v>
      </c>
    </row>
    <row r="889" spans="1:17" ht="14.4" customHeight="1" x14ac:dyDescent="0.3">
      <c r="A889" s="625" t="s">
        <v>545</v>
      </c>
      <c r="B889" s="626" t="s">
        <v>6642</v>
      </c>
      <c r="C889" s="626" t="s">
        <v>6450</v>
      </c>
      <c r="D889" s="626" t="s">
        <v>7719</v>
      </c>
      <c r="E889" s="626" t="s">
        <v>7720</v>
      </c>
      <c r="F889" s="629"/>
      <c r="G889" s="629"/>
      <c r="H889" s="629"/>
      <c r="I889" s="629"/>
      <c r="J889" s="629"/>
      <c r="K889" s="629"/>
      <c r="L889" s="629"/>
      <c r="M889" s="629"/>
      <c r="N889" s="629">
        <v>1</v>
      </c>
      <c r="O889" s="629">
        <v>8283.65</v>
      </c>
      <c r="P889" s="642"/>
      <c r="Q889" s="630">
        <v>8283.65</v>
      </c>
    </row>
    <row r="890" spans="1:17" ht="14.4" customHeight="1" x14ac:dyDescent="0.3">
      <c r="A890" s="625" t="s">
        <v>545</v>
      </c>
      <c r="B890" s="626" t="s">
        <v>6642</v>
      </c>
      <c r="C890" s="626" t="s">
        <v>6450</v>
      </c>
      <c r="D890" s="626" t="s">
        <v>7721</v>
      </c>
      <c r="E890" s="626" t="s">
        <v>7722</v>
      </c>
      <c r="F890" s="629"/>
      <c r="G890" s="629"/>
      <c r="H890" s="629"/>
      <c r="I890" s="629"/>
      <c r="J890" s="629"/>
      <c r="K890" s="629"/>
      <c r="L890" s="629"/>
      <c r="M890" s="629"/>
      <c r="N890" s="629">
        <v>3</v>
      </c>
      <c r="O890" s="629">
        <v>24850.949999999997</v>
      </c>
      <c r="P890" s="642"/>
      <c r="Q890" s="630">
        <v>8283.65</v>
      </c>
    </row>
    <row r="891" spans="1:17" ht="14.4" customHeight="1" x14ac:dyDescent="0.3">
      <c r="A891" s="625" t="s">
        <v>545</v>
      </c>
      <c r="B891" s="626" t="s">
        <v>6642</v>
      </c>
      <c r="C891" s="626" t="s">
        <v>6450</v>
      </c>
      <c r="D891" s="626" t="s">
        <v>7723</v>
      </c>
      <c r="E891" s="626" t="s">
        <v>7724</v>
      </c>
      <c r="F891" s="629"/>
      <c r="G891" s="629"/>
      <c r="H891" s="629"/>
      <c r="I891" s="629"/>
      <c r="J891" s="629">
        <v>25</v>
      </c>
      <c r="K891" s="629">
        <v>112184.49999999999</v>
      </c>
      <c r="L891" s="629"/>
      <c r="M891" s="629">
        <v>4487.3799999999992</v>
      </c>
      <c r="N891" s="629">
        <v>20</v>
      </c>
      <c r="O891" s="629">
        <v>89747.6</v>
      </c>
      <c r="P891" s="642"/>
      <c r="Q891" s="630">
        <v>4487.38</v>
      </c>
    </row>
    <row r="892" spans="1:17" ht="14.4" customHeight="1" x14ac:dyDescent="0.3">
      <c r="A892" s="625" t="s">
        <v>545</v>
      </c>
      <c r="B892" s="626" t="s">
        <v>6642</v>
      </c>
      <c r="C892" s="626" t="s">
        <v>6450</v>
      </c>
      <c r="D892" s="626" t="s">
        <v>7725</v>
      </c>
      <c r="E892" s="626" t="s">
        <v>7726</v>
      </c>
      <c r="F892" s="629"/>
      <c r="G892" s="629"/>
      <c r="H892" s="629"/>
      <c r="I892" s="629"/>
      <c r="J892" s="629">
        <v>2</v>
      </c>
      <c r="K892" s="629">
        <v>732</v>
      </c>
      <c r="L892" s="629"/>
      <c r="M892" s="629">
        <v>366</v>
      </c>
      <c r="N892" s="629">
        <v>15.1</v>
      </c>
      <c r="O892" s="629">
        <v>5526.6</v>
      </c>
      <c r="P892" s="642"/>
      <c r="Q892" s="630">
        <v>366.00000000000006</v>
      </c>
    </row>
    <row r="893" spans="1:17" ht="14.4" customHeight="1" x14ac:dyDescent="0.3">
      <c r="A893" s="625" t="s">
        <v>545</v>
      </c>
      <c r="B893" s="626" t="s">
        <v>6642</v>
      </c>
      <c r="C893" s="626" t="s">
        <v>6450</v>
      </c>
      <c r="D893" s="626" t="s">
        <v>7727</v>
      </c>
      <c r="E893" s="626" t="s">
        <v>7728</v>
      </c>
      <c r="F893" s="629">
        <v>1</v>
      </c>
      <c r="G893" s="629">
        <v>3911</v>
      </c>
      <c r="H893" s="629">
        <v>1</v>
      </c>
      <c r="I893" s="629">
        <v>3911</v>
      </c>
      <c r="J893" s="629"/>
      <c r="K893" s="629"/>
      <c r="L893" s="629"/>
      <c r="M893" s="629"/>
      <c r="N893" s="629"/>
      <c r="O893" s="629"/>
      <c r="P893" s="642"/>
      <c r="Q893" s="630"/>
    </row>
    <row r="894" spans="1:17" ht="14.4" customHeight="1" x14ac:dyDescent="0.3">
      <c r="A894" s="625" t="s">
        <v>545</v>
      </c>
      <c r="B894" s="626" t="s">
        <v>6642</v>
      </c>
      <c r="C894" s="626" t="s">
        <v>6450</v>
      </c>
      <c r="D894" s="626" t="s">
        <v>7729</v>
      </c>
      <c r="E894" s="626" t="s">
        <v>7728</v>
      </c>
      <c r="F894" s="629"/>
      <c r="G894" s="629"/>
      <c r="H894" s="629"/>
      <c r="I894" s="629"/>
      <c r="J894" s="629"/>
      <c r="K894" s="629"/>
      <c r="L894" s="629"/>
      <c r="M894" s="629"/>
      <c r="N894" s="629">
        <v>12</v>
      </c>
      <c r="O894" s="629">
        <v>1877.88</v>
      </c>
      <c r="P894" s="642"/>
      <c r="Q894" s="630">
        <v>156.49</v>
      </c>
    </row>
    <row r="895" spans="1:17" ht="14.4" customHeight="1" x14ac:dyDescent="0.3">
      <c r="A895" s="625" t="s">
        <v>545</v>
      </c>
      <c r="B895" s="626" t="s">
        <v>6642</v>
      </c>
      <c r="C895" s="626" t="s">
        <v>6450</v>
      </c>
      <c r="D895" s="626" t="s">
        <v>7730</v>
      </c>
      <c r="E895" s="626" t="s">
        <v>7728</v>
      </c>
      <c r="F895" s="629"/>
      <c r="G895" s="629"/>
      <c r="H895" s="629"/>
      <c r="I895" s="629"/>
      <c r="J895" s="629"/>
      <c r="K895" s="629"/>
      <c r="L895" s="629"/>
      <c r="M895" s="629"/>
      <c r="N895" s="629">
        <v>2</v>
      </c>
      <c r="O895" s="629">
        <v>344.08</v>
      </c>
      <c r="P895" s="642"/>
      <c r="Q895" s="630">
        <v>172.04</v>
      </c>
    </row>
    <row r="896" spans="1:17" ht="14.4" customHeight="1" x14ac:dyDescent="0.3">
      <c r="A896" s="625" t="s">
        <v>545</v>
      </c>
      <c r="B896" s="626" t="s">
        <v>6642</v>
      </c>
      <c r="C896" s="626" t="s">
        <v>6450</v>
      </c>
      <c r="D896" s="626" t="s">
        <v>7731</v>
      </c>
      <c r="E896" s="626" t="s">
        <v>7728</v>
      </c>
      <c r="F896" s="629"/>
      <c r="G896" s="629"/>
      <c r="H896" s="629"/>
      <c r="I896" s="629"/>
      <c r="J896" s="629"/>
      <c r="K896" s="629"/>
      <c r="L896" s="629"/>
      <c r="M896" s="629"/>
      <c r="N896" s="629">
        <v>1</v>
      </c>
      <c r="O896" s="629">
        <v>312.98</v>
      </c>
      <c r="P896" s="642"/>
      <c r="Q896" s="630">
        <v>312.98</v>
      </c>
    </row>
    <row r="897" spans="1:17" ht="14.4" customHeight="1" x14ac:dyDescent="0.3">
      <c r="A897" s="625" t="s">
        <v>545</v>
      </c>
      <c r="B897" s="626" t="s">
        <v>6642</v>
      </c>
      <c r="C897" s="626" t="s">
        <v>6450</v>
      </c>
      <c r="D897" s="626" t="s">
        <v>7732</v>
      </c>
      <c r="E897" s="626" t="s">
        <v>7514</v>
      </c>
      <c r="F897" s="629">
        <v>2</v>
      </c>
      <c r="G897" s="629">
        <v>3520.8</v>
      </c>
      <c r="H897" s="629">
        <v>1</v>
      </c>
      <c r="I897" s="629">
        <v>1760.4</v>
      </c>
      <c r="J897" s="629"/>
      <c r="K897" s="629"/>
      <c r="L897" s="629"/>
      <c r="M897" s="629"/>
      <c r="N897" s="629"/>
      <c r="O897" s="629"/>
      <c r="P897" s="642"/>
      <c r="Q897" s="630"/>
    </row>
    <row r="898" spans="1:17" ht="14.4" customHeight="1" x14ac:dyDescent="0.3">
      <c r="A898" s="625" t="s">
        <v>545</v>
      </c>
      <c r="B898" s="626" t="s">
        <v>6642</v>
      </c>
      <c r="C898" s="626" t="s">
        <v>6450</v>
      </c>
      <c r="D898" s="626" t="s">
        <v>7733</v>
      </c>
      <c r="E898" s="626" t="s">
        <v>7734</v>
      </c>
      <c r="F898" s="629">
        <v>1</v>
      </c>
      <c r="G898" s="629">
        <v>5325</v>
      </c>
      <c r="H898" s="629">
        <v>1</v>
      </c>
      <c r="I898" s="629">
        <v>5325</v>
      </c>
      <c r="J898" s="629"/>
      <c r="K898" s="629"/>
      <c r="L898" s="629"/>
      <c r="M898" s="629"/>
      <c r="N898" s="629">
        <v>1</v>
      </c>
      <c r="O898" s="629">
        <v>5518.64</v>
      </c>
      <c r="P898" s="642">
        <v>1.0363643192488263</v>
      </c>
      <c r="Q898" s="630">
        <v>5518.64</v>
      </c>
    </row>
    <row r="899" spans="1:17" ht="14.4" customHeight="1" x14ac:dyDescent="0.3">
      <c r="A899" s="625" t="s">
        <v>545</v>
      </c>
      <c r="B899" s="626" t="s">
        <v>6642</v>
      </c>
      <c r="C899" s="626" t="s">
        <v>6450</v>
      </c>
      <c r="D899" s="626" t="s">
        <v>7735</v>
      </c>
      <c r="E899" s="626" t="s">
        <v>6940</v>
      </c>
      <c r="F899" s="629"/>
      <c r="G899" s="629"/>
      <c r="H899" s="629"/>
      <c r="I899" s="629"/>
      <c r="J899" s="629">
        <v>0.4</v>
      </c>
      <c r="K899" s="629">
        <v>1027.53</v>
      </c>
      <c r="L899" s="629"/>
      <c r="M899" s="629">
        <v>2568.8249999999998</v>
      </c>
      <c r="N899" s="629"/>
      <c r="O899" s="629"/>
      <c r="P899" s="642"/>
      <c r="Q899" s="630"/>
    </row>
    <row r="900" spans="1:17" ht="14.4" customHeight="1" x14ac:dyDescent="0.3">
      <c r="A900" s="625" t="s">
        <v>545</v>
      </c>
      <c r="B900" s="626" t="s">
        <v>6642</v>
      </c>
      <c r="C900" s="626" t="s">
        <v>6450</v>
      </c>
      <c r="D900" s="626" t="s">
        <v>7736</v>
      </c>
      <c r="E900" s="626" t="s">
        <v>7737</v>
      </c>
      <c r="F900" s="629"/>
      <c r="G900" s="629"/>
      <c r="H900" s="629"/>
      <c r="I900" s="629"/>
      <c r="J900" s="629">
        <v>24</v>
      </c>
      <c r="K900" s="629">
        <v>13426.32</v>
      </c>
      <c r="L900" s="629"/>
      <c r="M900" s="629">
        <v>559.42999999999995</v>
      </c>
      <c r="N900" s="629">
        <v>4</v>
      </c>
      <c r="O900" s="629">
        <v>2237.7199999999998</v>
      </c>
      <c r="P900" s="642"/>
      <c r="Q900" s="630">
        <v>559.42999999999995</v>
      </c>
    </row>
    <row r="901" spans="1:17" ht="14.4" customHeight="1" x14ac:dyDescent="0.3">
      <c r="A901" s="625" t="s">
        <v>545</v>
      </c>
      <c r="B901" s="626" t="s">
        <v>6642</v>
      </c>
      <c r="C901" s="626" t="s">
        <v>6450</v>
      </c>
      <c r="D901" s="626" t="s">
        <v>7738</v>
      </c>
      <c r="E901" s="626" t="s">
        <v>7230</v>
      </c>
      <c r="F901" s="629"/>
      <c r="G901" s="629"/>
      <c r="H901" s="629"/>
      <c r="I901" s="629"/>
      <c r="J901" s="629">
        <v>1</v>
      </c>
      <c r="K901" s="629">
        <v>801</v>
      </c>
      <c r="L901" s="629"/>
      <c r="M901" s="629">
        <v>801</v>
      </c>
      <c r="N901" s="629"/>
      <c r="O901" s="629"/>
      <c r="P901" s="642"/>
      <c r="Q901" s="630"/>
    </row>
    <row r="902" spans="1:17" ht="14.4" customHeight="1" x14ac:dyDescent="0.3">
      <c r="A902" s="625" t="s">
        <v>545</v>
      </c>
      <c r="B902" s="626" t="s">
        <v>6642</v>
      </c>
      <c r="C902" s="626" t="s">
        <v>6450</v>
      </c>
      <c r="D902" s="626" t="s">
        <v>7739</v>
      </c>
      <c r="E902" s="626" t="s">
        <v>7740</v>
      </c>
      <c r="F902" s="629"/>
      <c r="G902" s="629"/>
      <c r="H902" s="629"/>
      <c r="I902" s="629"/>
      <c r="J902" s="629">
        <v>1</v>
      </c>
      <c r="K902" s="629">
        <v>20893</v>
      </c>
      <c r="L902" s="629"/>
      <c r="M902" s="629">
        <v>20893</v>
      </c>
      <c r="N902" s="629"/>
      <c r="O902" s="629"/>
      <c r="P902" s="642"/>
      <c r="Q902" s="630"/>
    </row>
    <row r="903" spans="1:17" ht="14.4" customHeight="1" x14ac:dyDescent="0.3">
      <c r="A903" s="625" t="s">
        <v>545</v>
      </c>
      <c r="B903" s="626" t="s">
        <v>6642</v>
      </c>
      <c r="C903" s="626" t="s">
        <v>6450</v>
      </c>
      <c r="D903" s="626" t="s">
        <v>7741</v>
      </c>
      <c r="E903" s="626" t="s">
        <v>7742</v>
      </c>
      <c r="F903" s="629"/>
      <c r="G903" s="629"/>
      <c r="H903" s="629"/>
      <c r="I903" s="629"/>
      <c r="J903" s="629">
        <v>4</v>
      </c>
      <c r="K903" s="629">
        <v>31201.32</v>
      </c>
      <c r="L903" s="629"/>
      <c r="M903" s="629">
        <v>7800.33</v>
      </c>
      <c r="N903" s="629">
        <v>4</v>
      </c>
      <c r="O903" s="629">
        <v>31201.32</v>
      </c>
      <c r="P903" s="642"/>
      <c r="Q903" s="630">
        <v>7800.33</v>
      </c>
    </row>
    <row r="904" spans="1:17" ht="14.4" customHeight="1" x14ac:dyDescent="0.3">
      <c r="A904" s="625" t="s">
        <v>545</v>
      </c>
      <c r="B904" s="626" t="s">
        <v>6642</v>
      </c>
      <c r="C904" s="626" t="s">
        <v>6450</v>
      </c>
      <c r="D904" s="626" t="s">
        <v>7743</v>
      </c>
      <c r="E904" s="626" t="s">
        <v>7744</v>
      </c>
      <c r="F904" s="629"/>
      <c r="G904" s="629"/>
      <c r="H904" s="629"/>
      <c r="I904" s="629"/>
      <c r="J904" s="629"/>
      <c r="K904" s="629"/>
      <c r="L904" s="629"/>
      <c r="M904" s="629"/>
      <c r="N904" s="629">
        <v>1</v>
      </c>
      <c r="O904" s="629">
        <v>10077.6</v>
      </c>
      <c r="P904" s="642"/>
      <c r="Q904" s="630">
        <v>10077.6</v>
      </c>
    </row>
    <row r="905" spans="1:17" ht="14.4" customHeight="1" x14ac:dyDescent="0.3">
      <c r="A905" s="625" t="s">
        <v>545</v>
      </c>
      <c r="B905" s="626" t="s">
        <v>6642</v>
      </c>
      <c r="C905" s="626" t="s">
        <v>6450</v>
      </c>
      <c r="D905" s="626" t="s">
        <v>7745</v>
      </c>
      <c r="E905" s="626" t="s">
        <v>7215</v>
      </c>
      <c r="F905" s="629">
        <v>1</v>
      </c>
      <c r="G905" s="629">
        <v>922</v>
      </c>
      <c r="H905" s="629">
        <v>1</v>
      </c>
      <c r="I905" s="629">
        <v>922</v>
      </c>
      <c r="J905" s="629">
        <v>2</v>
      </c>
      <c r="K905" s="629">
        <v>1911.06</v>
      </c>
      <c r="L905" s="629">
        <v>2.0727331887201736</v>
      </c>
      <c r="M905" s="629">
        <v>955.53</v>
      </c>
      <c r="N905" s="629">
        <v>2</v>
      </c>
      <c r="O905" s="629">
        <v>1911.06</v>
      </c>
      <c r="P905" s="642">
        <v>2.0727331887201736</v>
      </c>
      <c r="Q905" s="630">
        <v>955.53</v>
      </c>
    </row>
    <row r="906" spans="1:17" ht="14.4" customHeight="1" x14ac:dyDescent="0.3">
      <c r="A906" s="625" t="s">
        <v>545</v>
      </c>
      <c r="B906" s="626" t="s">
        <v>6642</v>
      </c>
      <c r="C906" s="626" t="s">
        <v>6450</v>
      </c>
      <c r="D906" s="626" t="s">
        <v>7746</v>
      </c>
      <c r="E906" s="626" t="s">
        <v>7715</v>
      </c>
      <c r="F906" s="629"/>
      <c r="G906" s="629"/>
      <c r="H906" s="629"/>
      <c r="I906" s="629"/>
      <c r="J906" s="629"/>
      <c r="K906" s="629"/>
      <c r="L906" s="629"/>
      <c r="M906" s="629"/>
      <c r="N906" s="629">
        <v>6</v>
      </c>
      <c r="O906" s="629">
        <v>30183.360000000001</v>
      </c>
      <c r="P906" s="642"/>
      <c r="Q906" s="630">
        <v>5030.5600000000004</v>
      </c>
    </row>
    <row r="907" spans="1:17" ht="14.4" customHeight="1" x14ac:dyDescent="0.3">
      <c r="A907" s="625" t="s">
        <v>545</v>
      </c>
      <c r="B907" s="626" t="s">
        <v>6642</v>
      </c>
      <c r="C907" s="626" t="s">
        <v>6450</v>
      </c>
      <c r="D907" s="626" t="s">
        <v>7747</v>
      </c>
      <c r="E907" s="626" t="s">
        <v>7748</v>
      </c>
      <c r="F907" s="629">
        <v>6</v>
      </c>
      <c r="G907" s="629">
        <v>4393.8</v>
      </c>
      <c r="H907" s="629">
        <v>1</v>
      </c>
      <c r="I907" s="629">
        <v>732.30000000000007</v>
      </c>
      <c r="J907" s="629">
        <v>2</v>
      </c>
      <c r="K907" s="629">
        <v>1491.23</v>
      </c>
      <c r="L907" s="629">
        <v>0.33939414629705494</v>
      </c>
      <c r="M907" s="629">
        <v>745.61500000000001</v>
      </c>
      <c r="N907" s="629"/>
      <c r="O907" s="629"/>
      <c r="P907" s="642"/>
      <c r="Q907" s="630"/>
    </row>
    <row r="908" spans="1:17" ht="14.4" customHeight="1" x14ac:dyDescent="0.3">
      <c r="A908" s="625" t="s">
        <v>545</v>
      </c>
      <c r="B908" s="626" t="s">
        <v>6642</v>
      </c>
      <c r="C908" s="626" t="s">
        <v>6450</v>
      </c>
      <c r="D908" s="626" t="s">
        <v>7749</v>
      </c>
      <c r="E908" s="626" t="s">
        <v>7750</v>
      </c>
      <c r="F908" s="629"/>
      <c r="G908" s="629"/>
      <c r="H908" s="629"/>
      <c r="I908" s="629"/>
      <c r="J908" s="629"/>
      <c r="K908" s="629"/>
      <c r="L908" s="629"/>
      <c r="M908" s="629"/>
      <c r="N908" s="629">
        <v>1</v>
      </c>
      <c r="O908" s="629">
        <v>236.29</v>
      </c>
      <c r="P908" s="642"/>
      <c r="Q908" s="630">
        <v>236.29</v>
      </c>
    </row>
    <row r="909" spans="1:17" ht="14.4" customHeight="1" x14ac:dyDescent="0.3">
      <c r="A909" s="625" t="s">
        <v>545</v>
      </c>
      <c r="B909" s="626" t="s">
        <v>6642</v>
      </c>
      <c r="C909" s="626" t="s">
        <v>6450</v>
      </c>
      <c r="D909" s="626" t="s">
        <v>7751</v>
      </c>
      <c r="E909" s="626" t="s">
        <v>7752</v>
      </c>
      <c r="F909" s="629">
        <v>8</v>
      </c>
      <c r="G909" s="629">
        <v>5858.4</v>
      </c>
      <c r="H909" s="629">
        <v>1</v>
      </c>
      <c r="I909" s="629">
        <v>732.3</v>
      </c>
      <c r="J909" s="629"/>
      <c r="K909" s="629"/>
      <c r="L909" s="629"/>
      <c r="M909" s="629"/>
      <c r="N909" s="629"/>
      <c r="O909" s="629"/>
      <c r="P909" s="642"/>
      <c r="Q909" s="630"/>
    </row>
    <row r="910" spans="1:17" ht="14.4" customHeight="1" x14ac:dyDescent="0.3">
      <c r="A910" s="625" t="s">
        <v>545</v>
      </c>
      <c r="B910" s="626" t="s">
        <v>6642</v>
      </c>
      <c r="C910" s="626" t="s">
        <v>6450</v>
      </c>
      <c r="D910" s="626" t="s">
        <v>7753</v>
      </c>
      <c r="E910" s="626" t="s">
        <v>7309</v>
      </c>
      <c r="F910" s="629">
        <v>0.1</v>
      </c>
      <c r="G910" s="629">
        <v>56.2</v>
      </c>
      <c r="H910" s="629">
        <v>1</v>
      </c>
      <c r="I910" s="629">
        <v>562</v>
      </c>
      <c r="J910" s="629"/>
      <c r="K910" s="629"/>
      <c r="L910" s="629"/>
      <c r="M910" s="629"/>
      <c r="N910" s="629"/>
      <c r="O910" s="629"/>
      <c r="P910" s="642"/>
      <c r="Q910" s="630"/>
    </row>
    <row r="911" spans="1:17" ht="14.4" customHeight="1" x14ac:dyDescent="0.3">
      <c r="A911" s="625" t="s">
        <v>545</v>
      </c>
      <c r="B911" s="626" t="s">
        <v>6642</v>
      </c>
      <c r="C911" s="626" t="s">
        <v>6450</v>
      </c>
      <c r="D911" s="626" t="s">
        <v>7754</v>
      </c>
      <c r="E911" s="626" t="s">
        <v>7755</v>
      </c>
      <c r="F911" s="629">
        <v>2</v>
      </c>
      <c r="G911" s="629">
        <v>7002.6</v>
      </c>
      <c r="H911" s="629">
        <v>1</v>
      </c>
      <c r="I911" s="629">
        <v>3501.3</v>
      </c>
      <c r="J911" s="629"/>
      <c r="K911" s="629"/>
      <c r="L911" s="629"/>
      <c r="M911" s="629"/>
      <c r="N911" s="629"/>
      <c r="O911" s="629"/>
      <c r="P911" s="642"/>
      <c r="Q911" s="630"/>
    </row>
    <row r="912" spans="1:17" ht="14.4" customHeight="1" x14ac:dyDescent="0.3">
      <c r="A912" s="625" t="s">
        <v>545</v>
      </c>
      <c r="B912" s="626" t="s">
        <v>6642</v>
      </c>
      <c r="C912" s="626" t="s">
        <v>6450</v>
      </c>
      <c r="D912" s="626" t="s">
        <v>7756</v>
      </c>
      <c r="E912" s="626" t="s">
        <v>7426</v>
      </c>
      <c r="F912" s="629">
        <v>2</v>
      </c>
      <c r="G912" s="629">
        <v>17802</v>
      </c>
      <c r="H912" s="629">
        <v>1</v>
      </c>
      <c r="I912" s="629">
        <v>8901</v>
      </c>
      <c r="J912" s="629">
        <v>1</v>
      </c>
      <c r="K912" s="629">
        <v>9224.67</v>
      </c>
      <c r="L912" s="629">
        <v>0.51818166498146279</v>
      </c>
      <c r="M912" s="629">
        <v>9224.67</v>
      </c>
      <c r="N912" s="629">
        <v>1</v>
      </c>
      <c r="O912" s="629">
        <v>9224.67</v>
      </c>
      <c r="P912" s="642">
        <v>0.51818166498146279</v>
      </c>
      <c r="Q912" s="630">
        <v>9224.67</v>
      </c>
    </row>
    <row r="913" spans="1:17" ht="14.4" customHeight="1" x14ac:dyDescent="0.3">
      <c r="A913" s="625" t="s">
        <v>545</v>
      </c>
      <c r="B913" s="626" t="s">
        <v>6642</v>
      </c>
      <c r="C913" s="626" t="s">
        <v>6450</v>
      </c>
      <c r="D913" s="626" t="s">
        <v>7757</v>
      </c>
      <c r="E913" s="626" t="s">
        <v>7758</v>
      </c>
      <c r="F913" s="629">
        <v>1</v>
      </c>
      <c r="G913" s="629">
        <v>4830</v>
      </c>
      <c r="H913" s="629">
        <v>1</v>
      </c>
      <c r="I913" s="629">
        <v>4830</v>
      </c>
      <c r="J913" s="629"/>
      <c r="K913" s="629"/>
      <c r="L913" s="629"/>
      <c r="M913" s="629"/>
      <c r="N913" s="629"/>
      <c r="O913" s="629"/>
      <c r="P913" s="642"/>
      <c r="Q913" s="630"/>
    </row>
    <row r="914" spans="1:17" ht="14.4" customHeight="1" x14ac:dyDescent="0.3">
      <c r="A914" s="625" t="s">
        <v>545</v>
      </c>
      <c r="B914" s="626" t="s">
        <v>6642</v>
      </c>
      <c r="C914" s="626" t="s">
        <v>6450</v>
      </c>
      <c r="D914" s="626" t="s">
        <v>7759</v>
      </c>
      <c r="E914" s="626" t="s">
        <v>7760</v>
      </c>
      <c r="F914" s="629"/>
      <c r="G914" s="629"/>
      <c r="H914" s="629"/>
      <c r="I914" s="629"/>
      <c r="J914" s="629">
        <v>1</v>
      </c>
      <c r="K914" s="629">
        <v>233.7</v>
      </c>
      <c r="L914" s="629"/>
      <c r="M914" s="629">
        <v>233.7</v>
      </c>
      <c r="N914" s="629"/>
      <c r="O914" s="629"/>
      <c r="P914" s="642"/>
      <c r="Q914" s="630"/>
    </row>
    <row r="915" spans="1:17" ht="14.4" customHeight="1" x14ac:dyDescent="0.3">
      <c r="A915" s="625" t="s">
        <v>545</v>
      </c>
      <c r="B915" s="626" t="s">
        <v>6642</v>
      </c>
      <c r="C915" s="626" t="s">
        <v>6450</v>
      </c>
      <c r="D915" s="626" t="s">
        <v>7761</v>
      </c>
      <c r="E915" s="626" t="s">
        <v>6982</v>
      </c>
      <c r="F915" s="629"/>
      <c r="G915" s="629"/>
      <c r="H915" s="629"/>
      <c r="I915" s="629"/>
      <c r="J915" s="629">
        <v>1</v>
      </c>
      <c r="K915" s="629">
        <v>12262.25</v>
      </c>
      <c r="L915" s="629"/>
      <c r="M915" s="629">
        <v>12262.25</v>
      </c>
      <c r="N915" s="629"/>
      <c r="O915" s="629"/>
      <c r="P915" s="642"/>
      <c r="Q915" s="630"/>
    </row>
    <row r="916" spans="1:17" ht="14.4" customHeight="1" x14ac:dyDescent="0.3">
      <c r="A916" s="625" t="s">
        <v>545</v>
      </c>
      <c r="B916" s="626" t="s">
        <v>6642</v>
      </c>
      <c r="C916" s="626" t="s">
        <v>6450</v>
      </c>
      <c r="D916" s="626" t="s">
        <v>7762</v>
      </c>
      <c r="E916" s="626" t="s">
        <v>7763</v>
      </c>
      <c r="F916" s="629">
        <v>1</v>
      </c>
      <c r="G916" s="629">
        <v>9728</v>
      </c>
      <c r="H916" s="629">
        <v>1</v>
      </c>
      <c r="I916" s="629">
        <v>9728</v>
      </c>
      <c r="J916" s="629">
        <v>1</v>
      </c>
      <c r="K916" s="629">
        <v>10081.75</v>
      </c>
      <c r="L916" s="629">
        <v>1.036364103618421</v>
      </c>
      <c r="M916" s="629">
        <v>10081.75</v>
      </c>
      <c r="N916" s="629"/>
      <c r="O916" s="629"/>
      <c r="P916" s="642"/>
      <c r="Q916" s="630"/>
    </row>
    <row r="917" spans="1:17" ht="14.4" customHeight="1" x14ac:dyDescent="0.3">
      <c r="A917" s="625" t="s">
        <v>545</v>
      </c>
      <c r="B917" s="626" t="s">
        <v>6642</v>
      </c>
      <c r="C917" s="626" t="s">
        <v>6450</v>
      </c>
      <c r="D917" s="626" t="s">
        <v>7764</v>
      </c>
      <c r="E917" s="626" t="s">
        <v>7715</v>
      </c>
      <c r="F917" s="629"/>
      <c r="G917" s="629"/>
      <c r="H917" s="629"/>
      <c r="I917" s="629"/>
      <c r="J917" s="629">
        <v>2</v>
      </c>
      <c r="K917" s="629">
        <v>9212.6</v>
      </c>
      <c r="L917" s="629"/>
      <c r="M917" s="629">
        <v>4606.3</v>
      </c>
      <c r="N917" s="629">
        <v>10</v>
      </c>
      <c r="O917" s="629">
        <v>46063</v>
      </c>
      <c r="P917" s="642"/>
      <c r="Q917" s="630">
        <v>4606.3</v>
      </c>
    </row>
    <row r="918" spans="1:17" ht="14.4" customHeight="1" x14ac:dyDescent="0.3">
      <c r="A918" s="625" t="s">
        <v>545</v>
      </c>
      <c r="B918" s="626" t="s">
        <v>6642</v>
      </c>
      <c r="C918" s="626" t="s">
        <v>6450</v>
      </c>
      <c r="D918" s="626" t="s">
        <v>7765</v>
      </c>
      <c r="E918" s="626" t="s">
        <v>6957</v>
      </c>
      <c r="F918" s="629"/>
      <c r="G918" s="629"/>
      <c r="H918" s="629"/>
      <c r="I918" s="629"/>
      <c r="J918" s="629">
        <v>1</v>
      </c>
      <c r="K918" s="629">
        <v>2066.7199999999998</v>
      </c>
      <c r="L918" s="629"/>
      <c r="M918" s="629">
        <v>2066.7199999999998</v>
      </c>
      <c r="N918" s="629"/>
      <c r="O918" s="629"/>
      <c r="P918" s="642"/>
      <c r="Q918" s="630"/>
    </row>
    <row r="919" spans="1:17" ht="14.4" customHeight="1" x14ac:dyDescent="0.3">
      <c r="A919" s="625" t="s">
        <v>545</v>
      </c>
      <c r="B919" s="626" t="s">
        <v>6642</v>
      </c>
      <c r="C919" s="626" t="s">
        <v>6450</v>
      </c>
      <c r="D919" s="626" t="s">
        <v>7766</v>
      </c>
      <c r="E919" s="626" t="s">
        <v>7767</v>
      </c>
      <c r="F919" s="629"/>
      <c r="G919" s="629"/>
      <c r="H919" s="629"/>
      <c r="I919" s="629"/>
      <c r="J919" s="629"/>
      <c r="K919" s="629"/>
      <c r="L919" s="629"/>
      <c r="M919" s="629"/>
      <c r="N919" s="629">
        <v>0.1</v>
      </c>
      <c r="O919" s="629">
        <v>231.21</v>
      </c>
      <c r="P919" s="642"/>
      <c r="Q919" s="630">
        <v>2312.1</v>
      </c>
    </row>
    <row r="920" spans="1:17" ht="14.4" customHeight="1" x14ac:dyDescent="0.3">
      <c r="A920" s="625" t="s">
        <v>545</v>
      </c>
      <c r="B920" s="626" t="s">
        <v>6642</v>
      </c>
      <c r="C920" s="626" t="s">
        <v>6450</v>
      </c>
      <c r="D920" s="626" t="s">
        <v>7768</v>
      </c>
      <c r="E920" s="626" t="s">
        <v>7769</v>
      </c>
      <c r="F920" s="629">
        <v>15</v>
      </c>
      <c r="G920" s="629">
        <v>66985.5</v>
      </c>
      <c r="H920" s="629">
        <v>1</v>
      </c>
      <c r="I920" s="629">
        <v>4465.7</v>
      </c>
      <c r="J920" s="629"/>
      <c r="K920" s="629"/>
      <c r="L920" s="629"/>
      <c r="M920" s="629"/>
      <c r="N920" s="629">
        <v>5</v>
      </c>
      <c r="O920" s="629">
        <v>23140.45</v>
      </c>
      <c r="P920" s="642">
        <v>0.34545461331183613</v>
      </c>
      <c r="Q920" s="630">
        <v>4628.09</v>
      </c>
    </row>
    <row r="921" spans="1:17" ht="14.4" customHeight="1" x14ac:dyDescent="0.3">
      <c r="A921" s="625" t="s">
        <v>545</v>
      </c>
      <c r="B921" s="626" t="s">
        <v>6642</v>
      </c>
      <c r="C921" s="626" t="s">
        <v>6450</v>
      </c>
      <c r="D921" s="626" t="s">
        <v>7770</v>
      </c>
      <c r="E921" s="626" t="s">
        <v>7771</v>
      </c>
      <c r="F921" s="629"/>
      <c r="G921" s="629"/>
      <c r="H921" s="629"/>
      <c r="I921" s="629"/>
      <c r="J921" s="629"/>
      <c r="K921" s="629"/>
      <c r="L921" s="629"/>
      <c r="M921" s="629"/>
      <c r="N921" s="629">
        <v>1</v>
      </c>
      <c r="O921" s="629">
        <v>318</v>
      </c>
      <c r="P921" s="642"/>
      <c r="Q921" s="630">
        <v>318</v>
      </c>
    </row>
    <row r="922" spans="1:17" ht="14.4" customHeight="1" x14ac:dyDescent="0.3">
      <c r="A922" s="625" t="s">
        <v>545</v>
      </c>
      <c r="B922" s="626" t="s">
        <v>6642</v>
      </c>
      <c r="C922" s="626" t="s">
        <v>6450</v>
      </c>
      <c r="D922" s="626" t="s">
        <v>7772</v>
      </c>
      <c r="E922" s="626" t="s">
        <v>7773</v>
      </c>
      <c r="F922" s="629"/>
      <c r="G922" s="629"/>
      <c r="H922" s="629"/>
      <c r="I922" s="629"/>
      <c r="J922" s="629"/>
      <c r="K922" s="629"/>
      <c r="L922" s="629"/>
      <c r="M922" s="629"/>
      <c r="N922" s="629">
        <v>8</v>
      </c>
      <c r="O922" s="629">
        <v>6048</v>
      </c>
      <c r="P922" s="642"/>
      <c r="Q922" s="630">
        <v>756</v>
      </c>
    </row>
    <row r="923" spans="1:17" ht="14.4" customHeight="1" x14ac:dyDescent="0.3">
      <c r="A923" s="625" t="s">
        <v>545</v>
      </c>
      <c r="B923" s="626" t="s">
        <v>6642</v>
      </c>
      <c r="C923" s="626" t="s">
        <v>6450</v>
      </c>
      <c r="D923" s="626" t="s">
        <v>7774</v>
      </c>
      <c r="E923" s="626" t="s">
        <v>6944</v>
      </c>
      <c r="F923" s="629"/>
      <c r="G923" s="629"/>
      <c r="H923" s="629"/>
      <c r="I923" s="629"/>
      <c r="J923" s="629"/>
      <c r="K923" s="629"/>
      <c r="L923" s="629"/>
      <c r="M923" s="629"/>
      <c r="N923" s="629">
        <v>1</v>
      </c>
      <c r="O923" s="629">
        <v>567.92999999999995</v>
      </c>
      <c r="P923" s="642"/>
      <c r="Q923" s="630">
        <v>567.92999999999995</v>
      </c>
    </row>
    <row r="924" spans="1:17" ht="14.4" customHeight="1" x14ac:dyDescent="0.3">
      <c r="A924" s="625" t="s">
        <v>545</v>
      </c>
      <c r="B924" s="626" t="s">
        <v>6642</v>
      </c>
      <c r="C924" s="626" t="s">
        <v>6450</v>
      </c>
      <c r="D924" s="626" t="s">
        <v>7775</v>
      </c>
      <c r="E924" s="626" t="s">
        <v>6936</v>
      </c>
      <c r="F924" s="629"/>
      <c r="G924" s="629"/>
      <c r="H924" s="629"/>
      <c r="I924" s="629"/>
      <c r="J924" s="629"/>
      <c r="K924" s="629"/>
      <c r="L924" s="629"/>
      <c r="M924" s="629"/>
      <c r="N924" s="629">
        <v>1</v>
      </c>
      <c r="O924" s="629">
        <v>88.51</v>
      </c>
      <c r="P924" s="642"/>
      <c r="Q924" s="630">
        <v>88.51</v>
      </c>
    </row>
    <row r="925" spans="1:17" ht="14.4" customHeight="1" x14ac:dyDescent="0.3">
      <c r="A925" s="625" t="s">
        <v>545</v>
      </c>
      <c r="B925" s="626" t="s">
        <v>6642</v>
      </c>
      <c r="C925" s="626" t="s">
        <v>6450</v>
      </c>
      <c r="D925" s="626" t="s">
        <v>7776</v>
      </c>
      <c r="E925" s="626" t="s">
        <v>7777</v>
      </c>
      <c r="F925" s="629"/>
      <c r="G925" s="629"/>
      <c r="H925" s="629"/>
      <c r="I925" s="629"/>
      <c r="J925" s="629">
        <v>2</v>
      </c>
      <c r="K925" s="629">
        <v>1469.56</v>
      </c>
      <c r="L925" s="629"/>
      <c r="M925" s="629">
        <v>734.78</v>
      </c>
      <c r="N925" s="629"/>
      <c r="O925" s="629"/>
      <c r="P925" s="642"/>
      <c r="Q925" s="630"/>
    </row>
    <row r="926" spans="1:17" ht="14.4" customHeight="1" x14ac:dyDescent="0.3">
      <c r="A926" s="625" t="s">
        <v>545</v>
      </c>
      <c r="B926" s="626" t="s">
        <v>6642</v>
      </c>
      <c r="C926" s="626" t="s">
        <v>6450</v>
      </c>
      <c r="D926" s="626" t="s">
        <v>7778</v>
      </c>
      <c r="E926" s="626" t="s">
        <v>7779</v>
      </c>
      <c r="F926" s="629"/>
      <c r="G926" s="629"/>
      <c r="H926" s="629"/>
      <c r="I926" s="629"/>
      <c r="J926" s="629">
        <v>1</v>
      </c>
      <c r="K926" s="629">
        <v>403.3</v>
      </c>
      <c r="L926" s="629"/>
      <c r="M926" s="629">
        <v>403.3</v>
      </c>
      <c r="N926" s="629"/>
      <c r="O926" s="629"/>
      <c r="P926" s="642"/>
      <c r="Q926" s="630"/>
    </row>
    <row r="927" spans="1:17" ht="14.4" customHeight="1" x14ac:dyDescent="0.3">
      <c r="A927" s="625" t="s">
        <v>545</v>
      </c>
      <c r="B927" s="626" t="s">
        <v>6642</v>
      </c>
      <c r="C927" s="626" t="s">
        <v>6450</v>
      </c>
      <c r="D927" s="626" t="s">
        <v>7780</v>
      </c>
      <c r="E927" s="626" t="s">
        <v>7585</v>
      </c>
      <c r="F927" s="629">
        <v>1</v>
      </c>
      <c r="G927" s="629">
        <v>4466.7</v>
      </c>
      <c r="H927" s="629">
        <v>1</v>
      </c>
      <c r="I927" s="629">
        <v>4466.7</v>
      </c>
      <c r="J927" s="629"/>
      <c r="K927" s="629"/>
      <c r="L927" s="629"/>
      <c r="M927" s="629"/>
      <c r="N927" s="629"/>
      <c r="O927" s="629"/>
      <c r="P927" s="642"/>
      <c r="Q927" s="630"/>
    </row>
    <row r="928" spans="1:17" ht="14.4" customHeight="1" x14ac:dyDescent="0.3">
      <c r="A928" s="625" t="s">
        <v>545</v>
      </c>
      <c r="B928" s="626" t="s">
        <v>6642</v>
      </c>
      <c r="C928" s="626" t="s">
        <v>6450</v>
      </c>
      <c r="D928" s="626" t="s">
        <v>7781</v>
      </c>
      <c r="E928" s="626" t="s">
        <v>7112</v>
      </c>
      <c r="F928" s="629">
        <v>1</v>
      </c>
      <c r="G928" s="629">
        <v>2445</v>
      </c>
      <c r="H928" s="629">
        <v>1</v>
      </c>
      <c r="I928" s="629">
        <v>2445</v>
      </c>
      <c r="J928" s="629"/>
      <c r="K928" s="629"/>
      <c r="L928" s="629"/>
      <c r="M928" s="629"/>
      <c r="N928" s="629"/>
      <c r="O928" s="629"/>
      <c r="P928" s="642"/>
      <c r="Q928" s="630"/>
    </row>
    <row r="929" spans="1:17" ht="14.4" customHeight="1" x14ac:dyDescent="0.3">
      <c r="A929" s="625" t="s">
        <v>545</v>
      </c>
      <c r="B929" s="626" t="s">
        <v>6642</v>
      </c>
      <c r="C929" s="626" t="s">
        <v>6450</v>
      </c>
      <c r="D929" s="626" t="s">
        <v>7782</v>
      </c>
      <c r="E929" s="626" t="s">
        <v>7783</v>
      </c>
      <c r="F929" s="629">
        <v>8</v>
      </c>
      <c r="G929" s="629">
        <v>8772</v>
      </c>
      <c r="H929" s="629">
        <v>1</v>
      </c>
      <c r="I929" s="629">
        <v>1096.5</v>
      </c>
      <c r="J929" s="629"/>
      <c r="K929" s="629"/>
      <c r="L929" s="629"/>
      <c r="M929" s="629"/>
      <c r="N929" s="629"/>
      <c r="O929" s="629"/>
      <c r="P929" s="642"/>
      <c r="Q929" s="630"/>
    </row>
    <row r="930" spans="1:17" ht="14.4" customHeight="1" x14ac:dyDescent="0.3">
      <c r="A930" s="625" t="s">
        <v>545</v>
      </c>
      <c r="B930" s="626" t="s">
        <v>6642</v>
      </c>
      <c r="C930" s="626" t="s">
        <v>6450</v>
      </c>
      <c r="D930" s="626" t="s">
        <v>7784</v>
      </c>
      <c r="E930" s="626" t="s">
        <v>7785</v>
      </c>
      <c r="F930" s="629">
        <v>1</v>
      </c>
      <c r="G930" s="629">
        <v>372.4</v>
      </c>
      <c r="H930" s="629">
        <v>1</v>
      </c>
      <c r="I930" s="629">
        <v>372.4</v>
      </c>
      <c r="J930" s="629"/>
      <c r="K930" s="629"/>
      <c r="L930" s="629"/>
      <c r="M930" s="629"/>
      <c r="N930" s="629"/>
      <c r="O930" s="629"/>
      <c r="P930" s="642"/>
      <c r="Q930" s="630"/>
    </row>
    <row r="931" spans="1:17" ht="14.4" customHeight="1" x14ac:dyDescent="0.3">
      <c r="A931" s="625" t="s">
        <v>545</v>
      </c>
      <c r="B931" s="626" t="s">
        <v>6642</v>
      </c>
      <c r="C931" s="626" t="s">
        <v>6450</v>
      </c>
      <c r="D931" s="626" t="s">
        <v>7786</v>
      </c>
      <c r="E931" s="626" t="s">
        <v>7787</v>
      </c>
      <c r="F931" s="629"/>
      <c r="G931" s="629"/>
      <c r="H931" s="629"/>
      <c r="I931" s="629"/>
      <c r="J931" s="629">
        <v>2</v>
      </c>
      <c r="K931" s="629">
        <v>682.96</v>
      </c>
      <c r="L931" s="629"/>
      <c r="M931" s="629">
        <v>341.48</v>
      </c>
      <c r="N931" s="629"/>
      <c r="O931" s="629"/>
      <c r="P931" s="642"/>
      <c r="Q931" s="630"/>
    </row>
    <row r="932" spans="1:17" ht="14.4" customHeight="1" x14ac:dyDescent="0.3">
      <c r="A932" s="625" t="s">
        <v>545</v>
      </c>
      <c r="B932" s="626" t="s">
        <v>6642</v>
      </c>
      <c r="C932" s="626" t="s">
        <v>6450</v>
      </c>
      <c r="D932" s="626" t="s">
        <v>7788</v>
      </c>
      <c r="E932" s="626" t="s">
        <v>7789</v>
      </c>
      <c r="F932" s="629"/>
      <c r="G932" s="629"/>
      <c r="H932" s="629"/>
      <c r="I932" s="629"/>
      <c r="J932" s="629">
        <v>1</v>
      </c>
      <c r="K932" s="629">
        <v>19498.46</v>
      </c>
      <c r="L932" s="629"/>
      <c r="M932" s="629">
        <v>19498.46</v>
      </c>
      <c r="N932" s="629">
        <v>1</v>
      </c>
      <c r="O932" s="629">
        <v>19498.46</v>
      </c>
      <c r="P932" s="642"/>
      <c r="Q932" s="630">
        <v>19498.46</v>
      </c>
    </row>
    <row r="933" spans="1:17" ht="14.4" customHeight="1" x14ac:dyDescent="0.3">
      <c r="A933" s="625" t="s">
        <v>545</v>
      </c>
      <c r="B933" s="626" t="s">
        <v>6642</v>
      </c>
      <c r="C933" s="626" t="s">
        <v>6450</v>
      </c>
      <c r="D933" s="626" t="s">
        <v>7790</v>
      </c>
      <c r="E933" s="626" t="s">
        <v>7791</v>
      </c>
      <c r="F933" s="629"/>
      <c r="G933" s="629"/>
      <c r="H933" s="629"/>
      <c r="I933" s="629"/>
      <c r="J933" s="629"/>
      <c r="K933" s="629"/>
      <c r="L933" s="629"/>
      <c r="M933" s="629"/>
      <c r="N933" s="629">
        <v>3</v>
      </c>
      <c r="O933" s="629">
        <v>2541</v>
      </c>
      <c r="P933" s="642"/>
      <c r="Q933" s="630">
        <v>847</v>
      </c>
    </row>
    <row r="934" spans="1:17" ht="14.4" customHeight="1" x14ac:dyDescent="0.3">
      <c r="A934" s="625" t="s">
        <v>545</v>
      </c>
      <c r="B934" s="626" t="s">
        <v>6642</v>
      </c>
      <c r="C934" s="626" t="s">
        <v>6450</v>
      </c>
      <c r="D934" s="626" t="s">
        <v>7792</v>
      </c>
      <c r="E934" s="626" t="s">
        <v>7793</v>
      </c>
      <c r="F934" s="629"/>
      <c r="G934" s="629"/>
      <c r="H934" s="629"/>
      <c r="I934" s="629"/>
      <c r="J934" s="629">
        <v>1</v>
      </c>
      <c r="K934" s="629">
        <v>2002.25</v>
      </c>
      <c r="L934" s="629"/>
      <c r="M934" s="629">
        <v>2002.25</v>
      </c>
      <c r="N934" s="629"/>
      <c r="O934" s="629"/>
      <c r="P934" s="642"/>
      <c r="Q934" s="630"/>
    </row>
    <row r="935" spans="1:17" ht="14.4" customHeight="1" x14ac:dyDescent="0.3">
      <c r="A935" s="625" t="s">
        <v>545</v>
      </c>
      <c r="B935" s="626" t="s">
        <v>6642</v>
      </c>
      <c r="C935" s="626" t="s">
        <v>6450</v>
      </c>
      <c r="D935" s="626" t="s">
        <v>7794</v>
      </c>
      <c r="E935" s="626" t="s">
        <v>7795</v>
      </c>
      <c r="F935" s="629">
        <v>2</v>
      </c>
      <c r="G935" s="629">
        <v>5097</v>
      </c>
      <c r="H935" s="629">
        <v>1</v>
      </c>
      <c r="I935" s="629">
        <v>2548.5</v>
      </c>
      <c r="J935" s="629"/>
      <c r="K935" s="629"/>
      <c r="L935" s="629"/>
      <c r="M935" s="629"/>
      <c r="N935" s="629"/>
      <c r="O935" s="629"/>
      <c r="P935" s="642"/>
      <c r="Q935" s="630"/>
    </row>
    <row r="936" spans="1:17" ht="14.4" customHeight="1" x14ac:dyDescent="0.3">
      <c r="A936" s="625" t="s">
        <v>545</v>
      </c>
      <c r="B936" s="626" t="s">
        <v>6642</v>
      </c>
      <c r="C936" s="626" t="s">
        <v>6450</v>
      </c>
      <c r="D936" s="626" t="s">
        <v>7796</v>
      </c>
      <c r="E936" s="626" t="s">
        <v>7797</v>
      </c>
      <c r="F936" s="629">
        <v>2</v>
      </c>
      <c r="G936" s="629">
        <v>11890.84</v>
      </c>
      <c r="H936" s="629">
        <v>1</v>
      </c>
      <c r="I936" s="629">
        <v>5945.42</v>
      </c>
      <c r="J936" s="629"/>
      <c r="K936" s="629"/>
      <c r="L936" s="629"/>
      <c r="M936" s="629"/>
      <c r="N936" s="629"/>
      <c r="O936" s="629"/>
      <c r="P936" s="642"/>
      <c r="Q936" s="630"/>
    </row>
    <row r="937" spans="1:17" ht="14.4" customHeight="1" x14ac:dyDescent="0.3">
      <c r="A937" s="625" t="s">
        <v>545</v>
      </c>
      <c r="B937" s="626" t="s">
        <v>6642</v>
      </c>
      <c r="C937" s="626" t="s">
        <v>6450</v>
      </c>
      <c r="D937" s="626" t="s">
        <v>7798</v>
      </c>
      <c r="E937" s="626" t="s">
        <v>7799</v>
      </c>
      <c r="F937" s="629"/>
      <c r="G937" s="629"/>
      <c r="H937" s="629"/>
      <c r="I937" s="629"/>
      <c r="J937" s="629">
        <v>1</v>
      </c>
      <c r="K937" s="629">
        <v>10707.71</v>
      </c>
      <c r="L937" s="629"/>
      <c r="M937" s="629">
        <v>10707.71</v>
      </c>
      <c r="N937" s="629"/>
      <c r="O937" s="629"/>
      <c r="P937" s="642"/>
      <c r="Q937" s="630"/>
    </row>
    <row r="938" spans="1:17" ht="14.4" customHeight="1" x14ac:dyDescent="0.3">
      <c r="A938" s="625" t="s">
        <v>545</v>
      </c>
      <c r="B938" s="626" t="s">
        <v>6642</v>
      </c>
      <c r="C938" s="626" t="s">
        <v>6450</v>
      </c>
      <c r="D938" s="626" t="s">
        <v>7800</v>
      </c>
      <c r="E938" s="626" t="s">
        <v>7801</v>
      </c>
      <c r="F938" s="629"/>
      <c r="G938" s="629"/>
      <c r="H938" s="629"/>
      <c r="I938" s="629"/>
      <c r="J938" s="629">
        <v>1</v>
      </c>
      <c r="K938" s="629">
        <v>3990</v>
      </c>
      <c r="L938" s="629"/>
      <c r="M938" s="629">
        <v>3990</v>
      </c>
      <c r="N938" s="629"/>
      <c r="O938" s="629"/>
      <c r="P938" s="642"/>
      <c r="Q938" s="630"/>
    </row>
    <row r="939" spans="1:17" ht="14.4" customHeight="1" x14ac:dyDescent="0.3">
      <c r="A939" s="625" t="s">
        <v>545</v>
      </c>
      <c r="B939" s="626" t="s">
        <v>6642</v>
      </c>
      <c r="C939" s="626" t="s">
        <v>6450</v>
      </c>
      <c r="D939" s="626" t="s">
        <v>7802</v>
      </c>
      <c r="E939" s="626" t="s">
        <v>7709</v>
      </c>
      <c r="F939" s="629"/>
      <c r="G939" s="629"/>
      <c r="H939" s="629"/>
      <c r="I939" s="629"/>
      <c r="J939" s="629"/>
      <c r="K939" s="629"/>
      <c r="L939" s="629"/>
      <c r="M939" s="629"/>
      <c r="N939" s="629">
        <v>1</v>
      </c>
      <c r="O939" s="629">
        <v>8946.2999999999993</v>
      </c>
      <c r="P939" s="642"/>
      <c r="Q939" s="630">
        <v>8946.2999999999993</v>
      </c>
    </row>
    <row r="940" spans="1:17" ht="14.4" customHeight="1" x14ac:dyDescent="0.3">
      <c r="A940" s="625" t="s">
        <v>545</v>
      </c>
      <c r="B940" s="626" t="s">
        <v>6642</v>
      </c>
      <c r="C940" s="626" t="s">
        <v>6450</v>
      </c>
      <c r="D940" s="626" t="s">
        <v>7803</v>
      </c>
      <c r="E940" s="626" t="s">
        <v>7273</v>
      </c>
      <c r="F940" s="629"/>
      <c r="G940" s="629"/>
      <c r="H940" s="629"/>
      <c r="I940" s="629"/>
      <c r="J940" s="629"/>
      <c r="K940" s="629"/>
      <c r="L940" s="629"/>
      <c r="M940" s="629"/>
      <c r="N940" s="629">
        <v>2</v>
      </c>
      <c r="O940" s="629">
        <v>14144.3</v>
      </c>
      <c r="P940" s="642"/>
      <c r="Q940" s="630">
        <v>7072.15</v>
      </c>
    </row>
    <row r="941" spans="1:17" ht="14.4" customHeight="1" x14ac:dyDescent="0.3">
      <c r="A941" s="625" t="s">
        <v>545</v>
      </c>
      <c r="B941" s="626" t="s">
        <v>6642</v>
      </c>
      <c r="C941" s="626" t="s">
        <v>6450</v>
      </c>
      <c r="D941" s="626" t="s">
        <v>7804</v>
      </c>
      <c r="E941" s="626" t="s">
        <v>7424</v>
      </c>
      <c r="F941" s="629"/>
      <c r="G941" s="629"/>
      <c r="H941" s="629"/>
      <c r="I941" s="629"/>
      <c r="J941" s="629"/>
      <c r="K941" s="629"/>
      <c r="L941" s="629"/>
      <c r="M941" s="629"/>
      <c r="N941" s="629">
        <v>1</v>
      </c>
      <c r="O941" s="629">
        <v>10208</v>
      </c>
      <c r="P941" s="642"/>
      <c r="Q941" s="630">
        <v>10208</v>
      </c>
    </row>
    <row r="942" spans="1:17" ht="14.4" customHeight="1" x14ac:dyDescent="0.3">
      <c r="A942" s="625" t="s">
        <v>545</v>
      </c>
      <c r="B942" s="626" t="s">
        <v>6642</v>
      </c>
      <c r="C942" s="626" t="s">
        <v>6450</v>
      </c>
      <c r="D942" s="626" t="s">
        <v>7805</v>
      </c>
      <c r="E942" s="626" t="s">
        <v>7365</v>
      </c>
      <c r="F942" s="629"/>
      <c r="G942" s="629"/>
      <c r="H942" s="629"/>
      <c r="I942" s="629"/>
      <c r="J942" s="629"/>
      <c r="K942" s="629"/>
      <c r="L942" s="629"/>
      <c r="M942" s="629"/>
      <c r="N942" s="629">
        <v>0.1</v>
      </c>
      <c r="O942" s="629">
        <v>38.520000000000003</v>
      </c>
      <c r="P942" s="642"/>
      <c r="Q942" s="630">
        <v>385.2</v>
      </c>
    </row>
    <row r="943" spans="1:17" ht="14.4" customHeight="1" x14ac:dyDescent="0.3">
      <c r="A943" s="625" t="s">
        <v>545</v>
      </c>
      <c r="B943" s="626" t="s">
        <v>6642</v>
      </c>
      <c r="C943" s="626" t="s">
        <v>6450</v>
      </c>
      <c r="D943" s="626" t="s">
        <v>7806</v>
      </c>
      <c r="E943" s="626" t="s">
        <v>7807</v>
      </c>
      <c r="F943" s="629"/>
      <c r="G943" s="629"/>
      <c r="H943" s="629"/>
      <c r="I943" s="629"/>
      <c r="J943" s="629"/>
      <c r="K943" s="629"/>
      <c r="L943" s="629"/>
      <c r="M943" s="629"/>
      <c r="N943" s="629">
        <v>10</v>
      </c>
      <c r="O943" s="629">
        <v>3359.9</v>
      </c>
      <c r="P943" s="642"/>
      <c r="Q943" s="630">
        <v>335.99</v>
      </c>
    </row>
    <row r="944" spans="1:17" ht="14.4" customHeight="1" x14ac:dyDescent="0.3">
      <c r="A944" s="625" t="s">
        <v>545</v>
      </c>
      <c r="B944" s="626" t="s">
        <v>6642</v>
      </c>
      <c r="C944" s="626" t="s">
        <v>6450</v>
      </c>
      <c r="D944" s="626" t="s">
        <v>7808</v>
      </c>
      <c r="E944" s="626" t="s">
        <v>7809</v>
      </c>
      <c r="F944" s="629"/>
      <c r="G944" s="629"/>
      <c r="H944" s="629"/>
      <c r="I944" s="629"/>
      <c r="J944" s="629"/>
      <c r="K944" s="629"/>
      <c r="L944" s="629"/>
      <c r="M944" s="629"/>
      <c r="N944" s="629">
        <v>1</v>
      </c>
      <c r="O944" s="629">
        <v>4303.71</v>
      </c>
      <c r="P944" s="642"/>
      <c r="Q944" s="630">
        <v>4303.71</v>
      </c>
    </row>
    <row r="945" spans="1:17" ht="14.4" customHeight="1" x14ac:dyDescent="0.3">
      <c r="A945" s="625" t="s">
        <v>545</v>
      </c>
      <c r="B945" s="626" t="s">
        <v>6642</v>
      </c>
      <c r="C945" s="626" t="s">
        <v>6450</v>
      </c>
      <c r="D945" s="626" t="s">
        <v>7810</v>
      </c>
      <c r="E945" s="626" t="s">
        <v>7811</v>
      </c>
      <c r="F945" s="629"/>
      <c r="G945" s="629"/>
      <c r="H945" s="629"/>
      <c r="I945" s="629"/>
      <c r="J945" s="629"/>
      <c r="K945" s="629"/>
      <c r="L945" s="629"/>
      <c r="M945" s="629"/>
      <c r="N945" s="629">
        <v>4</v>
      </c>
      <c r="O945" s="629">
        <v>1643.68</v>
      </c>
      <c r="P945" s="642"/>
      <c r="Q945" s="630">
        <v>410.92</v>
      </c>
    </row>
    <row r="946" spans="1:17" ht="14.4" customHeight="1" x14ac:dyDescent="0.3">
      <c r="A946" s="625" t="s">
        <v>545</v>
      </c>
      <c r="B946" s="626" t="s">
        <v>6642</v>
      </c>
      <c r="C946" s="626" t="s">
        <v>6450</v>
      </c>
      <c r="D946" s="626" t="s">
        <v>7812</v>
      </c>
      <c r="E946" s="626" t="s">
        <v>7813</v>
      </c>
      <c r="F946" s="629">
        <v>1</v>
      </c>
      <c r="G946" s="629">
        <v>6480</v>
      </c>
      <c r="H946" s="629">
        <v>1</v>
      </c>
      <c r="I946" s="629">
        <v>6480</v>
      </c>
      <c r="J946" s="629"/>
      <c r="K946" s="629"/>
      <c r="L946" s="629"/>
      <c r="M946" s="629"/>
      <c r="N946" s="629"/>
      <c r="O946" s="629"/>
      <c r="P946" s="642"/>
      <c r="Q946" s="630"/>
    </row>
    <row r="947" spans="1:17" ht="14.4" customHeight="1" x14ac:dyDescent="0.3">
      <c r="A947" s="625" t="s">
        <v>545</v>
      </c>
      <c r="B947" s="626" t="s">
        <v>6642</v>
      </c>
      <c r="C947" s="626" t="s">
        <v>6450</v>
      </c>
      <c r="D947" s="626" t="s">
        <v>7814</v>
      </c>
      <c r="E947" s="626" t="s">
        <v>7815</v>
      </c>
      <c r="F947" s="629">
        <v>1</v>
      </c>
      <c r="G947" s="629">
        <v>10529</v>
      </c>
      <c r="H947" s="629">
        <v>1</v>
      </c>
      <c r="I947" s="629">
        <v>10529</v>
      </c>
      <c r="J947" s="629"/>
      <c r="K947" s="629"/>
      <c r="L947" s="629"/>
      <c r="M947" s="629"/>
      <c r="N947" s="629"/>
      <c r="O947" s="629"/>
      <c r="P947" s="642"/>
      <c r="Q947" s="630"/>
    </row>
    <row r="948" spans="1:17" ht="14.4" customHeight="1" x14ac:dyDescent="0.3">
      <c r="A948" s="625" t="s">
        <v>545</v>
      </c>
      <c r="B948" s="626" t="s">
        <v>6642</v>
      </c>
      <c r="C948" s="626" t="s">
        <v>6450</v>
      </c>
      <c r="D948" s="626" t="s">
        <v>7816</v>
      </c>
      <c r="E948" s="626" t="s">
        <v>7817</v>
      </c>
      <c r="F948" s="629">
        <v>1</v>
      </c>
      <c r="G948" s="629">
        <v>3763.2</v>
      </c>
      <c r="H948" s="629">
        <v>1</v>
      </c>
      <c r="I948" s="629">
        <v>3763.2</v>
      </c>
      <c r="J948" s="629"/>
      <c r="K948" s="629"/>
      <c r="L948" s="629"/>
      <c r="M948" s="629"/>
      <c r="N948" s="629"/>
      <c r="O948" s="629"/>
      <c r="P948" s="642"/>
      <c r="Q948" s="630"/>
    </row>
    <row r="949" spans="1:17" ht="14.4" customHeight="1" x14ac:dyDescent="0.3">
      <c r="A949" s="625" t="s">
        <v>545</v>
      </c>
      <c r="B949" s="626" t="s">
        <v>6642</v>
      </c>
      <c r="C949" s="626" t="s">
        <v>6450</v>
      </c>
      <c r="D949" s="626" t="s">
        <v>7818</v>
      </c>
      <c r="E949" s="626" t="s">
        <v>7819</v>
      </c>
      <c r="F949" s="629"/>
      <c r="G949" s="629"/>
      <c r="H949" s="629"/>
      <c r="I949" s="629"/>
      <c r="J949" s="629">
        <v>3</v>
      </c>
      <c r="K949" s="629">
        <v>5494.5</v>
      </c>
      <c r="L949" s="629"/>
      <c r="M949" s="629">
        <v>1831.5</v>
      </c>
      <c r="N949" s="629"/>
      <c r="O949" s="629"/>
      <c r="P949" s="642"/>
      <c r="Q949" s="630"/>
    </row>
    <row r="950" spans="1:17" ht="14.4" customHeight="1" x14ac:dyDescent="0.3">
      <c r="A950" s="625" t="s">
        <v>545</v>
      </c>
      <c r="B950" s="626" t="s">
        <v>6642</v>
      </c>
      <c r="C950" s="626" t="s">
        <v>6450</v>
      </c>
      <c r="D950" s="626" t="s">
        <v>7820</v>
      </c>
      <c r="E950" s="626" t="s">
        <v>7210</v>
      </c>
      <c r="F950" s="629"/>
      <c r="G950" s="629"/>
      <c r="H950" s="629"/>
      <c r="I950" s="629"/>
      <c r="J950" s="629">
        <v>1</v>
      </c>
      <c r="K950" s="629">
        <v>591.76</v>
      </c>
      <c r="L950" s="629"/>
      <c r="M950" s="629">
        <v>591.76</v>
      </c>
      <c r="N950" s="629"/>
      <c r="O950" s="629"/>
      <c r="P950" s="642"/>
      <c r="Q950" s="630"/>
    </row>
    <row r="951" spans="1:17" ht="14.4" customHeight="1" x14ac:dyDescent="0.3">
      <c r="A951" s="625" t="s">
        <v>545</v>
      </c>
      <c r="B951" s="626" t="s">
        <v>6642</v>
      </c>
      <c r="C951" s="626" t="s">
        <v>6450</v>
      </c>
      <c r="D951" s="626" t="s">
        <v>7821</v>
      </c>
      <c r="E951" s="626" t="s">
        <v>6933</v>
      </c>
      <c r="F951" s="629"/>
      <c r="G951" s="629"/>
      <c r="H951" s="629"/>
      <c r="I951" s="629"/>
      <c r="J951" s="629">
        <v>1</v>
      </c>
      <c r="K951" s="629">
        <v>2011.58</v>
      </c>
      <c r="L951" s="629"/>
      <c r="M951" s="629">
        <v>2011.58</v>
      </c>
      <c r="N951" s="629"/>
      <c r="O951" s="629"/>
      <c r="P951" s="642"/>
      <c r="Q951" s="630"/>
    </row>
    <row r="952" spans="1:17" ht="14.4" customHeight="1" x14ac:dyDescent="0.3">
      <c r="A952" s="625" t="s">
        <v>545</v>
      </c>
      <c r="B952" s="626" t="s">
        <v>6642</v>
      </c>
      <c r="C952" s="626" t="s">
        <v>6450</v>
      </c>
      <c r="D952" s="626" t="s">
        <v>7822</v>
      </c>
      <c r="E952" s="626" t="s">
        <v>7823</v>
      </c>
      <c r="F952" s="629"/>
      <c r="G952" s="629"/>
      <c r="H952" s="629"/>
      <c r="I952" s="629"/>
      <c r="J952" s="629">
        <v>1</v>
      </c>
      <c r="K952" s="629">
        <v>10559.72</v>
      </c>
      <c r="L952" s="629"/>
      <c r="M952" s="629">
        <v>10559.72</v>
      </c>
      <c r="N952" s="629"/>
      <c r="O952" s="629"/>
      <c r="P952" s="642"/>
      <c r="Q952" s="630"/>
    </row>
    <row r="953" spans="1:17" ht="14.4" customHeight="1" x14ac:dyDescent="0.3">
      <c r="A953" s="625" t="s">
        <v>545</v>
      </c>
      <c r="B953" s="626" t="s">
        <v>6642</v>
      </c>
      <c r="C953" s="626" t="s">
        <v>6450</v>
      </c>
      <c r="D953" s="626" t="s">
        <v>7824</v>
      </c>
      <c r="E953" s="626" t="s">
        <v>7769</v>
      </c>
      <c r="F953" s="629"/>
      <c r="G953" s="629"/>
      <c r="H953" s="629"/>
      <c r="I953" s="629"/>
      <c r="J953" s="629"/>
      <c r="K953" s="629"/>
      <c r="L953" s="629"/>
      <c r="M953" s="629"/>
      <c r="N953" s="629">
        <v>6</v>
      </c>
      <c r="O953" s="629">
        <v>20386.919999999998</v>
      </c>
      <c r="P953" s="642"/>
      <c r="Q953" s="630">
        <v>3397.8199999999997</v>
      </c>
    </row>
    <row r="954" spans="1:17" ht="14.4" customHeight="1" x14ac:dyDescent="0.3">
      <c r="A954" s="625" t="s">
        <v>545</v>
      </c>
      <c r="B954" s="626" t="s">
        <v>6642</v>
      </c>
      <c r="C954" s="626" t="s">
        <v>6450</v>
      </c>
      <c r="D954" s="626" t="s">
        <v>7825</v>
      </c>
      <c r="E954" s="626" t="s">
        <v>7826</v>
      </c>
      <c r="F954" s="629"/>
      <c r="G954" s="629"/>
      <c r="H954" s="629"/>
      <c r="I954" s="629"/>
      <c r="J954" s="629"/>
      <c r="K954" s="629"/>
      <c r="L954" s="629"/>
      <c r="M954" s="629"/>
      <c r="N954" s="629">
        <v>3</v>
      </c>
      <c r="O954" s="629">
        <v>2283</v>
      </c>
      <c r="P954" s="642"/>
      <c r="Q954" s="630">
        <v>761</v>
      </c>
    </row>
    <row r="955" spans="1:17" ht="14.4" customHeight="1" x14ac:dyDescent="0.3">
      <c r="A955" s="625" t="s">
        <v>545</v>
      </c>
      <c r="B955" s="626" t="s">
        <v>6642</v>
      </c>
      <c r="C955" s="626" t="s">
        <v>6450</v>
      </c>
      <c r="D955" s="626" t="s">
        <v>7827</v>
      </c>
      <c r="E955" s="626" t="s">
        <v>7828</v>
      </c>
      <c r="F955" s="629"/>
      <c r="G955" s="629"/>
      <c r="H955" s="629"/>
      <c r="I955" s="629"/>
      <c r="J955" s="629"/>
      <c r="K955" s="629"/>
      <c r="L955" s="629"/>
      <c r="M955" s="629"/>
      <c r="N955" s="629">
        <v>1</v>
      </c>
      <c r="O955" s="629">
        <v>9290</v>
      </c>
      <c r="P955" s="642"/>
      <c r="Q955" s="630">
        <v>9290</v>
      </c>
    </row>
    <row r="956" spans="1:17" ht="14.4" customHeight="1" x14ac:dyDescent="0.3">
      <c r="A956" s="625" t="s">
        <v>545</v>
      </c>
      <c r="B956" s="626" t="s">
        <v>6642</v>
      </c>
      <c r="C956" s="626" t="s">
        <v>6450</v>
      </c>
      <c r="D956" s="626" t="s">
        <v>7829</v>
      </c>
      <c r="E956" s="626" t="s">
        <v>7830</v>
      </c>
      <c r="F956" s="629"/>
      <c r="G956" s="629"/>
      <c r="H956" s="629"/>
      <c r="I956" s="629"/>
      <c r="J956" s="629"/>
      <c r="K956" s="629"/>
      <c r="L956" s="629"/>
      <c r="M956" s="629"/>
      <c r="N956" s="629">
        <v>1</v>
      </c>
      <c r="O956" s="629">
        <v>658</v>
      </c>
      <c r="P956" s="642"/>
      <c r="Q956" s="630">
        <v>658</v>
      </c>
    </row>
    <row r="957" spans="1:17" ht="14.4" customHeight="1" x14ac:dyDescent="0.3">
      <c r="A957" s="625" t="s">
        <v>545</v>
      </c>
      <c r="B957" s="626" t="s">
        <v>6642</v>
      </c>
      <c r="C957" s="626" t="s">
        <v>6450</v>
      </c>
      <c r="D957" s="626" t="s">
        <v>7831</v>
      </c>
      <c r="E957" s="626" t="s">
        <v>7832</v>
      </c>
      <c r="F957" s="629"/>
      <c r="G957" s="629"/>
      <c r="H957" s="629"/>
      <c r="I957" s="629"/>
      <c r="J957" s="629"/>
      <c r="K957" s="629"/>
      <c r="L957" s="629"/>
      <c r="M957" s="629"/>
      <c r="N957" s="629">
        <v>1</v>
      </c>
      <c r="O957" s="629">
        <v>12448</v>
      </c>
      <c r="P957" s="642"/>
      <c r="Q957" s="630">
        <v>12448</v>
      </c>
    </row>
    <row r="958" spans="1:17" ht="14.4" customHeight="1" x14ac:dyDescent="0.3">
      <c r="A958" s="625" t="s">
        <v>545</v>
      </c>
      <c r="B958" s="626" t="s">
        <v>6642</v>
      </c>
      <c r="C958" s="626" t="s">
        <v>6450</v>
      </c>
      <c r="D958" s="626" t="s">
        <v>7833</v>
      </c>
      <c r="E958" s="626" t="s">
        <v>7598</v>
      </c>
      <c r="F958" s="629"/>
      <c r="G958" s="629"/>
      <c r="H958" s="629"/>
      <c r="I958" s="629"/>
      <c r="J958" s="629">
        <v>1</v>
      </c>
      <c r="K958" s="629">
        <v>1059</v>
      </c>
      <c r="L958" s="629"/>
      <c r="M958" s="629">
        <v>1059</v>
      </c>
      <c r="N958" s="629"/>
      <c r="O958" s="629"/>
      <c r="P958" s="642"/>
      <c r="Q958" s="630"/>
    </row>
    <row r="959" spans="1:17" ht="14.4" customHeight="1" x14ac:dyDescent="0.3">
      <c r="A959" s="625" t="s">
        <v>545</v>
      </c>
      <c r="B959" s="626" t="s">
        <v>6642</v>
      </c>
      <c r="C959" s="626" t="s">
        <v>6409</v>
      </c>
      <c r="D959" s="626" t="s">
        <v>7834</v>
      </c>
      <c r="E959" s="626" t="s">
        <v>7835</v>
      </c>
      <c r="F959" s="629">
        <v>0</v>
      </c>
      <c r="G959" s="629">
        <v>0</v>
      </c>
      <c r="H959" s="629"/>
      <c r="I959" s="629"/>
      <c r="J959" s="629">
        <v>0</v>
      </c>
      <c r="K959" s="629">
        <v>0</v>
      </c>
      <c r="L959" s="629"/>
      <c r="M959" s="629"/>
      <c r="N959" s="629">
        <v>0</v>
      </c>
      <c r="O959" s="629">
        <v>0</v>
      </c>
      <c r="P959" s="642"/>
      <c r="Q959" s="630"/>
    </row>
    <row r="960" spans="1:17" ht="14.4" customHeight="1" x14ac:dyDescent="0.3">
      <c r="A960" s="625" t="s">
        <v>545</v>
      </c>
      <c r="B960" s="626" t="s">
        <v>6642</v>
      </c>
      <c r="C960" s="626" t="s">
        <v>6409</v>
      </c>
      <c r="D960" s="626" t="s">
        <v>7836</v>
      </c>
      <c r="E960" s="626" t="s">
        <v>7837</v>
      </c>
      <c r="F960" s="629">
        <v>1009</v>
      </c>
      <c r="G960" s="629">
        <v>0</v>
      </c>
      <c r="H960" s="629"/>
      <c r="I960" s="629">
        <v>0</v>
      </c>
      <c r="J960" s="629">
        <v>1140</v>
      </c>
      <c r="K960" s="629">
        <v>0</v>
      </c>
      <c r="L960" s="629"/>
      <c r="M960" s="629">
        <v>0</v>
      </c>
      <c r="N960" s="629">
        <v>1161</v>
      </c>
      <c r="O960" s="629">
        <v>0</v>
      </c>
      <c r="P960" s="642"/>
      <c r="Q960" s="630">
        <v>0</v>
      </c>
    </row>
    <row r="961" spans="1:17" ht="14.4" customHeight="1" x14ac:dyDescent="0.3">
      <c r="A961" s="625" t="s">
        <v>545</v>
      </c>
      <c r="B961" s="626" t="s">
        <v>6642</v>
      </c>
      <c r="C961" s="626" t="s">
        <v>6409</v>
      </c>
      <c r="D961" s="626" t="s">
        <v>6485</v>
      </c>
      <c r="E961" s="626" t="s">
        <v>6486</v>
      </c>
      <c r="F961" s="629">
        <v>70</v>
      </c>
      <c r="G961" s="629">
        <v>0</v>
      </c>
      <c r="H961" s="629"/>
      <c r="I961" s="629">
        <v>0</v>
      </c>
      <c r="J961" s="629">
        <v>120</v>
      </c>
      <c r="K961" s="629">
        <v>0</v>
      </c>
      <c r="L961" s="629"/>
      <c r="M961" s="629">
        <v>0</v>
      </c>
      <c r="N961" s="629">
        <v>177</v>
      </c>
      <c r="O961" s="629">
        <v>0</v>
      </c>
      <c r="P961" s="642"/>
      <c r="Q961" s="630">
        <v>0</v>
      </c>
    </row>
    <row r="962" spans="1:17" ht="14.4" customHeight="1" x14ac:dyDescent="0.3">
      <c r="A962" s="625" t="s">
        <v>545</v>
      </c>
      <c r="B962" s="626" t="s">
        <v>6642</v>
      </c>
      <c r="C962" s="626" t="s">
        <v>6409</v>
      </c>
      <c r="D962" s="626" t="s">
        <v>6487</v>
      </c>
      <c r="E962" s="626" t="s">
        <v>6488</v>
      </c>
      <c r="F962" s="629">
        <v>6928</v>
      </c>
      <c r="G962" s="629">
        <v>0</v>
      </c>
      <c r="H962" s="629"/>
      <c r="I962" s="629">
        <v>0</v>
      </c>
      <c r="J962" s="629">
        <v>6375</v>
      </c>
      <c r="K962" s="629">
        <v>0</v>
      </c>
      <c r="L962" s="629"/>
      <c r="M962" s="629">
        <v>0</v>
      </c>
      <c r="N962" s="629">
        <v>6283</v>
      </c>
      <c r="O962" s="629">
        <v>0</v>
      </c>
      <c r="P962" s="642"/>
      <c r="Q962" s="630">
        <v>0</v>
      </c>
    </row>
    <row r="963" spans="1:17" ht="14.4" customHeight="1" x14ac:dyDescent="0.3">
      <c r="A963" s="625" t="s">
        <v>545</v>
      </c>
      <c r="B963" s="626" t="s">
        <v>6642</v>
      </c>
      <c r="C963" s="626" t="s">
        <v>6409</v>
      </c>
      <c r="D963" s="626" t="s">
        <v>6493</v>
      </c>
      <c r="E963" s="626" t="s">
        <v>6494</v>
      </c>
      <c r="F963" s="629">
        <v>1</v>
      </c>
      <c r="G963" s="629">
        <v>75</v>
      </c>
      <c r="H963" s="629">
        <v>1</v>
      </c>
      <c r="I963" s="629">
        <v>75</v>
      </c>
      <c r="J963" s="629"/>
      <c r="K963" s="629"/>
      <c r="L963" s="629"/>
      <c r="M963" s="629"/>
      <c r="N963" s="629"/>
      <c r="O963" s="629"/>
      <c r="P963" s="642"/>
      <c r="Q963" s="630"/>
    </row>
    <row r="964" spans="1:17" ht="14.4" customHeight="1" x14ac:dyDescent="0.3">
      <c r="A964" s="625" t="s">
        <v>545</v>
      </c>
      <c r="B964" s="626" t="s">
        <v>6642</v>
      </c>
      <c r="C964" s="626" t="s">
        <v>6409</v>
      </c>
      <c r="D964" s="626" t="s">
        <v>6715</v>
      </c>
      <c r="E964" s="626" t="s">
        <v>6716</v>
      </c>
      <c r="F964" s="629">
        <v>3</v>
      </c>
      <c r="G964" s="629">
        <v>26919</v>
      </c>
      <c r="H964" s="629">
        <v>1</v>
      </c>
      <c r="I964" s="629">
        <v>8973</v>
      </c>
      <c r="J964" s="629"/>
      <c r="K964" s="629"/>
      <c r="L964" s="629"/>
      <c r="M964" s="629"/>
      <c r="N964" s="629"/>
      <c r="O964" s="629"/>
      <c r="P964" s="642"/>
      <c r="Q964" s="630"/>
    </row>
    <row r="965" spans="1:17" ht="14.4" customHeight="1" x14ac:dyDescent="0.3">
      <c r="A965" s="625" t="s">
        <v>545</v>
      </c>
      <c r="B965" s="626" t="s">
        <v>6642</v>
      </c>
      <c r="C965" s="626" t="s">
        <v>6409</v>
      </c>
      <c r="D965" s="626" t="s">
        <v>7838</v>
      </c>
      <c r="E965" s="626" t="s">
        <v>7839</v>
      </c>
      <c r="F965" s="629">
        <v>40</v>
      </c>
      <c r="G965" s="629">
        <v>7320</v>
      </c>
      <c r="H965" s="629">
        <v>1</v>
      </c>
      <c r="I965" s="629">
        <v>183</v>
      </c>
      <c r="J965" s="629">
        <v>46</v>
      </c>
      <c r="K965" s="629">
        <v>8510</v>
      </c>
      <c r="L965" s="629">
        <v>1.1625683060109289</v>
      </c>
      <c r="M965" s="629">
        <v>185</v>
      </c>
      <c r="N965" s="629">
        <v>24</v>
      </c>
      <c r="O965" s="629">
        <v>4440</v>
      </c>
      <c r="P965" s="642">
        <v>0.60655737704918034</v>
      </c>
      <c r="Q965" s="630">
        <v>185</v>
      </c>
    </row>
    <row r="966" spans="1:17" ht="14.4" customHeight="1" x14ac:dyDescent="0.3">
      <c r="A966" s="625" t="s">
        <v>545</v>
      </c>
      <c r="B966" s="626" t="s">
        <v>6642</v>
      </c>
      <c r="C966" s="626" t="s">
        <v>6409</v>
      </c>
      <c r="D966" s="626" t="s">
        <v>6501</v>
      </c>
      <c r="E966" s="626" t="s">
        <v>6502</v>
      </c>
      <c r="F966" s="629">
        <v>14</v>
      </c>
      <c r="G966" s="629">
        <v>2450</v>
      </c>
      <c r="H966" s="629">
        <v>1</v>
      </c>
      <c r="I966" s="629">
        <v>175</v>
      </c>
      <c r="J966" s="629">
        <v>8</v>
      </c>
      <c r="K966" s="629">
        <v>1408</v>
      </c>
      <c r="L966" s="629">
        <v>0.57469387755102042</v>
      </c>
      <c r="M966" s="629">
        <v>176</v>
      </c>
      <c r="N966" s="629">
        <v>3</v>
      </c>
      <c r="O966" s="629">
        <v>531</v>
      </c>
      <c r="P966" s="642">
        <v>0.21673469387755101</v>
      </c>
      <c r="Q966" s="630">
        <v>177</v>
      </c>
    </row>
    <row r="967" spans="1:17" ht="14.4" customHeight="1" x14ac:dyDescent="0.3">
      <c r="A967" s="625" t="s">
        <v>545</v>
      </c>
      <c r="B967" s="626" t="s">
        <v>6642</v>
      </c>
      <c r="C967" s="626" t="s">
        <v>6409</v>
      </c>
      <c r="D967" s="626" t="s">
        <v>7840</v>
      </c>
      <c r="E967" s="626" t="s">
        <v>7841</v>
      </c>
      <c r="F967" s="629"/>
      <c r="G967" s="629"/>
      <c r="H967" s="629"/>
      <c r="I967" s="629"/>
      <c r="J967" s="629"/>
      <c r="K967" s="629"/>
      <c r="L967" s="629"/>
      <c r="M967" s="629"/>
      <c r="N967" s="629">
        <v>1</v>
      </c>
      <c r="O967" s="629">
        <v>1617</v>
      </c>
      <c r="P967" s="642"/>
      <c r="Q967" s="630">
        <v>1617</v>
      </c>
    </row>
    <row r="968" spans="1:17" ht="14.4" customHeight="1" x14ac:dyDescent="0.3">
      <c r="A968" s="625" t="s">
        <v>545</v>
      </c>
      <c r="B968" s="626" t="s">
        <v>6642</v>
      </c>
      <c r="C968" s="626" t="s">
        <v>6409</v>
      </c>
      <c r="D968" s="626" t="s">
        <v>6717</v>
      </c>
      <c r="E968" s="626" t="s">
        <v>6718</v>
      </c>
      <c r="F968" s="629">
        <v>1</v>
      </c>
      <c r="G968" s="629">
        <v>2665</v>
      </c>
      <c r="H968" s="629">
        <v>1</v>
      </c>
      <c r="I968" s="629">
        <v>2665</v>
      </c>
      <c r="J968" s="629"/>
      <c r="K968" s="629"/>
      <c r="L968" s="629"/>
      <c r="M968" s="629"/>
      <c r="N968" s="629"/>
      <c r="O968" s="629"/>
      <c r="P968" s="642"/>
      <c r="Q968" s="630"/>
    </row>
    <row r="969" spans="1:17" ht="14.4" customHeight="1" x14ac:dyDescent="0.3">
      <c r="A969" s="625" t="s">
        <v>545</v>
      </c>
      <c r="B969" s="626" t="s">
        <v>6642</v>
      </c>
      <c r="C969" s="626" t="s">
        <v>6409</v>
      </c>
      <c r="D969" s="626" t="s">
        <v>7842</v>
      </c>
      <c r="E969" s="626" t="s">
        <v>7843</v>
      </c>
      <c r="F969" s="629">
        <v>1</v>
      </c>
      <c r="G969" s="629">
        <v>4305</v>
      </c>
      <c r="H969" s="629">
        <v>1</v>
      </c>
      <c r="I969" s="629">
        <v>4305</v>
      </c>
      <c r="J969" s="629">
        <v>1</v>
      </c>
      <c r="K969" s="629">
        <v>4320</v>
      </c>
      <c r="L969" s="629">
        <v>1.0034843205574913</v>
      </c>
      <c r="M969" s="629">
        <v>4320</v>
      </c>
      <c r="N969" s="629">
        <v>11</v>
      </c>
      <c r="O969" s="629">
        <v>47740</v>
      </c>
      <c r="P969" s="642">
        <v>11.089430894308943</v>
      </c>
      <c r="Q969" s="630">
        <v>4340</v>
      </c>
    </row>
    <row r="970" spans="1:17" ht="14.4" customHeight="1" x14ac:dyDescent="0.3">
      <c r="A970" s="625" t="s">
        <v>545</v>
      </c>
      <c r="B970" s="626" t="s">
        <v>6642</v>
      </c>
      <c r="C970" s="626" t="s">
        <v>6409</v>
      </c>
      <c r="D970" s="626" t="s">
        <v>6721</v>
      </c>
      <c r="E970" s="626" t="s">
        <v>6722</v>
      </c>
      <c r="F970" s="629">
        <v>1</v>
      </c>
      <c r="G970" s="629">
        <v>4576</v>
      </c>
      <c r="H970" s="629">
        <v>1</v>
      </c>
      <c r="I970" s="629">
        <v>4576</v>
      </c>
      <c r="J970" s="629"/>
      <c r="K970" s="629"/>
      <c r="L970" s="629"/>
      <c r="M970" s="629"/>
      <c r="N970" s="629"/>
      <c r="O970" s="629"/>
      <c r="P970" s="642"/>
      <c r="Q970" s="630"/>
    </row>
    <row r="971" spans="1:17" ht="14.4" customHeight="1" x14ac:dyDescent="0.3">
      <c r="A971" s="625" t="s">
        <v>545</v>
      </c>
      <c r="B971" s="626" t="s">
        <v>6642</v>
      </c>
      <c r="C971" s="626" t="s">
        <v>6409</v>
      </c>
      <c r="D971" s="626" t="s">
        <v>7844</v>
      </c>
      <c r="E971" s="626" t="s">
        <v>7845</v>
      </c>
      <c r="F971" s="629">
        <v>5996</v>
      </c>
      <c r="G971" s="629">
        <v>6508449</v>
      </c>
      <c r="H971" s="629">
        <v>1</v>
      </c>
      <c r="I971" s="629">
        <v>1085.4651434289526</v>
      </c>
      <c r="J971" s="629">
        <v>5946</v>
      </c>
      <c r="K971" s="629">
        <v>6437508</v>
      </c>
      <c r="L971" s="629">
        <v>0.9891001681045668</v>
      </c>
      <c r="M971" s="629">
        <v>1082.6619576185672</v>
      </c>
      <c r="N971" s="629">
        <v>5776</v>
      </c>
      <c r="O971" s="629">
        <v>6344136</v>
      </c>
      <c r="P971" s="642">
        <v>0.97475389297818882</v>
      </c>
      <c r="Q971" s="630">
        <v>1098.3614958448754</v>
      </c>
    </row>
    <row r="972" spans="1:17" ht="14.4" customHeight="1" x14ac:dyDescent="0.3">
      <c r="A972" s="625" t="s">
        <v>545</v>
      </c>
      <c r="B972" s="626" t="s">
        <v>6642</v>
      </c>
      <c r="C972" s="626" t="s">
        <v>6409</v>
      </c>
      <c r="D972" s="626" t="s">
        <v>6507</v>
      </c>
      <c r="E972" s="626" t="s">
        <v>6508</v>
      </c>
      <c r="F972" s="629">
        <v>191</v>
      </c>
      <c r="G972" s="629">
        <v>17190</v>
      </c>
      <c r="H972" s="629">
        <v>1</v>
      </c>
      <c r="I972" s="629">
        <v>90</v>
      </c>
      <c r="J972" s="629">
        <v>254</v>
      </c>
      <c r="K972" s="629">
        <v>23113</v>
      </c>
      <c r="L972" s="629">
        <v>1.3445607911576498</v>
      </c>
      <c r="M972" s="629">
        <v>90.996062992125985</v>
      </c>
      <c r="N972" s="629">
        <v>186</v>
      </c>
      <c r="O972" s="629">
        <v>16926</v>
      </c>
      <c r="P972" s="642">
        <v>0.98464223385689353</v>
      </c>
      <c r="Q972" s="630">
        <v>91</v>
      </c>
    </row>
    <row r="973" spans="1:17" ht="14.4" customHeight="1" x14ac:dyDescent="0.3">
      <c r="A973" s="625" t="s">
        <v>545</v>
      </c>
      <c r="B973" s="626" t="s">
        <v>6642</v>
      </c>
      <c r="C973" s="626" t="s">
        <v>6409</v>
      </c>
      <c r="D973" s="626" t="s">
        <v>6511</v>
      </c>
      <c r="E973" s="626" t="s">
        <v>6512</v>
      </c>
      <c r="F973" s="629">
        <v>1261</v>
      </c>
      <c r="G973" s="629">
        <v>138710</v>
      </c>
      <c r="H973" s="629">
        <v>1</v>
      </c>
      <c r="I973" s="629">
        <v>110</v>
      </c>
      <c r="J973" s="629">
        <v>1428</v>
      </c>
      <c r="K973" s="629">
        <v>158503</v>
      </c>
      <c r="L973" s="629">
        <v>1.1426933890851416</v>
      </c>
      <c r="M973" s="629">
        <v>110.99649859943978</v>
      </c>
      <c r="N973" s="629">
        <v>1290</v>
      </c>
      <c r="O973" s="629">
        <v>144474</v>
      </c>
      <c r="P973" s="642">
        <v>1.0415543219666932</v>
      </c>
      <c r="Q973" s="630">
        <v>111.99534883720931</v>
      </c>
    </row>
    <row r="974" spans="1:17" ht="14.4" customHeight="1" x14ac:dyDescent="0.3">
      <c r="A974" s="625" t="s">
        <v>545</v>
      </c>
      <c r="B974" s="626" t="s">
        <v>6642</v>
      </c>
      <c r="C974" s="626" t="s">
        <v>6409</v>
      </c>
      <c r="D974" s="626" t="s">
        <v>7846</v>
      </c>
      <c r="E974" s="626" t="s">
        <v>7847</v>
      </c>
      <c r="F974" s="629">
        <v>1</v>
      </c>
      <c r="G974" s="629">
        <v>3478</v>
      </c>
      <c r="H974" s="629">
        <v>1</v>
      </c>
      <c r="I974" s="629">
        <v>3478</v>
      </c>
      <c r="J974" s="629"/>
      <c r="K974" s="629"/>
      <c r="L974" s="629"/>
      <c r="M974" s="629"/>
      <c r="N974" s="629">
        <v>5</v>
      </c>
      <c r="O974" s="629">
        <v>17530</v>
      </c>
      <c r="P974" s="642">
        <v>5.040253018976423</v>
      </c>
      <c r="Q974" s="630">
        <v>3506</v>
      </c>
    </row>
    <row r="975" spans="1:17" ht="14.4" customHeight="1" x14ac:dyDescent="0.3">
      <c r="A975" s="625" t="s">
        <v>545</v>
      </c>
      <c r="B975" s="626" t="s">
        <v>6642</v>
      </c>
      <c r="C975" s="626" t="s">
        <v>6409</v>
      </c>
      <c r="D975" s="626" t="s">
        <v>7848</v>
      </c>
      <c r="E975" s="626" t="s">
        <v>7849</v>
      </c>
      <c r="F975" s="629">
        <v>108</v>
      </c>
      <c r="G975" s="629">
        <v>313740</v>
      </c>
      <c r="H975" s="629">
        <v>1</v>
      </c>
      <c r="I975" s="629">
        <v>2905</v>
      </c>
      <c r="J975" s="629">
        <v>108</v>
      </c>
      <c r="K975" s="629">
        <v>315252</v>
      </c>
      <c r="L975" s="629">
        <v>1.0048192771084337</v>
      </c>
      <c r="M975" s="629">
        <v>2919</v>
      </c>
      <c r="N975" s="629">
        <v>107</v>
      </c>
      <c r="O975" s="629">
        <v>314152</v>
      </c>
      <c r="P975" s="642">
        <v>1.0013131892649965</v>
      </c>
      <c r="Q975" s="630">
        <v>2936</v>
      </c>
    </row>
    <row r="976" spans="1:17" ht="14.4" customHeight="1" x14ac:dyDescent="0.3">
      <c r="A976" s="625" t="s">
        <v>545</v>
      </c>
      <c r="B976" s="626" t="s">
        <v>6642</v>
      </c>
      <c r="C976" s="626" t="s">
        <v>6409</v>
      </c>
      <c r="D976" s="626" t="s">
        <v>7850</v>
      </c>
      <c r="E976" s="626" t="s">
        <v>7851</v>
      </c>
      <c r="F976" s="629">
        <v>1</v>
      </c>
      <c r="G976" s="629">
        <v>1270</v>
      </c>
      <c r="H976" s="629">
        <v>1</v>
      </c>
      <c r="I976" s="629">
        <v>1270</v>
      </c>
      <c r="J976" s="629"/>
      <c r="K976" s="629"/>
      <c r="L976" s="629"/>
      <c r="M976" s="629"/>
      <c r="N976" s="629">
        <v>1</v>
      </c>
      <c r="O976" s="629">
        <v>1277</v>
      </c>
      <c r="P976" s="642">
        <v>1.0055118110236221</v>
      </c>
      <c r="Q976" s="630">
        <v>1277</v>
      </c>
    </row>
    <row r="977" spans="1:17" ht="14.4" customHeight="1" x14ac:dyDescent="0.3">
      <c r="A977" s="625" t="s">
        <v>545</v>
      </c>
      <c r="B977" s="626" t="s">
        <v>6642</v>
      </c>
      <c r="C977" s="626" t="s">
        <v>6409</v>
      </c>
      <c r="D977" s="626" t="s">
        <v>6410</v>
      </c>
      <c r="E977" s="626" t="s">
        <v>6411</v>
      </c>
      <c r="F977" s="629">
        <v>1780</v>
      </c>
      <c r="G977" s="629">
        <v>441440</v>
      </c>
      <c r="H977" s="629">
        <v>1</v>
      </c>
      <c r="I977" s="629">
        <v>248</v>
      </c>
      <c r="J977" s="629">
        <v>1789</v>
      </c>
      <c r="K977" s="629">
        <v>445460</v>
      </c>
      <c r="L977" s="629">
        <v>1.0091065603479521</v>
      </c>
      <c r="M977" s="629">
        <v>248.99944102850753</v>
      </c>
      <c r="N977" s="629">
        <v>346</v>
      </c>
      <c r="O977" s="629">
        <v>80272</v>
      </c>
      <c r="P977" s="642">
        <v>0.18184124682856107</v>
      </c>
      <c r="Q977" s="630">
        <v>232</v>
      </c>
    </row>
    <row r="978" spans="1:17" ht="14.4" customHeight="1" x14ac:dyDescent="0.3">
      <c r="A978" s="625" t="s">
        <v>545</v>
      </c>
      <c r="B978" s="626" t="s">
        <v>6642</v>
      </c>
      <c r="C978" s="626" t="s">
        <v>6409</v>
      </c>
      <c r="D978" s="626" t="s">
        <v>7852</v>
      </c>
      <c r="E978" s="626" t="s">
        <v>7853</v>
      </c>
      <c r="F978" s="629">
        <v>0</v>
      </c>
      <c r="G978" s="629">
        <v>0</v>
      </c>
      <c r="H978" s="629"/>
      <c r="I978" s="629"/>
      <c r="J978" s="629"/>
      <c r="K978" s="629"/>
      <c r="L978" s="629"/>
      <c r="M978" s="629"/>
      <c r="N978" s="629"/>
      <c r="O978" s="629"/>
      <c r="P978" s="642"/>
      <c r="Q978" s="630"/>
    </row>
    <row r="979" spans="1:17" ht="14.4" customHeight="1" x14ac:dyDescent="0.3">
      <c r="A979" s="625" t="s">
        <v>545</v>
      </c>
      <c r="B979" s="626" t="s">
        <v>6642</v>
      </c>
      <c r="C979" s="626" t="s">
        <v>6409</v>
      </c>
      <c r="D979" s="626" t="s">
        <v>6725</v>
      </c>
      <c r="E979" s="626" t="s">
        <v>6726</v>
      </c>
      <c r="F979" s="629">
        <v>2</v>
      </c>
      <c r="G979" s="629">
        <v>9768</v>
      </c>
      <c r="H979" s="629">
        <v>1</v>
      </c>
      <c r="I979" s="629">
        <v>4884</v>
      </c>
      <c r="J979" s="629"/>
      <c r="K979" s="629"/>
      <c r="L979" s="629"/>
      <c r="M979" s="629"/>
      <c r="N979" s="629"/>
      <c r="O979" s="629"/>
      <c r="P979" s="642"/>
      <c r="Q979" s="630"/>
    </row>
    <row r="980" spans="1:17" ht="14.4" customHeight="1" x14ac:dyDescent="0.3">
      <c r="A980" s="625" t="s">
        <v>545</v>
      </c>
      <c r="B980" s="626" t="s">
        <v>6642</v>
      </c>
      <c r="C980" s="626" t="s">
        <v>6409</v>
      </c>
      <c r="D980" s="626" t="s">
        <v>6519</v>
      </c>
      <c r="E980" s="626" t="s">
        <v>6520</v>
      </c>
      <c r="F980" s="629">
        <v>24</v>
      </c>
      <c r="G980" s="629">
        <v>11232</v>
      </c>
      <c r="H980" s="629">
        <v>1</v>
      </c>
      <c r="I980" s="629">
        <v>468</v>
      </c>
      <c r="J980" s="629">
        <v>37</v>
      </c>
      <c r="K980" s="629">
        <v>8214</v>
      </c>
      <c r="L980" s="629">
        <v>0.73130341880341876</v>
      </c>
      <c r="M980" s="629">
        <v>222</v>
      </c>
      <c r="N980" s="629">
        <v>30</v>
      </c>
      <c r="O980" s="629">
        <v>6720</v>
      </c>
      <c r="P980" s="642">
        <v>0.59829059829059827</v>
      </c>
      <c r="Q980" s="630">
        <v>224</v>
      </c>
    </row>
    <row r="981" spans="1:17" ht="14.4" customHeight="1" x14ac:dyDescent="0.3">
      <c r="A981" s="625" t="s">
        <v>545</v>
      </c>
      <c r="B981" s="626" t="s">
        <v>6642</v>
      </c>
      <c r="C981" s="626" t="s">
        <v>6409</v>
      </c>
      <c r="D981" s="626" t="s">
        <v>7854</v>
      </c>
      <c r="E981" s="626" t="s">
        <v>7855</v>
      </c>
      <c r="F981" s="629">
        <v>143</v>
      </c>
      <c r="G981" s="629">
        <v>120120</v>
      </c>
      <c r="H981" s="629">
        <v>1</v>
      </c>
      <c r="I981" s="629">
        <v>840</v>
      </c>
      <c r="J981" s="629">
        <v>264</v>
      </c>
      <c r="K981" s="629">
        <v>222282</v>
      </c>
      <c r="L981" s="629">
        <v>1.8504995004995004</v>
      </c>
      <c r="M981" s="629">
        <v>841.97727272727275</v>
      </c>
      <c r="N981" s="629">
        <v>221</v>
      </c>
      <c r="O981" s="629">
        <v>186736</v>
      </c>
      <c r="P981" s="642">
        <v>1.5545787545787546</v>
      </c>
      <c r="Q981" s="630">
        <v>844.95927601809956</v>
      </c>
    </row>
    <row r="982" spans="1:17" ht="14.4" customHeight="1" x14ac:dyDescent="0.3">
      <c r="A982" s="625" t="s">
        <v>545</v>
      </c>
      <c r="B982" s="626" t="s">
        <v>6642</v>
      </c>
      <c r="C982" s="626" t="s">
        <v>6409</v>
      </c>
      <c r="D982" s="626" t="s">
        <v>6735</v>
      </c>
      <c r="E982" s="626" t="s">
        <v>6736</v>
      </c>
      <c r="F982" s="629">
        <v>3</v>
      </c>
      <c r="G982" s="629">
        <v>10611</v>
      </c>
      <c r="H982" s="629">
        <v>1</v>
      </c>
      <c r="I982" s="629">
        <v>3537</v>
      </c>
      <c r="J982" s="629"/>
      <c r="K982" s="629"/>
      <c r="L982" s="629"/>
      <c r="M982" s="629"/>
      <c r="N982" s="629"/>
      <c r="O982" s="629"/>
      <c r="P982" s="642"/>
      <c r="Q982" s="630"/>
    </row>
    <row r="983" spans="1:17" ht="14.4" customHeight="1" x14ac:dyDescent="0.3">
      <c r="A983" s="625" t="s">
        <v>545</v>
      </c>
      <c r="B983" s="626" t="s">
        <v>6642</v>
      </c>
      <c r="C983" s="626" t="s">
        <v>6409</v>
      </c>
      <c r="D983" s="626" t="s">
        <v>7856</v>
      </c>
      <c r="E983" s="626" t="s">
        <v>7857</v>
      </c>
      <c r="F983" s="629">
        <v>26</v>
      </c>
      <c r="G983" s="629">
        <v>23400</v>
      </c>
      <c r="H983" s="629">
        <v>1</v>
      </c>
      <c r="I983" s="629">
        <v>900</v>
      </c>
      <c r="J983" s="629">
        <v>23</v>
      </c>
      <c r="K983" s="629">
        <v>20769</v>
      </c>
      <c r="L983" s="629">
        <v>0.88756410256410256</v>
      </c>
      <c r="M983" s="629">
        <v>903</v>
      </c>
      <c r="N983" s="629">
        <v>12</v>
      </c>
      <c r="O983" s="629">
        <v>10884</v>
      </c>
      <c r="P983" s="642">
        <v>0.46512820512820513</v>
      </c>
      <c r="Q983" s="630">
        <v>907</v>
      </c>
    </row>
    <row r="984" spans="1:17" ht="14.4" customHeight="1" x14ac:dyDescent="0.3">
      <c r="A984" s="625" t="s">
        <v>545</v>
      </c>
      <c r="B984" s="626" t="s">
        <v>6642</v>
      </c>
      <c r="C984" s="626" t="s">
        <v>6409</v>
      </c>
      <c r="D984" s="626" t="s">
        <v>7858</v>
      </c>
      <c r="E984" s="626" t="s">
        <v>7859</v>
      </c>
      <c r="F984" s="629">
        <v>5</v>
      </c>
      <c r="G984" s="629">
        <v>10625</v>
      </c>
      <c r="H984" s="629">
        <v>1</v>
      </c>
      <c r="I984" s="629">
        <v>2125</v>
      </c>
      <c r="J984" s="629">
        <v>2</v>
      </c>
      <c r="K984" s="629">
        <v>4268</v>
      </c>
      <c r="L984" s="629">
        <v>0.40169411764705881</v>
      </c>
      <c r="M984" s="629">
        <v>2134</v>
      </c>
      <c r="N984" s="629">
        <v>3</v>
      </c>
      <c r="O984" s="629">
        <v>6438</v>
      </c>
      <c r="P984" s="642">
        <v>0.60592941176470583</v>
      </c>
      <c r="Q984" s="630">
        <v>2146</v>
      </c>
    </row>
    <row r="985" spans="1:17" ht="14.4" customHeight="1" x14ac:dyDescent="0.3">
      <c r="A985" s="625" t="s">
        <v>545</v>
      </c>
      <c r="B985" s="626" t="s">
        <v>6642</v>
      </c>
      <c r="C985" s="626" t="s">
        <v>6409</v>
      </c>
      <c r="D985" s="626" t="s">
        <v>6521</v>
      </c>
      <c r="E985" s="626" t="s">
        <v>6522</v>
      </c>
      <c r="F985" s="629">
        <v>1</v>
      </c>
      <c r="G985" s="629">
        <v>654</v>
      </c>
      <c r="H985" s="629">
        <v>1</v>
      </c>
      <c r="I985" s="629">
        <v>654</v>
      </c>
      <c r="J985" s="629">
        <v>1</v>
      </c>
      <c r="K985" s="629">
        <v>656</v>
      </c>
      <c r="L985" s="629">
        <v>1.0030581039755351</v>
      </c>
      <c r="M985" s="629">
        <v>656</v>
      </c>
      <c r="N985" s="629"/>
      <c r="O985" s="629"/>
      <c r="P985" s="642"/>
      <c r="Q985" s="630"/>
    </row>
    <row r="986" spans="1:17" ht="14.4" customHeight="1" x14ac:dyDescent="0.3">
      <c r="A986" s="625" t="s">
        <v>545</v>
      </c>
      <c r="B986" s="626" t="s">
        <v>6642</v>
      </c>
      <c r="C986" s="626" t="s">
        <v>6409</v>
      </c>
      <c r="D986" s="626" t="s">
        <v>6527</v>
      </c>
      <c r="E986" s="626" t="s">
        <v>6528</v>
      </c>
      <c r="F986" s="629">
        <v>3</v>
      </c>
      <c r="G986" s="629">
        <v>1869</v>
      </c>
      <c r="H986" s="629">
        <v>1</v>
      </c>
      <c r="I986" s="629">
        <v>623</v>
      </c>
      <c r="J986" s="629"/>
      <c r="K986" s="629"/>
      <c r="L986" s="629"/>
      <c r="M986" s="629"/>
      <c r="N986" s="629"/>
      <c r="O986" s="629"/>
      <c r="P986" s="642"/>
      <c r="Q986" s="630"/>
    </row>
    <row r="987" spans="1:17" ht="14.4" customHeight="1" x14ac:dyDescent="0.3">
      <c r="A987" s="625" t="s">
        <v>545</v>
      </c>
      <c r="B987" s="626" t="s">
        <v>6642</v>
      </c>
      <c r="C987" s="626" t="s">
        <v>6409</v>
      </c>
      <c r="D987" s="626" t="s">
        <v>6739</v>
      </c>
      <c r="E987" s="626" t="s">
        <v>6740</v>
      </c>
      <c r="F987" s="629"/>
      <c r="G987" s="629"/>
      <c r="H987" s="629"/>
      <c r="I987" s="629"/>
      <c r="J987" s="629"/>
      <c r="K987" s="629"/>
      <c r="L987" s="629"/>
      <c r="M987" s="629"/>
      <c r="N987" s="629">
        <v>1</v>
      </c>
      <c r="O987" s="629">
        <v>3459</v>
      </c>
      <c r="P987" s="642"/>
      <c r="Q987" s="630">
        <v>3459</v>
      </c>
    </row>
    <row r="988" spans="1:17" ht="14.4" customHeight="1" x14ac:dyDescent="0.3">
      <c r="A988" s="625" t="s">
        <v>545</v>
      </c>
      <c r="B988" s="626" t="s">
        <v>6642</v>
      </c>
      <c r="C988" s="626" t="s">
        <v>6409</v>
      </c>
      <c r="D988" s="626" t="s">
        <v>7860</v>
      </c>
      <c r="E988" s="626" t="s">
        <v>7861</v>
      </c>
      <c r="F988" s="629">
        <v>181</v>
      </c>
      <c r="G988" s="629">
        <v>899027</v>
      </c>
      <c r="H988" s="629">
        <v>1</v>
      </c>
      <c r="I988" s="629">
        <v>4967</v>
      </c>
      <c r="J988" s="629">
        <v>195</v>
      </c>
      <c r="K988" s="629">
        <v>969930</v>
      </c>
      <c r="L988" s="629">
        <v>1.0788663744247948</v>
      </c>
      <c r="M988" s="629">
        <v>4974</v>
      </c>
      <c r="N988" s="629">
        <v>186</v>
      </c>
      <c r="O988" s="629">
        <v>927210</v>
      </c>
      <c r="P988" s="642">
        <v>1.0313483354782449</v>
      </c>
      <c r="Q988" s="630">
        <v>4985</v>
      </c>
    </row>
    <row r="989" spans="1:17" ht="14.4" customHeight="1" x14ac:dyDescent="0.3">
      <c r="A989" s="625" t="s">
        <v>545</v>
      </c>
      <c r="B989" s="626" t="s">
        <v>6642</v>
      </c>
      <c r="C989" s="626" t="s">
        <v>6409</v>
      </c>
      <c r="D989" s="626" t="s">
        <v>7862</v>
      </c>
      <c r="E989" s="626" t="s">
        <v>7863</v>
      </c>
      <c r="F989" s="629">
        <v>57</v>
      </c>
      <c r="G989" s="629">
        <v>17784</v>
      </c>
      <c r="H989" s="629">
        <v>1</v>
      </c>
      <c r="I989" s="629">
        <v>312</v>
      </c>
      <c r="J989" s="629">
        <v>32</v>
      </c>
      <c r="K989" s="629">
        <v>10080</v>
      </c>
      <c r="L989" s="629">
        <v>0.5668016194331984</v>
      </c>
      <c r="M989" s="629">
        <v>315</v>
      </c>
      <c r="N989" s="629">
        <v>31</v>
      </c>
      <c r="O989" s="629">
        <v>9889</v>
      </c>
      <c r="P989" s="642">
        <v>0.55606162843004947</v>
      </c>
      <c r="Q989" s="630">
        <v>319</v>
      </c>
    </row>
    <row r="990" spans="1:17" ht="14.4" customHeight="1" x14ac:dyDescent="0.3">
      <c r="A990" s="625" t="s">
        <v>545</v>
      </c>
      <c r="B990" s="626" t="s">
        <v>6642</v>
      </c>
      <c r="C990" s="626" t="s">
        <v>6409</v>
      </c>
      <c r="D990" s="626" t="s">
        <v>7864</v>
      </c>
      <c r="E990" s="626" t="s">
        <v>7865</v>
      </c>
      <c r="F990" s="629">
        <v>749</v>
      </c>
      <c r="G990" s="629">
        <v>268891</v>
      </c>
      <c r="H990" s="629">
        <v>1</v>
      </c>
      <c r="I990" s="629">
        <v>359</v>
      </c>
      <c r="J990" s="629">
        <v>847</v>
      </c>
      <c r="K990" s="629">
        <v>304919</v>
      </c>
      <c r="L990" s="629">
        <v>1.1339873777850504</v>
      </c>
      <c r="M990" s="629">
        <v>359.99881936245572</v>
      </c>
      <c r="N990" s="629">
        <v>294</v>
      </c>
      <c r="O990" s="629">
        <v>101136</v>
      </c>
      <c r="P990" s="642">
        <v>0.37612266680550854</v>
      </c>
      <c r="Q990" s="630">
        <v>344</v>
      </c>
    </row>
    <row r="991" spans="1:17" ht="14.4" customHeight="1" x14ac:dyDescent="0.3">
      <c r="A991" s="625" t="s">
        <v>545</v>
      </c>
      <c r="B991" s="626" t="s">
        <v>6642</v>
      </c>
      <c r="C991" s="626" t="s">
        <v>6409</v>
      </c>
      <c r="D991" s="626" t="s">
        <v>7866</v>
      </c>
      <c r="E991" s="626" t="s">
        <v>7867</v>
      </c>
      <c r="F991" s="629"/>
      <c r="G991" s="629"/>
      <c r="H991" s="629"/>
      <c r="I991" s="629"/>
      <c r="J991" s="629">
        <v>1</v>
      </c>
      <c r="K991" s="629">
        <v>982</v>
      </c>
      <c r="L991" s="629"/>
      <c r="M991" s="629">
        <v>982</v>
      </c>
      <c r="N991" s="629">
        <v>1</v>
      </c>
      <c r="O991" s="629">
        <v>988</v>
      </c>
      <c r="P991" s="642"/>
      <c r="Q991" s="630">
        <v>988</v>
      </c>
    </row>
    <row r="992" spans="1:17" ht="14.4" customHeight="1" x14ac:dyDescent="0.3">
      <c r="A992" s="625" t="s">
        <v>545</v>
      </c>
      <c r="B992" s="626" t="s">
        <v>6642</v>
      </c>
      <c r="C992" s="626" t="s">
        <v>6409</v>
      </c>
      <c r="D992" s="626" t="s">
        <v>6743</v>
      </c>
      <c r="E992" s="626" t="s">
        <v>6744</v>
      </c>
      <c r="F992" s="629">
        <v>1</v>
      </c>
      <c r="G992" s="629">
        <v>5070</v>
      </c>
      <c r="H992" s="629">
        <v>1</v>
      </c>
      <c r="I992" s="629">
        <v>5070</v>
      </c>
      <c r="J992" s="629"/>
      <c r="K992" s="629"/>
      <c r="L992" s="629"/>
      <c r="M992" s="629"/>
      <c r="N992" s="629"/>
      <c r="O992" s="629"/>
      <c r="P992" s="642"/>
      <c r="Q992" s="630"/>
    </row>
    <row r="993" spans="1:17" ht="14.4" customHeight="1" x14ac:dyDescent="0.3">
      <c r="A993" s="625" t="s">
        <v>545</v>
      </c>
      <c r="B993" s="626" t="s">
        <v>6642</v>
      </c>
      <c r="C993" s="626" t="s">
        <v>6409</v>
      </c>
      <c r="D993" s="626" t="s">
        <v>7868</v>
      </c>
      <c r="E993" s="626" t="s">
        <v>7869</v>
      </c>
      <c r="F993" s="629"/>
      <c r="G993" s="629"/>
      <c r="H993" s="629"/>
      <c r="I993" s="629"/>
      <c r="J993" s="629"/>
      <c r="K993" s="629"/>
      <c r="L993" s="629"/>
      <c r="M993" s="629"/>
      <c r="N993" s="629">
        <v>1</v>
      </c>
      <c r="O993" s="629">
        <v>769</v>
      </c>
      <c r="P993" s="642"/>
      <c r="Q993" s="630">
        <v>769</v>
      </c>
    </row>
    <row r="994" spans="1:17" ht="14.4" customHeight="1" x14ac:dyDescent="0.3">
      <c r="A994" s="625" t="s">
        <v>545</v>
      </c>
      <c r="B994" s="626" t="s">
        <v>6642</v>
      </c>
      <c r="C994" s="626" t="s">
        <v>6409</v>
      </c>
      <c r="D994" s="626" t="s">
        <v>6529</v>
      </c>
      <c r="E994" s="626" t="s">
        <v>6530</v>
      </c>
      <c r="F994" s="629">
        <v>3</v>
      </c>
      <c r="G994" s="629">
        <v>1425</v>
      </c>
      <c r="H994" s="629">
        <v>1</v>
      </c>
      <c r="I994" s="629">
        <v>475</v>
      </c>
      <c r="J994" s="629">
        <v>1</v>
      </c>
      <c r="K994" s="629">
        <v>477</v>
      </c>
      <c r="L994" s="629">
        <v>0.33473684210526317</v>
      </c>
      <c r="M994" s="629">
        <v>477</v>
      </c>
      <c r="N994" s="629">
        <v>1</v>
      </c>
      <c r="O994" s="629">
        <v>480</v>
      </c>
      <c r="P994" s="642">
        <v>0.33684210526315789</v>
      </c>
      <c r="Q994" s="630">
        <v>480</v>
      </c>
    </row>
    <row r="995" spans="1:17" ht="14.4" customHeight="1" x14ac:dyDescent="0.3">
      <c r="A995" s="625" t="s">
        <v>545</v>
      </c>
      <c r="B995" s="626" t="s">
        <v>6642</v>
      </c>
      <c r="C995" s="626" t="s">
        <v>6409</v>
      </c>
      <c r="D995" s="626" t="s">
        <v>6745</v>
      </c>
      <c r="E995" s="626" t="s">
        <v>6746</v>
      </c>
      <c r="F995" s="629">
        <v>2</v>
      </c>
      <c r="G995" s="629">
        <v>1004</v>
      </c>
      <c r="H995" s="629">
        <v>1</v>
      </c>
      <c r="I995" s="629">
        <v>502</v>
      </c>
      <c r="J995" s="629"/>
      <c r="K995" s="629"/>
      <c r="L995" s="629"/>
      <c r="M995" s="629"/>
      <c r="N995" s="629"/>
      <c r="O995" s="629"/>
      <c r="P995" s="642"/>
      <c r="Q995" s="630"/>
    </row>
    <row r="996" spans="1:17" ht="14.4" customHeight="1" x14ac:dyDescent="0.3">
      <c r="A996" s="625" t="s">
        <v>545</v>
      </c>
      <c r="B996" s="626" t="s">
        <v>6642</v>
      </c>
      <c r="C996" s="626" t="s">
        <v>6409</v>
      </c>
      <c r="D996" s="626" t="s">
        <v>6708</v>
      </c>
      <c r="E996" s="626" t="s">
        <v>6709</v>
      </c>
      <c r="F996" s="629">
        <v>3</v>
      </c>
      <c r="G996" s="629">
        <v>1044</v>
      </c>
      <c r="H996" s="629">
        <v>1</v>
      </c>
      <c r="I996" s="629">
        <v>348</v>
      </c>
      <c r="J996" s="629"/>
      <c r="K996" s="629"/>
      <c r="L996" s="629"/>
      <c r="M996" s="629"/>
      <c r="N996" s="629"/>
      <c r="O996" s="629"/>
      <c r="P996" s="642"/>
      <c r="Q996" s="630"/>
    </row>
    <row r="997" spans="1:17" ht="14.4" customHeight="1" x14ac:dyDescent="0.3">
      <c r="A997" s="625" t="s">
        <v>545</v>
      </c>
      <c r="B997" s="626" t="s">
        <v>6642</v>
      </c>
      <c r="C997" s="626" t="s">
        <v>6409</v>
      </c>
      <c r="D997" s="626" t="s">
        <v>6531</v>
      </c>
      <c r="E997" s="626" t="s">
        <v>6532</v>
      </c>
      <c r="F997" s="629"/>
      <c r="G997" s="629"/>
      <c r="H997" s="629"/>
      <c r="I997" s="629"/>
      <c r="J997" s="629">
        <v>1</v>
      </c>
      <c r="K997" s="629">
        <v>114</v>
      </c>
      <c r="L997" s="629"/>
      <c r="M997" s="629">
        <v>114</v>
      </c>
      <c r="N997" s="629">
        <v>1</v>
      </c>
      <c r="O997" s="629">
        <v>114</v>
      </c>
      <c r="P997" s="642"/>
      <c r="Q997" s="630">
        <v>114</v>
      </c>
    </row>
    <row r="998" spans="1:17" ht="14.4" customHeight="1" x14ac:dyDescent="0.3">
      <c r="A998" s="625" t="s">
        <v>545</v>
      </c>
      <c r="B998" s="626" t="s">
        <v>6642</v>
      </c>
      <c r="C998" s="626" t="s">
        <v>6409</v>
      </c>
      <c r="D998" s="626" t="s">
        <v>7870</v>
      </c>
      <c r="E998" s="626" t="s">
        <v>7871</v>
      </c>
      <c r="F998" s="629">
        <v>13</v>
      </c>
      <c r="G998" s="629">
        <v>30836</v>
      </c>
      <c r="H998" s="629">
        <v>1</v>
      </c>
      <c r="I998" s="629">
        <v>2372</v>
      </c>
      <c r="J998" s="629">
        <v>14</v>
      </c>
      <c r="K998" s="629">
        <v>33460</v>
      </c>
      <c r="L998" s="629">
        <v>1.0850953431054611</v>
      </c>
      <c r="M998" s="629">
        <v>2390</v>
      </c>
      <c r="N998" s="629">
        <v>13</v>
      </c>
      <c r="O998" s="629">
        <v>31369</v>
      </c>
      <c r="P998" s="642">
        <v>1.0172849915682969</v>
      </c>
      <c r="Q998" s="630">
        <v>2413</v>
      </c>
    </row>
    <row r="999" spans="1:17" ht="14.4" customHeight="1" x14ac:dyDescent="0.3">
      <c r="A999" s="625" t="s">
        <v>545</v>
      </c>
      <c r="B999" s="626" t="s">
        <v>6642</v>
      </c>
      <c r="C999" s="626" t="s">
        <v>6409</v>
      </c>
      <c r="D999" s="626" t="s">
        <v>6747</v>
      </c>
      <c r="E999" s="626" t="s">
        <v>6748</v>
      </c>
      <c r="F999" s="629">
        <v>1</v>
      </c>
      <c r="G999" s="629">
        <v>790</v>
      </c>
      <c r="H999" s="629">
        <v>1</v>
      </c>
      <c r="I999" s="629">
        <v>790</v>
      </c>
      <c r="J999" s="629"/>
      <c r="K999" s="629"/>
      <c r="L999" s="629"/>
      <c r="M999" s="629"/>
      <c r="N999" s="629"/>
      <c r="O999" s="629"/>
      <c r="P999" s="642"/>
      <c r="Q999" s="630"/>
    </row>
    <row r="1000" spans="1:17" ht="14.4" customHeight="1" x14ac:dyDescent="0.3">
      <c r="A1000" s="625" t="s">
        <v>545</v>
      </c>
      <c r="B1000" s="626" t="s">
        <v>6642</v>
      </c>
      <c r="C1000" s="626" t="s">
        <v>6409</v>
      </c>
      <c r="D1000" s="626" t="s">
        <v>7872</v>
      </c>
      <c r="E1000" s="626" t="s">
        <v>7873</v>
      </c>
      <c r="F1000" s="629">
        <v>10</v>
      </c>
      <c r="G1000" s="629">
        <v>17560</v>
      </c>
      <c r="H1000" s="629">
        <v>1</v>
      </c>
      <c r="I1000" s="629">
        <v>1756</v>
      </c>
      <c r="J1000" s="629">
        <v>1</v>
      </c>
      <c r="K1000" s="629">
        <v>1762</v>
      </c>
      <c r="L1000" s="629">
        <v>0.10034168564920273</v>
      </c>
      <c r="M1000" s="629">
        <v>1762</v>
      </c>
      <c r="N1000" s="629">
        <v>55</v>
      </c>
      <c r="O1000" s="629">
        <v>97295</v>
      </c>
      <c r="P1000" s="642">
        <v>5.5407175398633255</v>
      </c>
      <c r="Q1000" s="630">
        <v>1769</v>
      </c>
    </row>
    <row r="1001" spans="1:17" ht="14.4" customHeight="1" x14ac:dyDescent="0.3">
      <c r="A1001" s="625" t="s">
        <v>545</v>
      </c>
      <c r="B1001" s="626" t="s">
        <v>6642</v>
      </c>
      <c r="C1001" s="626" t="s">
        <v>6409</v>
      </c>
      <c r="D1001" s="626" t="s">
        <v>6533</v>
      </c>
      <c r="E1001" s="626" t="s">
        <v>6534</v>
      </c>
      <c r="F1001" s="629">
        <v>2</v>
      </c>
      <c r="G1001" s="629">
        <v>956</v>
      </c>
      <c r="H1001" s="629">
        <v>1</v>
      </c>
      <c r="I1001" s="629">
        <v>478</v>
      </c>
      <c r="J1001" s="629"/>
      <c r="K1001" s="629"/>
      <c r="L1001" s="629"/>
      <c r="M1001" s="629"/>
      <c r="N1001" s="629"/>
      <c r="O1001" s="629"/>
      <c r="P1001" s="642"/>
      <c r="Q1001" s="630"/>
    </row>
    <row r="1002" spans="1:17" ht="14.4" customHeight="1" x14ac:dyDescent="0.3">
      <c r="A1002" s="625" t="s">
        <v>545</v>
      </c>
      <c r="B1002" s="626" t="s">
        <v>6642</v>
      </c>
      <c r="C1002" s="626" t="s">
        <v>6409</v>
      </c>
      <c r="D1002" s="626" t="s">
        <v>7874</v>
      </c>
      <c r="E1002" s="626" t="s">
        <v>7875</v>
      </c>
      <c r="F1002" s="629">
        <v>2</v>
      </c>
      <c r="G1002" s="629">
        <v>2174</v>
      </c>
      <c r="H1002" s="629">
        <v>1</v>
      </c>
      <c r="I1002" s="629">
        <v>1087</v>
      </c>
      <c r="J1002" s="629"/>
      <c r="K1002" s="629"/>
      <c r="L1002" s="629"/>
      <c r="M1002" s="629"/>
      <c r="N1002" s="629"/>
      <c r="O1002" s="629"/>
      <c r="P1002" s="642"/>
      <c r="Q1002" s="630"/>
    </row>
    <row r="1003" spans="1:17" ht="14.4" customHeight="1" x14ac:dyDescent="0.3">
      <c r="A1003" s="625" t="s">
        <v>545</v>
      </c>
      <c r="B1003" s="626" t="s">
        <v>6642</v>
      </c>
      <c r="C1003" s="626" t="s">
        <v>6409</v>
      </c>
      <c r="D1003" s="626" t="s">
        <v>7876</v>
      </c>
      <c r="E1003" s="626" t="s">
        <v>7877</v>
      </c>
      <c r="F1003" s="629">
        <v>2</v>
      </c>
      <c r="G1003" s="629">
        <v>2942</v>
      </c>
      <c r="H1003" s="629">
        <v>1</v>
      </c>
      <c r="I1003" s="629">
        <v>1471</v>
      </c>
      <c r="J1003" s="629"/>
      <c r="K1003" s="629"/>
      <c r="L1003" s="629"/>
      <c r="M1003" s="629"/>
      <c r="N1003" s="629"/>
      <c r="O1003" s="629"/>
      <c r="P1003" s="642"/>
      <c r="Q1003" s="630"/>
    </row>
    <row r="1004" spans="1:17" ht="14.4" customHeight="1" x14ac:dyDescent="0.3">
      <c r="A1004" s="625" t="s">
        <v>545</v>
      </c>
      <c r="B1004" s="626" t="s">
        <v>6642</v>
      </c>
      <c r="C1004" s="626" t="s">
        <v>6409</v>
      </c>
      <c r="D1004" s="626" t="s">
        <v>7878</v>
      </c>
      <c r="E1004" s="626" t="s">
        <v>7879</v>
      </c>
      <c r="F1004" s="629">
        <v>1</v>
      </c>
      <c r="G1004" s="629">
        <v>734</v>
      </c>
      <c r="H1004" s="629">
        <v>1</v>
      </c>
      <c r="I1004" s="629">
        <v>734</v>
      </c>
      <c r="J1004" s="629"/>
      <c r="K1004" s="629"/>
      <c r="L1004" s="629"/>
      <c r="M1004" s="629"/>
      <c r="N1004" s="629"/>
      <c r="O1004" s="629"/>
      <c r="P1004" s="642"/>
      <c r="Q1004" s="630"/>
    </row>
    <row r="1005" spans="1:17" ht="14.4" customHeight="1" x14ac:dyDescent="0.3">
      <c r="A1005" s="625" t="s">
        <v>545</v>
      </c>
      <c r="B1005" s="626" t="s">
        <v>6642</v>
      </c>
      <c r="C1005" s="626" t="s">
        <v>6409</v>
      </c>
      <c r="D1005" s="626" t="s">
        <v>7880</v>
      </c>
      <c r="E1005" s="626" t="s">
        <v>7881</v>
      </c>
      <c r="F1005" s="629">
        <v>2</v>
      </c>
      <c r="G1005" s="629">
        <v>7060</v>
      </c>
      <c r="H1005" s="629">
        <v>1</v>
      </c>
      <c r="I1005" s="629">
        <v>3530</v>
      </c>
      <c r="J1005" s="629"/>
      <c r="K1005" s="629"/>
      <c r="L1005" s="629"/>
      <c r="M1005" s="629"/>
      <c r="N1005" s="629"/>
      <c r="O1005" s="629"/>
      <c r="P1005" s="642"/>
      <c r="Q1005" s="630"/>
    </row>
    <row r="1006" spans="1:17" ht="14.4" customHeight="1" x14ac:dyDescent="0.3">
      <c r="A1006" s="625" t="s">
        <v>545</v>
      </c>
      <c r="B1006" s="626" t="s">
        <v>6642</v>
      </c>
      <c r="C1006" s="626" t="s">
        <v>6409</v>
      </c>
      <c r="D1006" s="626" t="s">
        <v>7882</v>
      </c>
      <c r="E1006" s="626" t="s">
        <v>7883</v>
      </c>
      <c r="F1006" s="629">
        <v>1</v>
      </c>
      <c r="G1006" s="629">
        <v>2647</v>
      </c>
      <c r="H1006" s="629">
        <v>1</v>
      </c>
      <c r="I1006" s="629">
        <v>2647</v>
      </c>
      <c r="J1006" s="629"/>
      <c r="K1006" s="629"/>
      <c r="L1006" s="629"/>
      <c r="M1006" s="629"/>
      <c r="N1006" s="629"/>
      <c r="O1006" s="629"/>
      <c r="P1006" s="642"/>
      <c r="Q1006" s="630"/>
    </row>
    <row r="1007" spans="1:17" ht="14.4" customHeight="1" x14ac:dyDescent="0.3">
      <c r="A1007" s="625" t="s">
        <v>545</v>
      </c>
      <c r="B1007" s="626" t="s">
        <v>6642</v>
      </c>
      <c r="C1007" s="626" t="s">
        <v>6409</v>
      </c>
      <c r="D1007" s="626" t="s">
        <v>6537</v>
      </c>
      <c r="E1007" s="626" t="s">
        <v>6538</v>
      </c>
      <c r="F1007" s="629">
        <v>6</v>
      </c>
      <c r="G1007" s="629">
        <v>9702</v>
      </c>
      <c r="H1007" s="629">
        <v>1</v>
      </c>
      <c r="I1007" s="629">
        <v>1617</v>
      </c>
      <c r="J1007" s="629">
        <v>4</v>
      </c>
      <c r="K1007" s="629">
        <v>6480</v>
      </c>
      <c r="L1007" s="629">
        <v>0.66790352504638217</v>
      </c>
      <c r="M1007" s="629">
        <v>1620</v>
      </c>
      <c r="N1007" s="629">
        <v>3</v>
      </c>
      <c r="O1007" s="629">
        <v>4875</v>
      </c>
      <c r="P1007" s="642">
        <v>0.50247371675943109</v>
      </c>
      <c r="Q1007" s="630">
        <v>1625</v>
      </c>
    </row>
    <row r="1008" spans="1:17" ht="14.4" customHeight="1" x14ac:dyDescent="0.3">
      <c r="A1008" s="625" t="s">
        <v>545</v>
      </c>
      <c r="B1008" s="626" t="s">
        <v>6642</v>
      </c>
      <c r="C1008" s="626" t="s">
        <v>6409</v>
      </c>
      <c r="D1008" s="626" t="s">
        <v>7884</v>
      </c>
      <c r="E1008" s="626" t="s">
        <v>7885</v>
      </c>
      <c r="F1008" s="629">
        <v>12</v>
      </c>
      <c r="G1008" s="629">
        <v>14268</v>
      </c>
      <c r="H1008" s="629">
        <v>1</v>
      </c>
      <c r="I1008" s="629">
        <v>1189</v>
      </c>
      <c r="J1008" s="629">
        <v>8</v>
      </c>
      <c r="K1008" s="629">
        <v>9544</v>
      </c>
      <c r="L1008" s="629">
        <v>0.66890944771516681</v>
      </c>
      <c r="M1008" s="629">
        <v>1193</v>
      </c>
      <c r="N1008" s="629">
        <v>14</v>
      </c>
      <c r="O1008" s="629">
        <v>16786</v>
      </c>
      <c r="P1008" s="642">
        <v>1.1764788337538548</v>
      </c>
      <c r="Q1008" s="630">
        <v>1199</v>
      </c>
    </row>
    <row r="1009" spans="1:17" ht="14.4" customHeight="1" x14ac:dyDescent="0.3">
      <c r="A1009" s="625" t="s">
        <v>545</v>
      </c>
      <c r="B1009" s="626" t="s">
        <v>6642</v>
      </c>
      <c r="C1009" s="626" t="s">
        <v>6409</v>
      </c>
      <c r="D1009" s="626" t="s">
        <v>7886</v>
      </c>
      <c r="E1009" s="626" t="s">
        <v>7887</v>
      </c>
      <c r="F1009" s="629">
        <v>7</v>
      </c>
      <c r="G1009" s="629">
        <v>2345</v>
      </c>
      <c r="H1009" s="629">
        <v>1</v>
      </c>
      <c r="I1009" s="629">
        <v>335</v>
      </c>
      <c r="J1009" s="629">
        <v>2</v>
      </c>
      <c r="K1009" s="629">
        <v>674</v>
      </c>
      <c r="L1009" s="629">
        <v>0.28742004264392323</v>
      </c>
      <c r="M1009" s="629">
        <v>337</v>
      </c>
      <c r="N1009" s="629">
        <v>5</v>
      </c>
      <c r="O1009" s="629">
        <v>1700</v>
      </c>
      <c r="P1009" s="642">
        <v>0.72494669509594878</v>
      </c>
      <c r="Q1009" s="630">
        <v>340</v>
      </c>
    </row>
    <row r="1010" spans="1:17" ht="14.4" customHeight="1" x14ac:dyDescent="0.3">
      <c r="A1010" s="625" t="s">
        <v>545</v>
      </c>
      <c r="B1010" s="626" t="s">
        <v>6642</v>
      </c>
      <c r="C1010" s="626" t="s">
        <v>6409</v>
      </c>
      <c r="D1010" s="626" t="s">
        <v>7888</v>
      </c>
      <c r="E1010" s="626" t="s">
        <v>7889</v>
      </c>
      <c r="F1010" s="629">
        <v>2</v>
      </c>
      <c r="G1010" s="629">
        <v>11318</v>
      </c>
      <c r="H1010" s="629">
        <v>1</v>
      </c>
      <c r="I1010" s="629">
        <v>5659</v>
      </c>
      <c r="J1010" s="629">
        <v>2</v>
      </c>
      <c r="K1010" s="629">
        <v>11348</v>
      </c>
      <c r="L1010" s="629">
        <v>1.002650644990281</v>
      </c>
      <c r="M1010" s="629">
        <v>5674</v>
      </c>
      <c r="N1010" s="629">
        <v>2</v>
      </c>
      <c r="O1010" s="629">
        <v>11388</v>
      </c>
      <c r="P1010" s="642">
        <v>1.0061848383106555</v>
      </c>
      <c r="Q1010" s="630">
        <v>5694</v>
      </c>
    </row>
    <row r="1011" spans="1:17" ht="14.4" customHeight="1" x14ac:dyDescent="0.3">
      <c r="A1011" s="625" t="s">
        <v>545</v>
      </c>
      <c r="B1011" s="626" t="s">
        <v>6642</v>
      </c>
      <c r="C1011" s="626" t="s">
        <v>6409</v>
      </c>
      <c r="D1011" s="626" t="s">
        <v>7890</v>
      </c>
      <c r="E1011" s="626" t="s">
        <v>7891</v>
      </c>
      <c r="F1011" s="629">
        <v>41</v>
      </c>
      <c r="G1011" s="629">
        <v>114226</v>
      </c>
      <c r="H1011" s="629">
        <v>1</v>
      </c>
      <c r="I1011" s="629">
        <v>2786</v>
      </c>
      <c r="J1011" s="629">
        <v>47</v>
      </c>
      <c r="K1011" s="629">
        <v>131506</v>
      </c>
      <c r="L1011" s="629">
        <v>1.1512790433001243</v>
      </c>
      <c r="M1011" s="629">
        <v>2798</v>
      </c>
      <c r="N1011" s="629">
        <v>46</v>
      </c>
      <c r="O1011" s="629">
        <v>129428</v>
      </c>
      <c r="P1011" s="642">
        <v>1.1330870379773432</v>
      </c>
      <c r="Q1011" s="630">
        <v>2813.6521739130435</v>
      </c>
    </row>
    <row r="1012" spans="1:17" ht="14.4" customHeight="1" x14ac:dyDescent="0.3">
      <c r="A1012" s="625" t="s">
        <v>545</v>
      </c>
      <c r="B1012" s="626" t="s">
        <v>6642</v>
      </c>
      <c r="C1012" s="626" t="s">
        <v>6409</v>
      </c>
      <c r="D1012" s="626" t="s">
        <v>6749</v>
      </c>
      <c r="E1012" s="626" t="s">
        <v>6750</v>
      </c>
      <c r="F1012" s="629">
        <v>184</v>
      </c>
      <c r="G1012" s="629">
        <v>123464</v>
      </c>
      <c r="H1012" s="629">
        <v>1</v>
      </c>
      <c r="I1012" s="629">
        <v>671</v>
      </c>
      <c r="J1012" s="629">
        <v>225</v>
      </c>
      <c r="K1012" s="629">
        <v>151871</v>
      </c>
      <c r="L1012" s="629">
        <v>1.2300832631374328</v>
      </c>
      <c r="M1012" s="629">
        <v>674.98222222222228</v>
      </c>
      <c r="N1012" s="629">
        <v>157</v>
      </c>
      <c r="O1012" s="629">
        <v>106911</v>
      </c>
      <c r="P1012" s="642">
        <v>0.86592852977386126</v>
      </c>
      <c r="Q1012" s="630">
        <v>680.96178343949043</v>
      </c>
    </row>
    <row r="1013" spans="1:17" ht="14.4" customHeight="1" x14ac:dyDescent="0.3">
      <c r="A1013" s="625" t="s">
        <v>545</v>
      </c>
      <c r="B1013" s="626" t="s">
        <v>6642</v>
      </c>
      <c r="C1013" s="626" t="s">
        <v>6409</v>
      </c>
      <c r="D1013" s="626" t="s">
        <v>7892</v>
      </c>
      <c r="E1013" s="626" t="s">
        <v>7893</v>
      </c>
      <c r="F1013" s="629"/>
      <c r="G1013" s="629"/>
      <c r="H1013" s="629"/>
      <c r="I1013" s="629"/>
      <c r="J1013" s="629"/>
      <c r="K1013" s="629"/>
      <c r="L1013" s="629"/>
      <c r="M1013" s="629"/>
      <c r="N1013" s="629">
        <v>2</v>
      </c>
      <c r="O1013" s="629">
        <v>3962</v>
      </c>
      <c r="P1013" s="642"/>
      <c r="Q1013" s="630">
        <v>1981</v>
      </c>
    </row>
    <row r="1014" spans="1:17" ht="14.4" customHeight="1" x14ac:dyDescent="0.3">
      <c r="A1014" s="625" t="s">
        <v>545</v>
      </c>
      <c r="B1014" s="626" t="s">
        <v>6642</v>
      </c>
      <c r="C1014" s="626" t="s">
        <v>6409</v>
      </c>
      <c r="D1014" s="626" t="s">
        <v>7894</v>
      </c>
      <c r="E1014" s="626" t="s">
        <v>7895</v>
      </c>
      <c r="F1014" s="629">
        <v>12</v>
      </c>
      <c r="G1014" s="629">
        <v>37368</v>
      </c>
      <c r="H1014" s="629">
        <v>1</v>
      </c>
      <c r="I1014" s="629">
        <v>3114</v>
      </c>
      <c r="J1014" s="629">
        <v>7</v>
      </c>
      <c r="K1014" s="629">
        <v>21861</v>
      </c>
      <c r="L1014" s="629">
        <v>0.58501926782273606</v>
      </c>
      <c r="M1014" s="629">
        <v>3123</v>
      </c>
      <c r="N1014" s="629"/>
      <c r="O1014" s="629"/>
      <c r="P1014" s="642"/>
      <c r="Q1014" s="630"/>
    </row>
    <row r="1015" spans="1:17" ht="14.4" customHeight="1" x14ac:dyDescent="0.3">
      <c r="A1015" s="625" t="s">
        <v>545</v>
      </c>
      <c r="B1015" s="626" t="s">
        <v>6642</v>
      </c>
      <c r="C1015" s="626" t="s">
        <v>6409</v>
      </c>
      <c r="D1015" s="626" t="s">
        <v>7896</v>
      </c>
      <c r="E1015" s="626" t="s">
        <v>7897</v>
      </c>
      <c r="F1015" s="629"/>
      <c r="G1015" s="629"/>
      <c r="H1015" s="629"/>
      <c r="I1015" s="629"/>
      <c r="J1015" s="629">
        <v>1</v>
      </c>
      <c r="K1015" s="629">
        <v>2630</v>
      </c>
      <c r="L1015" s="629"/>
      <c r="M1015" s="629">
        <v>2630</v>
      </c>
      <c r="N1015" s="629"/>
      <c r="O1015" s="629"/>
      <c r="P1015" s="642"/>
      <c r="Q1015" s="630"/>
    </row>
    <row r="1016" spans="1:17" ht="14.4" customHeight="1" x14ac:dyDescent="0.3">
      <c r="A1016" s="625" t="s">
        <v>545</v>
      </c>
      <c r="B1016" s="626" t="s">
        <v>6642</v>
      </c>
      <c r="C1016" s="626" t="s">
        <v>6409</v>
      </c>
      <c r="D1016" s="626" t="s">
        <v>6543</v>
      </c>
      <c r="E1016" s="626" t="s">
        <v>6544</v>
      </c>
      <c r="F1016" s="629">
        <v>27</v>
      </c>
      <c r="G1016" s="629">
        <v>11556</v>
      </c>
      <c r="H1016" s="629">
        <v>1</v>
      </c>
      <c r="I1016" s="629">
        <v>428</v>
      </c>
      <c r="J1016" s="629">
        <v>38</v>
      </c>
      <c r="K1016" s="629">
        <v>16302</v>
      </c>
      <c r="L1016" s="629">
        <v>1.4106957424714435</v>
      </c>
      <c r="M1016" s="629">
        <v>429</v>
      </c>
      <c r="N1016" s="629">
        <v>53</v>
      </c>
      <c r="O1016" s="629">
        <v>22843</v>
      </c>
      <c r="P1016" s="642">
        <v>1.9767220491519557</v>
      </c>
      <c r="Q1016" s="630">
        <v>431</v>
      </c>
    </row>
    <row r="1017" spans="1:17" ht="14.4" customHeight="1" x14ac:dyDescent="0.3">
      <c r="A1017" s="625" t="s">
        <v>545</v>
      </c>
      <c r="B1017" s="626" t="s">
        <v>6642</v>
      </c>
      <c r="C1017" s="626" t="s">
        <v>6409</v>
      </c>
      <c r="D1017" s="626" t="s">
        <v>7898</v>
      </c>
      <c r="E1017" s="626" t="s">
        <v>7899</v>
      </c>
      <c r="F1017" s="629">
        <v>16</v>
      </c>
      <c r="G1017" s="629">
        <v>78256</v>
      </c>
      <c r="H1017" s="629">
        <v>1</v>
      </c>
      <c r="I1017" s="629">
        <v>4891</v>
      </c>
      <c r="J1017" s="629">
        <v>33</v>
      </c>
      <c r="K1017" s="629">
        <v>161997</v>
      </c>
      <c r="L1017" s="629">
        <v>2.0700904722960538</v>
      </c>
      <c r="M1017" s="629">
        <v>4909</v>
      </c>
      <c r="N1017" s="629">
        <v>23</v>
      </c>
      <c r="O1017" s="629">
        <v>113436</v>
      </c>
      <c r="P1017" s="642">
        <v>1.4495501942343079</v>
      </c>
      <c r="Q1017" s="630">
        <v>4932</v>
      </c>
    </row>
    <row r="1018" spans="1:17" ht="14.4" customHeight="1" x14ac:dyDescent="0.3">
      <c r="A1018" s="625" t="s">
        <v>545</v>
      </c>
      <c r="B1018" s="626" t="s">
        <v>6642</v>
      </c>
      <c r="C1018" s="626" t="s">
        <v>6409</v>
      </c>
      <c r="D1018" s="626" t="s">
        <v>7900</v>
      </c>
      <c r="E1018" s="626" t="s">
        <v>7901</v>
      </c>
      <c r="F1018" s="629">
        <v>6</v>
      </c>
      <c r="G1018" s="629">
        <v>3156</v>
      </c>
      <c r="H1018" s="629">
        <v>1</v>
      </c>
      <c r="I1018" s="629">
        <v>526</v>
      </c>
      <c r="J1018" s="629">
        <v>2</v>
      </c>
      <c r="K1018" s="629">
        <v>1058</v>
      </c>
      <c r="L1018" s="629">
        <v>0.33523447401774398</v>
      </c>
      <c r="M1018" s="629">
        <v>529</v>
      </c>
      <c r="N1018" s="629">
        <v>6</v>
      </c>
      <c r="O1018" s="629">
        <v>3198</v>
      </c>
      <c r="P1018" s="642">
        <v>1.0133079847908746</v>
      </c>
      <c r="Q1018" s="630">
        <v>533</v>
      </c>
    </row>
    <row r="1019" spans="1:17" ht="14.4" customHeight="1" x14ac:dyDescent="0.3">
      <c r="A1019" s="625" t="s">
        <v>545</v>
      </c>
      <c r="B1019" s="626" t="s">
        <v>6642</v>
      </c>
      <c r="C1019" s="626" t="s">
        <v>6409</v>
      </c>
      <c r="D1019" s="626" t="s">
        <v>7902</v>
      </c>
      <c r="E1019" s="626" t="s">
        <v>7903</v>
      </c>
      <c r="F1019" s="629">
        <v>133</v>
      </c>
      <c r="G1019" s="629">
        <v>0</v>
      </c>
      <c r="H1019" s="629"/>
      <c r="I1019" s="629">
        <v>0</v>
      </c>
      <c r="J1019" s="629">
        <v>166</v>
      </c>
      <c r="K1019" s="629">
        <v>0</v>
      </c>
      <c r="L1019" s="629"/>
      <c r="M1019" s="629">
        <v>0</v>
      </c>
      <c r="N1019" s="629">
        <v>158</v>
      </c>
      <c r="O1019" s="629">
        <v>0</v>
      </c>
      <c r="P1019" s="642"/>
      <c r="Q1019" s="630">
        <v>0</v>
      </c>
    </row>
    <row r="1020" spans="1:17" ht="14.4" customHeight="1" x14ac:dyDescent="0.3">
      <c r="A1020" s="625" t="s">
        <v>545</v>
      </c>
      <c r="B1020" s="626" t="s">
        <v>6642</v>
      </c>
      <c r="C1020" s="626" t="s">
        <v>6409</v>
      </c>
      <c r="D1020" s="626" t="s">
        <v>6692</v>
      </c>
      <c r="E1020" s="626" t="s">
        <v>6693</v>
      </c>
      <c r="F1020" s="629">
        <v>24</v>
      </c>
      <c r="G1020" s="629">
        <v>110088</v>
      </c>
      <c r="H1020" s="629">
        <v>1</v>
      </c>
      <c r="I1020" s="629">
        <v>4587</v>
      </c>
      <c r="J1020" s="629">
        <v>25</v>
      </c>
      <c r="K1020" s="629">
        <v>115125</v>
      </c>
      <c r="L1020" s="629">
        <v>1.045754305646392</v>
      </c>
      <c r="M1020" s="629">
        <v>4605</v>
      </c>
      <c r="N1020" s="629">
        <v>23</v>
      </c>
      <c r="O1020" s="629">
        <v>106444</v>
      </c>
      <c r="P1020" s="642">
        <v>0.96689920790640216</v>
      </c>
      <c r="Q1020" s="630">
        <v>4628</v>
      </c>
    </row>
    <row r="1021" spans="1:17" ht="14.4" customHeight="1" x14ac:dyDescent="0.3">
      <c r="A1021" s="625" t="s">
        <v>545</v>
      </c>
      <c r="B1021" s="626" t="s">
        <v>6642</v>
      </c>
      <c r="C1021" s="626" t="s">
        <v>6409</v>
      </c>
      <c r="D1021" s="626" t="s">
        <v>7904</v>
      </c>
      <c r="E1021" s="626" t="s">
        <v>7905</v>
      </c>
      <c r="F1021" s="629">
        <v>49</v>
      </c>
      <c r="G1021" s="629">
        <v>208544</v>
      </c>
      <c r="H1021" s="629">
        <v>1</v>
      </c>
      <c r="I1021" s="629">
        <v>4256</v>
      </c>
      <c r="J1021" s="629">
        <v>61</v>
      </c>
      <c r="K1021" s="629">
        <v>260336</v>
      </c>
      <c r="L1021" s="629">
        <v>1.2483504680067516</v>
      </c>
      <c r="M1021" s="629">
        <v>4267.8032786885242</v>
      </c>
      <c r="N1021" s="629">
        <v>64</v>
      </c>
      <c r="O1021" s="629">
        <v>274160</v>
      </c>
      <c r="P1021" s="642">
        <v>1.3146386374098511</v>
      </c>
      <c r="Q1021" s="630">
        <v>4283.75</v>
      </c>
    </row>
    <row r="1022" spans="1:17" ht="14.4" customHeight="1" x14ac:dyDescent="0.3">
      <c r="A1022" s="625" t="s">
        <v>545</v>
      </c>
      <c r="B1022" s="626" t="s">
        <v>6642</v>
      </c>
      <c r="C1022" s="626" t="s">
        <v>6409</v>
      </c>
      <c r="D1022" s="626" t="s">
        <v>6545</v>
      </c>
      <c r="E1022" s="626" t="s">
        <v>6546</v>
      </c>
      <c r="F1022" s="629">
        <v>18</v>
      </c>
      <c r="G1022" s="629">
        <v>18612</v>
      </c>
      <c r="H1022" s="629">
        <v>1</v>
      </c>
      <c r="I1022" s="629">
        <v>1034</v>
      </c>
      <c r="J1022" s="629">
        <v>17</v>
      </c>
      <c r="K1022" s="629">
        <v>17680</v>
      </c>
      <c r="L1022" s="629">
        <v>0.94992477971201372</v>
      </c>
      <c r="M1022" s="629">
        <v>1040</v>
      </c>
      <c r="N1022" s="629">
        <v>21</v>
      </c>
      <c r="O1022" s="629">
        <v>22029</v>
      </c>
      <c r="P1022" s="642">
        <v>1.1835912314635719</v>
      </c>
      <c r="Q1022" s="630">
        <v>1049</v>
      </c>
    </row>
    <row r="1023" spans="1:17" ht="14.4" customHeight="1" x14ac:dyDescent="0.3">
      <c r="A1023" s="625" t="s">
        <v>545</v>
      </c>
      <c r="B1023" s="626" t="s">
        <v>6642</v>
      </c>
      <c r="C1023" s="626" t="s">
        <v>6409</v>
      </c>
      <c r="D1023" s="626" t="s">
        <v>6547</v>
      </c>
      <c r="E1023" s="626" t="s">
        <v>6548</v>
      </c>
      <c r="F1023" s="629">
        <v>11</v>
      </c>
      <c r="G1023" s="629">
        <v>10131</v>
      </c>
      <c r="H1023" s="629">
        <v>1</v>
      </c>
      <c r="I1023" s="629">
        <v>921</v>
      </c>
      <c r="J1023" s="629">
        <v>20</v>
      </c>
      <c r="K1023" s="629">
        <v>18520</v>
      </c>
      <c r="L1023" s="629">
        <v>1.8280525120916</v>
      </c>
      <c r="M1023" s="629">
        <v>926</v>
      </c>
      <c r="N1023" s="629">
        <v>25</v>
      </c>
      <c r="O1023" s="629">
        <v>23294</v>
      </c>
      <c r="P1023" s="642">
        <v>2.2992794393445859</v>
      </c>
      <c r="Q1023" s="630">
        <v>931.76</v>
      </c>
    </row>
    <row r="1024" spans="1:17" ht="14.4" customHeight="1" x14ac:dyDescent="0.3">
      <c r="A1024" s="625" t="s">
        <v>545</v>
      </c>
      <c r="B1024" s="626" t="s">
        <v>6642</v>
      </c>
      <c r="C1024" s="626" t="s">
        <v>6409</v>
      </c>
      <c r="D1024" s="626" t="s">
        <v>6549</v>
      </c>
      <c r="E1024" s="626" t="s">
        <v>6550</v>
      </c>
      <c r="F1024" s="629">
        <v>1</v>
      </c>
      <c r="G1024" s="629">
        <v>153</v>
      </c>
      <c r="H1024" s="629">
        <v>1</v>
      </c>
      <c r="I1024" s="629">
        <v>153</v>
      </c>
      <c r="J1024" s="629">
        <v>3</v>
      </c>
      <c r="K1024" s="629">
        <v>462</v>
      </c>
      <c r="L1024" s="629">
        <v>3.0196078431372548</v>
      </c>
      <c r="M1024" s="629">
        <v>154</v>
      </c>
      <c r="N1024" s="629"/>
      <c r="O1024" s="629"/>
      <c r="P1024" s="642"/>
      <c r="Q1024" s="630"/>
    </row>
    <row r="1025" spans="1:17" ht="14.4" customHeight="1" x14ac:dyDescent="0.3">
      <c r="A1025" s="625" t="s">
        <v>545</v>
      </c>
      <c r="B1025" s="626" t="s">
        <v>6642</v>
      </c>
      <c r="C1025" s="626" t="s">
        <v>6409</v>
      </c>
      <c r="D1025" s="626" t="s">
        <v>7906</v>
      </c>
      <c r="E1025" s="626" t="s">
        <v>7907</v>
      </c>
      <c r="F1025" s="629"/>
      <c r="G1025" s="629"/>
      <c r="H1025" s="629"/>
      <c r="I1025" s="629"/>
      <c r="J1025" s="629"/>
      <c r="K1025" s="629"/>
      <c r="L1025" s="629"/>
      <c r="M1025" s="629"/>
      <c r="N1025" s="629">
        <v>1</v>
      </c>
      <c r="O1025" s="629">
        <v>457</v>
      </c>
      <c r="P1025" s="642"/>
      <c r="Q1025" s="630">
        <v>457</v>
      </c>
    </row>
    <row r="1026" spans="1:17" ht="14.4" customHeight="1" x14ac:dyDescent="0.3">
      <c r="A1026" s="625" t="s">
        <v>545</v>
      </c>
      <c r="B1026" s="626" t="s">
        <v>6642</v>
      </c>
      <c r="C1026" s="626" t="s">
        <v>6409</v>
      </c>
      <c r="D1026" s="626" t="s">
        <v>7908</v>
      </c>
      <c r="E1026" s="626" t="s">
        <v>7909</v>
      </c>
      <c r="F1026" s="629">
        <v>4</v>
      </c>
      <c r="G1026" s="629">
        <v>14200</v>
      </c>
      <c r="H1026" s="629">
        <v>1</v>
      </c>
      <c r="I1026" s="629">
        <v>3550</v>
      </c>
      <c r="J1026" s="629">
        <v>2</v>
      </c>
      <c r="K1026" s="629">
        <v>7118</v>
      </c>
      <c r="L1026" s="629">
        <v>0.50126760563380279</v>
      </c>
      <c r="M1026" s="629">
        <v>3559</v>
      </c>
      <c r="N1026" s="629">
        <v>4</v>
      </c>
      <c r="O1026" s="629">
        <v>14284</v>
      </c>
      <c r="P1026" s="642">
        <v>1.0059154929577465</v>
      </c>
      <c r="Q1026" s="630">
        <v>3571</v>
      </c>
    </row>
    <row r="1027" spans="1:17" ht="14.4" customHeight="1" x14ac:dyDescent="0.3">
      <c r="A1027" s="625" t="s">
        <v>545</v>
      </c>
      <c r="B1027" s="626" t="s">
        <v>6642</v>
      </c>
      <c r="C1027" s="626" t="s">
        <v>6409</v>
      </c>
      <c r="D1027" s="626" t="s">
        <v>6753</v>
      </c>
      <c r="E1027" s="626" t="s">
        <v>6754</v>
      </c>
      <c r="F1027" s="629">
        <v>51</v>
      </c>
      <c r="G1027" s="629">
        <v>8670</v>
      </c>
      <c r="H1027" s="629">
        <v>1</v>
      </c>
      <c r="I1027" s="629">
        <v>170</v>
      </c>
      <c r="J1027" s="629">
        <v>1</v>
      </c>
      <c r="K1027" s="629">
        <v>171</v>
      </c>
      <c r="L1027" s="629">
        <v>1.9723183391003461E-2</v>
      </c>
      <c r="M1027" s="629">
        <v>171</v>
      </c>
      <c r="N1027" s="629">
        <v>8</v>
      </c>
      <c r="O1027" s="629">
        <v>1376</v>
      </c>
      <c r="P1027" s="642">
        <v>0.15870818915801616</v>
      </c>
      <c r="Q1027" s="630">
        <v>172</v>
      </c>
    </row>
    <row r="1028" spans="1:17" ht="14.4" customHeight="1" x14ac:dyDescent="0.3">
      <c r="A1028" s="625" t="s">
        <v>545</v>
      </c>
      <c r="B1028" s="626" t="s">
        <v>6642</v>
      </c>
      <c r="C1028" s="626" t="s">
        <v>6409</v>
      </c>
      <c r="D1028" s="626" t="s">
        <v>7910</v>
      </c>
      <c r="E1028" s="626" t="s">
        <v>7911</v>
      </c>
      <c r="F1028" s="629">
        <v>23</v>
      </c>
      <c r="G1028" s="629">
        <v>93725</v>
      </c>
      <c r="H1028" s="629">
        <v>1</v>
      </c>
      <c r="I1028" s="629">
        <v>4075</v>
      </c>
      <c r="J1028" s="629">
        <v>28</v>
      </c>
      <c r="K1028" s="629">
        <v>114520</v>
      </c>
      <c r="L1028" s="629">
        <v>1.2218724993331556</v>
      </c>
      <c r="M1028" s="629">
        <v>4090</v>
      </c>
      <c r="N1028" s="629">
        <v>28</v>
      </c>
      <c r="O1028" s="629">
        <v>115040</v>
      </c>
      <c r="P1028" s="642">
        <v>1.2274206455054681</v>
      </c>
      <c r="Q1028" s="630">
        <v>4108.5714285714284</v>
      </c>
    </row>
    <row r="1029" spans="1:17" ht="14.4" customHeight="1" x14ac:dyDescent="0.3">
      <c r="A1029" s="625" t="s">
        <v>545</v>
      </c>
      <c r="B1029" s="626" t="s">
        <v>6642</v>
      </c>
      <c r="C1029" s="626" t="s">
        <v>6409</v>
      </c>
      <c r="D1029" s="626" t="s">
        <v>7912</v>
      </c>
      <c r="E1029" s="626" t="s">
        <v>7913</v>
      </c>
      <c r="F1029" s="629">
        <v>50</v>
      </c>
      <c r="G1029" s="629">
        <v>64850</v>
      </c>
      <c r="H1029" s="629">
        <v>1</v>
      </c>
      <c r="I1029" s="629">
        <v>1297</v>
      </c>
      <c r="J1029" s="629">
        <v>59</v>
      </c>
      <c r="K1029" s="629">
        <v>76877</v>
      </c>
      <c r="L1029" s="629">
        <v>1.1854587509637626</v>
      </c>
      <c r="M1029" s="629">
        <v>1303</v>
      </c>
      <c r="N1029" s="629">
        <v>41</v>
      </c>
      <c r="O1029" s="629">
        <v>53710</v>
      </c>
      <c r="P1029" s="642">
        <v>0.82821896684656904</v>
      </c>
      <c r="Q1029" s="630">
        <v>1310</v>
      </c>
    </row>
    <row r="1030" spans="1:17" ht="14.4" customHeight="1" x14ac:dyDescent="0.3">
      <c r="A1030" s="625" t="s">
        <v>545</v>
      </c>
      <c r="B1030" s="626" t="s">
        <v>6642</v>
      </c>
      <c r="C1030" s="626" t="s">
        <v>6409</v>
      </c>
      <c r="D1030" s="626" t="s">
        <v>7914</v>
      </c>
      <c r="E1030" s="626" t="s">
        <v>7915</v>
      </c>
      <c r="F1030" s="629">
        <v>2</v>
      </c>
      <c r="G1030" s="629">
        <v>2846</v>
      </c>
      <c r="H1030" s="629">
        <v>1</v>
      </c>
      <c r="I1030" s="629">
        <v>1423</v>
      </c>
      <c r="J1030" s="629">
        <v>2</v>
      </c>
      <c r="K1030" s="629">
        <v>2858</v>
      </c>
      <c r="L1030" s="629">
        <v>1.0042164441321153</v>
      </c>
      <c r="M1030" s="629">
        <v>1429</v>
      </c>
      <c r="N1030" s="629">
        <v>3</v>
      </c>
      <c r="O1030" s="629">
        <v>4308</v>
      </c>
      <c r="P1030" s="642">
        <v>1.5137034434293746</v>
      </c>
      <c r="Q1030" s="630">
        <v>1436</v>
      </c>
    </row>
    <row r="1031" spans="1:17" ht="14.4" customHeight="1" x14ac:dyDescent="0.3">
      <c r="A1031" s="625" t="s">
        <v>545</v>
      </c>
      <c r="B1031" s="626" t="s">
        <v>6642</v>
      </c>
      <c r="C1031" s="626" t="s">
        <v>6409</v>
      </c>
      <c r="D1031" s="626" t="s">
        <v>7916</v>
      </c>
      <c r="E1031" s="626" t="s">
        <v>7917</v>
      </c>
      <c r="F1031" s="629">
        <v>1</v>
      </c>
      <c r="G1031" s="629">
        <v>5257</v>
      </c>
      <c r="H1031" s="629">
        <v>1</v>
      </c>
      <c r="I1031" s="629">
        <v>5257</v>
      </c>
      <c r="J1031" s="629"/>
      <c r="K1031" s="629"/>
      <c r="L1031" s="629"/>
      <c r="M1031" s="629"/>
      <c r="N1031" s="629"/>
      <c r="O1031" s="629"/>
      <c r="P1031" s="642"/>
      <c r="Q1031" s="630"/>
    </row>
    <row r="1032" spans="1:17" ht="14.4" customHeight="1" x14ac:dyDescent="0.3">
      <c r="A1032" s="625" t="s">
        <v>545</v>
      </c>
      <c r="B1032" s="626" t="s">
        <v>6642</v>
      </c>
      <c r="C1032" s="626" t="s">
        <v>6409</v>
      </c>
      <c r="D1032" s="626" t="s">
        <v>7918</v>
      </c>
      <c r="E1032" s="626" t="s">
        <v>7919</v>
      </c>
      <c r="F1032" s="629">
        <v>1</v>
      </c>
      <c r="G1032" s="629">
        <v>1476</v>
      </c>
      <c r="H1032" s="629">
        <v>1</v>
      </c>
      <c r="I1032" s="629">
        <v>1476</v>
      </c>
      <c r="J1032" s="629">
        <v>5</v>
      </c>
      <c r="K1032" s="629">
        <v>7405</v>
      </c>
      <c r="L1032" s="629">
        <v>5.0169376693766941</v>
      </c>
      <c r="M1032" s="629">
        <v>1481</v>
      </c>
      <c r="N1032" s="629">
        <v>5</v>
      </c>
      <c r="O1032" s="629">
        <v>7435</v>
      </c>
      <c r="P1032" s="642">
        <v>5.0372628726287259</v>
      </c>
      <c r="Q1032" s="630">
        <v>1487</v>
      </c>
    </row>
    <row r="1033" spans="1:17" ht="14.4" customHeight="1" x14ac:dyDescent="0.3">
      <c r="A1033" s="625" t="s">
        <v>545</v>
      </c>
      <c r="B1033" s="626" t="s">
        <v>6642</v>
      </c>
      <c r="C1033" s="626" t="s">
        <v>6409</v>
      </c>
      <c r="D1033" s="626" t="s">
        <v>7920</v>
      </c>
      <c r="E1033" s="626" t="s">
        <v>7921</v>
      </c>
      <c r="F1033" s="629">
        <v>3</v>
      </c>
      <c r="G1033" s="629">
        <v>1305</v>
      </c>
      <c r="H1033" s="629">
        <v>1</v>
      </c>
      <c r="I1033" s="629">
        <v>435</v>
      </c>
      <c r="J1033" s="629"/>
      <c r="K1033" s="629"/>
      <c r="L1033" s="629"/>
      <c r="M1033" s="629"/>
      <c r="N1033" s="629"/>
      <c r="O1033" s="629"/>
      <c r="P1033" s="642"/>
      <c r="Q1033" s="630"/>
    </row>
    <row r="1034" spans="1:17" ht="14.4" customHeight="1" x14ac:dyDescent="0.3">
      <c r="A1034" s="625" t="s">
        <v>545</v>
      </c>
      <c r="B1034" s="626" t="s">
        <v>6642</v>
      </c>
      <c r="C1034" s="626" t="s">
        <v>6409</v>
      </c>
      <c r="D1034" s="626" t="s">
        <v>7922</v>
      </c>
      <c r="E1034" s="626" t="s">
        <v>7923</v>
      </c>
      <c r="F1034" s="629">
        <v>4</v>
      </c>
      <c r="G1034" s="629">
        <v>4904</v>
      </c>
      <c r="H1034" s="629">
        <v>1</v>
      </c>
      <c r="I1034" s="629">
        <v>1226</v>
      </c>
      <c r="J1034" s="629"/>
      <c r="K1034" s="629"/>
      <c r="L1034" s="629"/>
      <c r="M1034" s="629"/>
      <c r="N1034" s="629"/>
      <c r="O1034" s="629"/>
      <c r="P1034" s="642"/>
      <c r="Q1034" s="630"/>
    </row>
    <row r="1035" spans="1:17" ht="14.4" customHeight="1" x14ac:dyDescent="0.3">
      <c r="A1035" s="625" t="s">
        <v>545</v>
      </c>
      <c r="B1035" s="626" t="s">
        <v>6642</v>
      </c>
      <c r="C1035" s="626" t="s">
        <v>6409</v>
      </c>
      <c r="D1035" s="626" t="s">
        <v>7924</v>
      </c>
      <c r="E1035" s="626" t="s">
        <v>7925</v>
      </c>
      <c r="F1035" s="629">
        <v>1</v>
      </c>
      <c r="G1035" s="629">
        <v>300</v>
      </c>
      <c r="H1035" s="629">
        <v>1</v>
      </c>
      <c r="I1035" s="629">
        <v>300</v>
      </c>
      <c r="J1035" s="629"/>
      <c r="K1035" s="629"/>
      <c r="L1035" s="629"/>
      <c r="M1035" s="629"/>
      <c r="N1035" s="629"/>
      <c r="O1035" s="629"/>
      <c r="P1035" s="642"/>
      <c r="Q1035" s="630"/>
    </row>
    <row r="1036" spans="1:17" ht="14.4" customHeight="1" x14ac:dyDescent="0.3">
      <c r="A1036" s="625" t="s">
        <v>545</v>
      </c>
      <c r="B1036" s="626" t="s">
        <v>6642</v>
      </c>
      <c r="C1036" s="626" t="s">
        <v>6409</v>
      </c>
      <c r="D1036" s="626" t="s">
        <v>7926</v>
      </c>
      <c r="E1036" s="626" t="s">
        <v>7927</v>
      </c>
      <c r="F1036" s="629">
        <v>25</v>
      </c>
      <c r="G1036" s="629">
        <v>0</v>
      </c>
      <c r="H1036" s="629"/>
      <c r="I1036" s="629">
        <v>0</v>
      </c>
      <c r="J1036" s="629">
        <v>23</v>
      </c>
      <c r="K1036" s="629">
        <v>0</v>
      </c>
      <c r="L1036" s="629"/>
      <c r="M1036" s="629">
        <v>0</v>
      </c>
      <c r="N1036" s="629">
        <v>18</v>
      </c>
      <c r="O1036" s="629">
        <v>0</v>
      </c>
      <c r="P1036" s="642"/>
      <c r="Q1036" s="630">
        <v>0</v>
      </c>
    </row>
    <row r="1037" spans="1:17" ht="14.4" customHeight="1" x14ac:dyDescent="0.3">
      <c r="A1037" s="625" t="s">
        <v>545</v>
      </c>
      <c r="B1037" s="626" t="s">
        <v>6642</v>
      </c>
      <c r="C1037" s="626" t="s">
        <v>6409</v>
      </c>
      <c r="D1037" s="626" t="s">
        <v>6551</v>
      </c>
      <c r="E1037" s="626" t="s">
        <v>6552</v>
      </c>
      <c r="F1037" s="629">
        <v>108</v>
      </c>
      <c r="G1037" s="629">
        <v>33048</v>
      </c>
      <c r="H1037" s="629">
        <v>1</v>
      </c>
      <c r="I1037" s="629">
        <v>306</v>
      </c>
      <c r="J1037" s="629">
        <v>140</v>
      </c>
      <c r="K1037" s="629">
        <v>22400</v>
      </c>
      <c r="L1037" s="629">
        <v>0.67780198499152744</v>
      </c>
      <c r="M1037" s="629">
        <v>160</v>
      </c>
      <c r="N1037" s="629">
        <v>123</v>
      </c>
      <c r="O1037" s="629">
        <v>19803</v>
      </c>
      <c r="P1037" s="642">
        <v>0.5992193173565723</v>
      </c>
      <c r="Q1037" s="630">
        <v>161</v>
      </c>
    </row>
    <row r="1038" spans="1:17" ht="14.4" customHeight="1" x14ac:dyDescent="0.3">
      <c r="A1038" s="625" t="s">
        <v>545</v>
      </c>
      <c r="B1038" s="626" t="s">
        <v>6642</v>
      </c>
      <c r="C1038" s="626" t="s">
        <v>6409</v>
      </c>
      <c r="D1038" s="626" t="s">
        <v>6553</v>
      </c>
      <c r="E1038" s="626" t="s">
        <v>6554</v>
      </c>
      <c r="F1038" s="629">
        <v>5</v>
      </c>
      <c r="G1038" s="629">
        <v>1100</v>
      </c>
      <c r="H1038" s="629">
        <v>1</v>
      </c>
      <c r="I1038" s="629">
        <v>220</v>
      </c>
      <c r="J1038" s="629">
        <v>8</v>
      </c>
      <c r="K1038" s="629">
        <v>1768</v>
      </c>
      <c r="L1038" s="629">
        <v>1.6072727272727272</v>
      </c>
      <c r="M1038" s="629">
        <v>221</v>
      </c>
      <c r="N1038" s="629">
        <v>7</v>
      </c>
      <c r="O1038" s="629">
        <v>1561</v>
      </c>
      <c r="P1038" s="642">
        <v>1.4190909090909092</v>
      </c>
      <c r="Q1038" s="630">
        <v>223</v>
      </c>
    </row>
    <row r="1039" spans="1:17" ht="14.4" customHeight="1" x14ac:dyDescent="0.3">
      <c r="A1039" s="625" t="s">
        <v>545</v>
      </c>
      <c r="B1039" s="626" t="s">
        <v>6642</v>
      </c>
      <c r="C1039" s="626" t="s">
        <v>6409</v>
      </c>
      <c r="D1039" s="626" t="s">
        <v>7928</v>
      </c>
      <c r="E1039" s="626" t="s">
        <v>7929</v>
      </c>
      <c r="F1039" s="629">
        <v>75</v>
      </c>
      <c r="G1039" s="629">
        <v>186675</v>
      </c>
      <c r="H1039" s="629">
        <v>1</v>
      </c>
      <c r="I1039" s="629">
        <v>2489</v>
      </c>
      <c r="J1039" s="629">
        <v>80</v>
      </c>
      <c r="K1039" s="629">
        <v>199831</v>
      </c>
      <c r="L1039" s="629">
        <v>1.0704754252042319</v>
      </c>
      <c r="M1039" s="629">
        <v>2497.8874999999998</v>
      </c>
      <c r="N1039" s="629">
        <v>84</v>
      </c>
      <c r="O1039" s="629">
        <v>210840</v>
      </c>
      <c r="P1039" s="642">
        <v>1.129449578143833</v>
      </c>
      <c r="Q1039" s="630">
        <v>2510</v>
      </c>
    </row>
    <row r="1040" spans="1:17" ht="14.4" customHeight="1" x14ac:dyDescent="0.3">
      <c r="A1040" s="625" t="s">
        <v>545</v>
      </c>
      <c r="B1040" s="626" t="s">
        <v>6642</v>
      </c>
      <c r="C1040" s="626" t="s">
        <v>6409</v>
      </c>
      <c r="D1040" s="626" t="s">
        <v>7930</v>
      </c>
      <c r="E1040" s="626" t="s">
        <v>7931</v>
      </c>
      <c r="F1040" s="629">
        <v>1</v>
      </c>
      <c r="G1040" s="629">
        <v>1988</v>
      </c>
      <c r="H1040" s="629">
        <v>1</v>
      </c>
      <c r="I1040" s="629">
        <v>1988</v>
      </c>
      <c r="J1040" s="629"/>
      <c r="K1040" s="629"/>
      <c r="L1040" s="629"/>
      <c r="M1040" s="629"/>
      <c r="N1040" s="629">
        <v>2</v>
      </c>
      <c r="O1040" s="629">
        <v>4000</v>
      </c>
      <c r="P1040" s="642">
        <v>2.0120724346076457</v>
      </c>
      <c r="Q1040" s="630">
        <v>2000</v>
      </c>
    </row>
    <row r="1041" spans="1:17" ht="14.4" customHeight="1" x14ac:dyDescent="0.3">
      <c r="A1041" s="625" t="s">
        <v>545</v>
      </c>
      <c r="B1041" s="626" t="s">
        <v>6642</v>
      </c>
      <c r="C1041" s="626" t="s">
        <v>6409</v>
      </c>
      <c r="D1041" s="626" t="s">
        <v>6555</v>
      </c>
      <c r="E1041" s="626" t="s">
        <v>6556</v>
      </c>
      <c r="F1041" s="629">
        <v>2</v>
      </c>
      <c r="G1041" s="629">
        <v>1966</v>
      </c>
      <c r="H1041" s="629">
        <v>1</v>
      </c>
      <c r="I1041" s="629">
        <v>983</v>
      </c>
      <c r="J1041" s="629">
        <v>2</v>
      </c>
      <c r="K1041" s="629">
        <v>1976</v>
      </c>
      <c r="L1041" s="629">
        <v>1.005086469989827</v>
      </c>
      <c r="M1041" s="629">
        <v>988</v>
      </c>
      <c r="N1041" s="629">
        <v>1</v>
      </c>
      <c r="O1041" s="629">
        <v>994</v>
      </c>
      <c r="P1041" s="642">
        <v>0.50559511698880977</v>
      </c>
      <c r="Q1041" s="630">
        <v>994</v>
      </c>
    </row>
    <row r="1042" spans="1:17" ht="14.4" customHeight="1" x14ac:dyDescent="0.3">
      <c r="A1042" s="625" t="s">
        <v>545</v>
      </c>
      <c r="B1042" s="626" t="s">
        <v>6642</v>
      </c>
      <c r="C1042" s="626" t="s">
        <v>6409</v>
      </c>
      <c r="D1042" s="626" t="s">
        <v>7932</v>
      </c>
      <c r="E1042" s="626" t="s">
        <v>7933</v>
      </c>
      <c r="F1042" s="629">
        <v>105</v>
      </c>
      <c r="G1042" s="629">
        <v>374850</v>
      </c>
      <c r="H1042" s="629">
        <v>1</v>
      </c>
      <c r="I1042" s="629">
        <v>3570</v>
      </c>
      <c r="J1042" s="629">
        <v>45</v>
      </c>
      <c r="K1042" s="629">
        <v>161325</v>
      </c>
      <c r="L1042" s="629">
        <v>0.43037214885954383</v>
      </c>
      <c r="M1042" s="629">
        <v>3585</v>
      </c>
      <c r="N1042" s="629">
        <v>41</v>
      </c>
      <c r="O1042" s="629">
        <v>147805</v>
      </c>
      <c r="P1042" s="642">
        <v>0.39430438842203547</v>
      </c>
      <c r="Q1042" s="630">
        <v>3605</v>
      </c>
    </row>
    <row r="1043" spans="1:17" ht="14.4" customHeight="1" x14ac:dyDescent="0.3">
      <c r="A1043" s="625" t="s">
        <v>545</v>
      </c>
      <c r="B1043" s="626" t="s">
        <v>6642</v>
      </c>
      <c r="C1043" s="626" t="s">
        <v>6409</v>
      </c>
      <c r="D1043" s="626" t="s">
        <v>6557</v>
      </c>
      <c r="E1043" s="626" t="s">
        <v>6558</v>
      </c>
      <c r="F1043" s="629">
        <v>6</v>
      </c>
      <c r="G1043" s="629">
        <v>3144</v>
      </c>
      <c r="H1043" s="629">
        <v>1</v>
      </c>
      <c r="I1043" s="629">
        <v>524</v>
      </c>
      <c r="J1043" s="629">
        <v>2</v>
      </c>
      <c r="K1043" s="629">
        <v>1050</v>
      </c>
      <c r="L1043" s="629">
        <v>0.33396946564885494</v>
      </c>
      <c r="M1043" s="629">
        <v>525</v>
      </c>
      <c r="N1043" s="629">
        <v>4</v>
      </c>
      <c r="O1043" s="629">
        <v>2108</v>
      </c>
      <c r="P1043" s="642">
        <v>0.67048346055979646</v>
      </c>
      <c r="Q1043" s="630">
        <v>527</v>
      </c>
    </row>
    <row r="1044" spans="1:17" ht="14.4" customHeight="1" x14ac:dyDescent="0.3">
      <c r="A1044" s="625" t="s">
        <v>545</v>
      </c>
      <c r="B1044" s="626" t="s">
        <v>6642</v>
      </c>
      <c r="C1044" s="626" t="s">
        <v>6409</v>
      </c>
      <c r="D1044" s="626" t="s">
        <v>7934</v>
      </c>
      <c r="E1044" s="626" t="s">
        <v>7935</v>
      </c>
      <c r="F1044" s="629">
        <v>1</v>
      </c>
      <c r="G1044" s="629">
        <v>1924</v>
      </c>
      <c r="H1044" s="629">
        <v>1</v>
      </c>
      <c r="I1044" s="629">
        <v>1924</v>
      </c>
      <c r="J1044" s="629">
        <v>3</v>
      </c>
      <c r="K1044" s="629">
        <v>5796</v>
      </c>
      <c r="L1044" s="629">
        <v>3.0124740124740126</v>
      </c>
      <c r="M1044" s="629">
        <v>1932</v>
      </c>
      <c r="N1044" s="629">
        <v>1</v>
      </c>
      <c r="O1044" s="629">
        <v>1942</v>
      </c>
      <c r="P1044" s="642">
        <v>1.0093555093555093</v>
      </c>
      <c r="Q1044" s="630">
        <v>1942</v>
      </c>
    </row>
    <row r="1045" spans="1:17" ht="14.4" customHeight="1" x14ac:dyDescent="0.3">
      <c r="A1045" s="625" t="s">
        <v>545</v>
      </c>
      <c r="B1045" s="626" t="s">
        <v>6642</v>
      </c>
      <c r="C1045" s="626" t="s">
        <v>6409</v>
      </c>
      <c r="D1045" s="626" t="s">
        <v>6559</v>
      </c>
      <c r="E1045" s="626" t="s">
        <v>6560</v>
      </c>
      <c r="F1045" s="629">
        <v>1</v>
      </c>
      <c r="G1045" s="629">
        <v>679</v>
      </c>
      <c r="H1045" s="629">
        <v>1</v>
      </c>
      <c r="I1045" s="629">
        <v>679</v>
      </c>
      <c r="J1045" s="629"/>
      <c r="K1045" s="629"/>
      <c r="L1045" s="629"/>
      <c r="M1045" s="629"/>
      <c r="N1045" s="629"/>
      <c r="O1045" s="629"/>
      <c r="P1045" s="642"/>
      <c r="Q1045" s="630"/>
    </row>
    <row r="1046" spans="1:17" ht="14.4" customHeight="1" x14ac:dyDescent="0.3">
      <c r="A1046" s="625" t="s">
        <v>545</v>
      </c>
      <c r="B1046" s="626" t="s">
        <v>6642</v>
      </c>
      <c r="C1046" s="626" t="s">
        <v>6409</v>
      </c>
      <c r="D1046" s="626" t="s">
        <v>6561</v>
      </c>
      <c r="E1046" s="626" t="s">
        <v>6562</v>
      </c>
      <c r="F1046" s="629">
        <v>253</v>
      </c>
      <c r="G1046" s="629">
        <v>318527</v>
      </c>
      <c r="H1046" s="629">
        <v>1</v>
      </c>
      <c r="I1046" s="629">
        <v>1259</v>
      </c>
      <c r="J1046" s="629">
        <v>233</v>
      </c>
      <c r="K1046" s="629">
        <v>294512</v>
      </c>
      <c r="L1046" s="629">
        <v>0.92460607734980083</v>
      </c>
      <c r="M1046" s="629">
        <v>1264</v>
      </c>
      <c r="N1046" s="629">
        <v>193</v>
      </c>
      <c r="O1046" s="629">
        <v>245110</v>
      </c>
      <c r="P1046" s="642">
        <v>0.76951090488404439</v>
      </c>
      <c r="Q1046" s="630">
        <v>1270</v>
      </c>
    </row>
    <row r="1047" spans="1:17" ht="14.4" customHeight="1" x14ac:dyDescent="0.3">
      <c r="A1047" s="625" t="s">
        <v>545</v>
      </c>
      <c r="B1047" s="626" t="s">
        <v>6642</v>
      </c>
      <c r="C1047" s="626" t="s">
        <v>6409</v>
      </c>
      <c r="D1047" s="626" t="s">
        <v>6755</v>
      </c>
      <c r="E1047" s="626" t="s">
        <v>6756</v>
      </c>
      <c r="F1047" s="629"/>
      <c r="G1047" s="629"/>
      <c r="H1047" s="629"/>
      <c r="I1047" s="629"/>
      <c r="J1047" s="629">
        <v>1</v>
      </c>
      <c r="K1047" s="629">
        <v>3471</v>
      </c>
      <c r="L1047" s="629"/>
      <c r="M1047" s="629">
        <v>3471</v>
      </c>
      <c r="N1047" s="629"/>
      <c r="O1047" s="629"/>
      <c r="P1047" s="642"/>
      <c r="Q1047" s="630"/>
    </row>
    <row r="1048" spans="1:17" ht="14.4" customHeight="1" x14ac:dyDescent="0.3">
      <c r="A1048" s="625" t="s">
        <v>545</v>
      </c>
      <c r="B1048" s="626" t="s">
        <v>6642</v>
      </c>
      <c r="C1048" s="626" t="s">
        <v>6409</v>
      </c>
      <c r="D1048" s="626" t="s">
        <v>7936</v>
      </c>
      <c r="E1048" s="626" t="s">
        <v>7937</v>
      </c>
      <c r="F1048" s="629">
        <v>8</v>
      </c>
      <c r="G1048" s="629">
        <v>20288</v>
      </c>
      <c r="H1048" s="629">
        <v>1</v>
      </c>
      <c r="I1048" s="629">
        <v>2536</v>
      </c>
      <c r="J1048" s="629">
        <v>7</v>
      </c>
      <c r="K1048" s="629">
        <v>17801</v>
      </c>
      <c r="L1048" s="629">
        <v>0.8774152208201893</v>
      </c>
      <c r="M1048" s="629">
        <v>2543</v>
      </c>
      <c r="N1048" s="629">
        <v>6</v>
      </c>
      <c r="O1048" s="629">
        <v>15318</v>
      </c>
      <c r="P1048" s="642">
        <v>0.7550276025236593</v>
      </c>
      <c r="Q1048" s="630">
        <v>2553</v>
      </c>
    </row>
    <row r="1049" spans="1:17" ht="14.4" customHeight="1" x14ac:dyDescent="0.3">
      <c r="A1049" s="625" t="s">
        <v>545</v>
      </c>
      <c r="B1049" s="626" t="s">
        <v>6642</v>
      </c>
      <c r="C1049" s="626" t="s">
        <v>6409</v>
      </c>
      <c r="D1049" s="626" t="s">
        <v>6563</v>
      </c>
      <c r="E1049" s="626" t="s">
        <v>6564</v>
      </c>
      <c r="F1049" s="629">
        <v>3</v>
      </c>
      <c r="G1049" s="629">
        <v>1749</v>
      </c>
      <c r="H1049" s="629">
        <v>1</v>
      </c>
      <c r="I1049" s="629">
        <v>583</v>
      </c>
      <c r="J1049" s="629"/>
      <c r="K1049" s="629"/>
      <c r="L1049" s="629"/>
      <c r="M1049" s="629"/>
      <c r="N1049" s="629">
        <v>4</v>
      </c>
      <c r="O1049" s="629">
        <v>1192</v>
      </c>
      <c r="P1049" s="642">
        <v>0.68153230417381361</v>
      </c>
      <c r="Q1049" s="630">
        <v>298</v>
      </c>
    </row>
    <row r="1050" spans="1:17" ht="14.4" customHeight="1" x14ac:dyDescent="0.3">
      <c r="A1050" s="625" t="s">
        <v>545</v>
      </c>
      <c r="B1050" s="626" t="s">
        <v>6642</v>
      </c>
      <c r="C1050" s="626" t="s">
        <v>6409</v>
      </c>
      <c r="D1050" s="626" t="s">
        <v>7938</v>
      </c>
      <c r="E1050" s="626" t="s">
        <v>7939</v>
      </c>
      <c r="F1050" s="629">
        <v>25</v>
      </c>
      <c r="G1050" s="629">
        <v>132375</v>
      </c>
      <c r="H1050" s="629">
        <v>1</v>
      </c>
      <c r="I1050" s="629">
        <v>5295</v>
      </c>
      <c r="J1050" s="629">
        <v>39</v>
      </c>
      <c r="K1050" s="629">
        <v>206961</v>
      </c>
      <c r="L1050" s="629">
        <v>1.5634447592067988</v>
      </c>
      <c r="M1050" s="629">
        <v>5306.6923076923076</v>
      </c>
      <c r="N1050" s="629">
        <v>37</v>
      </c>
      <c r="O1050" s="629">
        <v>196951</v>
      </c>
      <c r="P1050" s="642">
        <v>1.4878262511803588</v>
      </c>
      <c r="Q1050" s="630">
        <v>5323</v>
      </c>
    </row>
    <row r="1051" spans="1:17" ht="14.4" customHeight="1" x14ac:dyDescent="0.3">
      <c r="A1051" s="625" t="s">
        <v>545</v>
      </c>
      <c r="B1051" s="626" t="s">
        <v>6642</v>
      </c>
      <c r="C1051" s="626" t="s">
        <v>6409</v>
      </c>
      <c r="D1051" s="626" t="s">
        <v>6565</v>
      </c>
      <c r="E1051" s="626" t="s">
        <v>6566</v>
      </c>
      <c r="F1051" s="629">
        <v>3</v>
      </c>
      <c r="G1051" s="629">
        <v>2454</v>
      </c>
      <c r="H1051" s="629">
        <v>1</v>
      </c>
      <c r="I1051" s="629">
        <v>818</v>
      </c>
      <c r="J1051" s="629">
        <v>1</v>
      </c>
      <c r="K1051" s="629">
        <v>820</v>
      </c>
      <c r="L1051" s="629">
        <v>0.33414832925835369</v>
      </c>
      <c r="M1051" s="629">
        <v>820</v>
      </c>
      <c r="N1051" s="629">
        <v>1</v>
      </c>
      <c r="O1051" s="629">
        <v>823</v>
      </c>
      <c r="P1051" s="642">
        <v>0.33537082314588429</v>
      </c>
      <c r="Q1051" s="630">
        <v>823</v>
      </c>
    </row>
    <row r="1052" spans="1:17" ht="14.4" customHeight="1" x14ac:dyDescent="0.3">
      <c r="A1052" s="625" t="s">
        <v>545</v>
      </c>
      <c r="B1052" s="626" t="s">
        <v>6642</v>
      </c>
      <c r="C1052" s="626" t="s">
        <v>6409</v>
      </c>
      <c r="D1052" s="626" t="s">
        <v>7940</v>
      </c>
      <c r="E1052" s="626" t="s">
        <v>7941</v>
      </c>
      <c r="F1052" s="629"/>
      <c r="G1052" s="629"/>
      <c r="H1052" s="629"/>
      <c r="I1052" s="629"/>
      <c r="J1052" s="629">
        <v>1</v>
      </c>
      <c r="K1052" s="629">
        <v>4641</v>
      </c>
      <c r="L1052" s="629"/>
      <c r="M1052" s="629">
        <v>4641</v>
      </c>
      <c r="N1052" s="629"/>
      <c r="O1052" s="629"/>
      <c r="P1052" s="642"/>
      <c r="Q1052" s="630"/>
    </row>
    <row r="1053" spans="1:17" ht="14.4" customHeight="1" x14ac:dyDescent="0.3">
      <c r="A1053" s="625" t="s">
        <v>545</v>
      </c>
      <c r="B1053" s="626" t="s">
        <v>6642</v>
      </c>
      <c r="C1053" s="626" t="s">
        <v>6409</v>
      </c>
      <c r="D1053" s="626" t="s">
        <v>7942</v>
      </c>
      <c r="E1053" s="626" t="s">
        <v>7943</v>
      </c>
      <c r="F1053" s="629">
        <v>3</v>
      </c>
      <c r="G1053" s="629">
        <v>13563</v>
      </c>
      <c r="H1053" s="629">
        <v>1</v>
      </c>
      <c r="I1053" s="629">
        <v>4521</v>
      </c>
      <c r="J1053" s="629">
        <v>17</v>
      </c>
      <c r="K1053" s="629">
        <v>77112</v>
      </c>
      <c r="L1053" s="629">
        <v>5.6854678168546782</v>
      </c>
      <c r="M1053" s="629">
        <v>4536</v>
      </c>
      <c r="N1053" s="629">
        <v>5</v>
      </c>
      <c r="O1053" s="629">
        <v>22780</v>
      </c>
      <c r="P1053" s="642">
        <v>1.6795694167956943</v>
      </c>
      <c r="Q1053" s="630">
        <v>4556</v>
      </c>
    </row>
    <row r="1054" spans="1:17" ht="14.4" customHeight="1" x14ac:dyDescent="0.3">
      <c r="A1054" s="625" t="s">
        <v>545</v>
      </c>
      <c r="B1054" s="626" t="s">
        <v>6642</v>
      </c>
      <c r="C1054" s="626" t="s">
        <v>6409</v>
      </c>
      <c r="D1054" s="626" t="s">
        <v>7944</v>
      </c>
      <c r="E1054" s="626" t="s">
        <v>7945</v>
      </c>
      <c r="F1054" s="629">
        <v>1</v>
      </c>
      <c r="G1054" s="629">
        <v>6082</v>
      </c>
      <c r="H1054" s="629">
        <v>1</v>
      </c>
      <c r="I1054" s="629">
        <v>6082</v>
      </c>
      <c r="J1054" s="629">
        <v>5</v>
      </c>
      <c r="K1054" s="629">
        <v>30500</v>
      </c>
      <c r="L1054" s="629">
        <v>5.0147977638934558</v>
      </c>
      <c r="M1054" s="629">
        <v>6100</v>
      </c>
      <c r="N1054" s="629"/>
      <c r="O1054" s="629"/>
      <c r="P1054" s="642"/>
      <c r="Q1054" s="630"/>
    </row>
    <row r="1055" spans="1:17" ht="14.4" customHeight="1" x14ac:dyDescent="0.3">
      <c r="A1055" s="625" t="s">
        <v>545</v>
      </c>
      <c r="B1055" s="626" t="s">
        <v>6642</v>
      </c>
      <c r="C1055" s="626" t="s">
        <v>6409</v>
      </c>
      <c r="D1055" s="626" t="s">
        <v>7946</v>
      </c>
      <c r="E1055" s="626" t="s">
        <v>7939</v>
      </c>
      <c r="F1055" s="629">
        <v>4</v>
      </c>
      <c r="G1055" s="629">
        <v>2208</v>
      </c>
      <c r="H1055" s="629">
        <v>1</v>
      </c>
      <c r="I1055" s="629">
        <v>552</v>
      </c>
      <c r="J1055" s="629">
        <v>2</v>
      </c>
      <c r="K1055" s="629">
        <v>1110</v>
      </c>
      <c r="L1055" s="629">
        <v>0.50271739130434778</v>
      </c>
      <c r="M1055" s="629">
        <v>555</v>
      </c>
      <c r="N1055" s="629">
        <v>8</v>
      </c>
      <c r="O1055" s="629">
        <v>4472</v>
      </c>
      <c r="P1055" s="642">
        <v>2.0253623188405796</v>
      </c>
      <c r="Q1055" s="630">
        <v>559</v>
      </c>
    </row>
    <row r="1056" spans="1:17" ht="14.4" customHeight="1" x14ac:dyDescent="0.3">
      <c r="A1056" s="625" t="s">
        <v>545</v>
      </c>
      <c r="B1056" s="626" t="s">
        <v>6642</v>
      </c>
      <c r="C1056" s="626" t="s">
        <v>6409</v>
      </c>
      <c r="D1056" s="626" t="s">
        <v>6567</v>
      </c>
      <c r="E1056" s="626" t="s">
        <v>6568</v>
      </c>
      <c r="F1056" s="629">
        <v>236</v>
      </c>
      <c r="G1056" s="629">
        <v>72216</v>
      </c>
      <c r="H1056" s="629">
        <v>1</v>
      </c>
      <c r="I1056" s="629">
        <v>306</v>
      </c>
      <c r="J1056" s="629">
        <v>134</v>
      </c>
      <c r="K1056" s="629">
        <v>41272</v>
      </c>
      <c r="L1056" s="629">
        <v>0.57150769912484767</v>
      </c>
      <c r="M1056" s="629">
        <v>308</v>
      </c>
      <c r="N1056" s="629">
        <v>173</v>
      </c>
      <c r="O1056" s="629">
        <v>53803</v>
      </c>
      <c r="P1056" s="642">
        <v>0.74502880248144454</v>
      </c>
      <c r="Q1056" s="630">
        <v>311</v>
      </c>
    </row>
    <row r="1057" spans="1:17" ht="14.4" customHeight="1" x14ac:dyDescent="0.3">
      <c r="A1057" s="625" t="s">
        <v>545</v>
      </c>
      <c r="B1057" s="626" t="s">
        <v>6642</v>
      </c>
      <c r="C1057" s="626" t="s">
        <v>6409</v>
      </c>
      <c r="D1057" s="626" t="s">
        <v>6571</v>
      </c>
      <c r="E1057" s="626" t="s">
        <v>6572</v>
      </c>
      <c r="F1057" s="629"/>
      <c r="G1057" s="629"/>
      <c r="H1057" s="629"/>
      <c r="I1057" s="629"/>
      <c r="J1057" s="629">
        <v>1</v>
      </c>
      <c r="K1057" s="629">
        <v>3484</v>
      </c>
      <c r="L1057" s="629"/>
      <c r="M1057" s="629">
        <v>3484</v>
      </c>
      <c r="N1057" s="629">
        <v>2</v>
      </c>
      <c r="O1057" s="629">
        <v>6998</v>
      </c>
      <c r="P1057" s="642"/>
      <c r="Q1057" s="630">
        <v>3499</v>
      </c>
    </row>
    <row r="1058" spans="1:17" ht="14.4" customHeight="1" x14ac:dyDescent="0.3">
      <c r="A1058" s="625" t="s">
        <v>545</v>
      </c>
      <c r="B1058" s="626" t="s">
        <v>6642</v>
      </c>
      <c r="C1058" s="626" t="s">
        <v>6409</v>
      </c>
      <c r="D1058" s="626" t="s">
        <v>7947</v>
      </c>
      <c r="E1058" s="626" t="s">
        <v>7948</v>
      </c>
      <c r="F1058" s="629">
        <v>79</v>
      </c>
      <c r="G1058" s="629">
        <v>218356</v>
      </c>
      <c r="H1058" s="629">
        <v>1</v>
      </c>
      <c r="I1058" s="629">
        <v>2764</v>
      </c>
      <c r="J1058" s="629">
        <v>70</v>
      </c>
      <c r="K1058" s="629">
        <v>194320</v>
      </c>
      <c r="L1058" s="629">
        <v>0.88992287823554195</v>
      </c>
      <c r="M1058" s="629">
        <v>2776</v>
      </c>
      <c r="N1058" s="629">
        <v>68</v>
      </c>
      <c r="O1058" s="629">
        <v>189840</v>
      </c>
      <c r="P1058" s="642">
        <v>0.86940592427045738</v>
      </c>
      <c r="Q1058" s="630">
        <v>2791.7647058823532</v>
      </c>
    </row>
    <row r="1059" spans="1:17" ht="14.4" customHeight="1" x14ac:dyDescent="0.3">
      <c r="A1059" s="625" t="s">
        <v>545</v>
      </c>
      <c r="B1059" s="626" t="s">
        <v>6642</v>
      </c>
      <c r="C1059" s="626" t="s">
        <v>6409</v>
      </c>
      <c r="D1059" s="626" t="s">
        <v>7949</v>
      </c>
      <c r="E1059" s="626" t="s">
        <v>7950</v>
      </c>
      <c r="F1059" s="629">
        <v>19</v>
      </c>
      <c r="G1059" s="629">
        <v>26790</v>
      </c>
      <c r="H1059" s="629">
        <v>1</v>
      </c>
      <c r="I1059" s="629">
        <v>1410</v>
      </c>
      <c r="J1059" s="629">
        <v>27</v>
      </c>
      <c r="K1059" s="629">
        <v>38232</v>
      </c>
      <c r="L1059" s="629">
        <v>1.4270996640537514</v>
      </c>
      <c r="M1059" s="629">
        <v>1416</v>
      </c>
      <c r="N1059" s="629">
        <v>24</v>
      </c>
      <c r="O1059" s="629">
        <v>34152</v>
      </c>
      <c r="P1059" s="642">
        <v>1.2748040313549831</v>
      </c>
      <c r="Q1059" s="630">
        <v>1423</v>
      </c>
    </row>
    <row r="1060" spans="1:17" ht="14.4" customHeight="1" x14ac:dyDescent="0.3">
      <c r="A1060" s="625" t="s">
        <v>545</v>
      </c>
      <c r="B1060" s="626" t="s">
        <v>6642</v>
      </c>
      <c r="C1060" s="626" t="s">
        <v>6409</v>
      </c>
      <c r="D1060" s="626" t="s">
        <v>7951</v>
      </c>
      <c r="E1060" s="626" t="s">
        <v>7952</v>
      </c>
      <c r="F1060" s="629"/>
      <c r="G1060" s="629"/>
      <c r="H1060" s="629"/>
      <c r="I1060" s="629"/>
      <c r="J1060" s="629"/>
      <c r="K1060" s="629"/>
      <c r="L1060" s="629"/>
      <c r="M1060" s="629"/>
      <c r="N1060" s="629">
        <v>1</v>
      </c>
      <c r="O1060" s="629">
        <v>713</v>
      </c>
      <c r="P1060" s="642"/>
      <c r="Q1060" s="630">
        <v>713</v>
      </c>
    </row>
    <row r="1061" spans="1:17" ht="14.4" customHeight="1" x14ac:dyDescent="0.3">
      <c r="A1061" s="625" t="s">
        <v>545</v>
      </c>
      <c r="B1061" s="626" t="s">
        <v>6642</v>
      </c>
      <c r="C1061" s="626" t="s">
        <v>6409</v>
      </c>
      <c r="D1061" s="626" t="s">
        <v>7953</v>
      </c>
      <c r="E1061" s="626" t="s">
        <v>7954</v>
      </c>
      <c r="F1061" s="629">
        <v>2</v>
      </c>
      <c r="G1061" s="629">
        <v>2948</v>
      </c>
      <c r="H1061" s="629">
        <v>1</v>
      </c>
      <c r="I1061" s="629">
        <v>1474</v>
      </c>
      <c r="J1061" s="629">
        <v>3</v>
      </c>
      <c r="K1061" s="629">
        <v>4431</v>
      </c>
      <c r="L1061" s="629">
        <v>1.5030529172320217</v>
      </c>
      <c r="M1061" s="629">
        <v>1477</v>
      </c>
      <c r="N1061" s="629">
        <v>3</v>
      </c>
      <c r="O1061" s="629">
        <v>4443</v>
      </c>
      <c r="P1061" s="642">
        <v>1.5071234735413841</v>
      </c>
      <c r="Q1061" s="630">
        <v>1481</v>
      </c>
    </row>
    <row r="1062" spans="1:17" ht="14.4" customHeight="1" x14ac:dyDescent="0.3">
      <c r="A1062" s="625" t="s">
        <v>545</v>
      </c>
      <c r="B1062" s="626" t="s">
        <v>6642</v>
      </c>
      <c r="C1062" s="626" t="s">
        <v>6409</v>
      </c>
      <c r="D1062" s="626" t="s">
        <v>7955</v>
      </c>
      <c r="E1062" s="626" t="s">
        <v>7956</v>
      </c>
      <c r="F1062" s="629">
        <v>2</v>
      </c>
      <c r="G1062" s="629">
        <v>4948</v>
      </c>
      <c r="H1062" s="629">
        <v>1</v>
      </c>
      <c r="I1062" s="629">
        <v>2474</v>
      </c>
      <c r="J1062" s="629">
        <v>3</v>
      </c>
      <c r="K1062" s="629">
        <v>7440</v>
      </c>
      <c r="L1062" s="629">
        <v>1.503637833468068</v>
      </c>
      <c r="M1062" s="629">
        <v>2480</v>
      </c>
      <c r="N1062" s="629"/>
      <c r="O1062" s="629"/>
      <c r="P1062" s="642"/>
      <c r="Q1062" s="630"/>
    </row>
    <row r="1063" spans="1:17" ht="14.4" customHeight="1" x14ac:dyDescent="0.3">
      <c r="A1063" s="625" t="s">
        <v>545</v>
      </c>
      <c r="B1063" s="626" t="s">
        <v>6642</v>
      </c>
      <c r="C1063" s="626" t="s">
        <v>6409</v>
      </c>
      <c r="D1063" s="626" t="s">
        <v>7957</v>
      </c>
      <c r="E1063" s="626" t="s">
        <v>7958</v>
      </c>
      <c r="F1063" s="629">
        <v>11</v>
      </c>
      <c r="G1063" s="629">
        <v>52514</v>
      </c>
      <c r="H1063" s="629">
        <v>1</v>
      </c>
      <c r="I1063" s="629">
        <v>4774</v>
      </c>
      <c r="J1063" s="629">
        <v>11</v>
      </c>
      <c r="K1063" s="629">
        <v>52712</v>
      </c>
      <c r="L1063" s="629">
        <v>1.0037704231252618</v>
      </c>
      <c r="M1063" s="629">
        <v>4792</v>
      </c>
      <c r="N1063" s="629">
        <v>11</v>
      </c>
      <c r="O1063" s="629">
        <v>52965</v>
      </c>
      <c r="P1063" s="642">
        <v>1.0085881860075407</v>
      </c>
      <c r="Q1063" s="630">
        <v>4815</v>
      </c>
    </row>
    <row r="1064" spans="1:17" ht="14.4" customHeight="1" x14ac:dyDescent="0.3">
      <c r="A1064" s="625" t="s">
        <v>545</v>
      </c>
      <c r="B1064" s="626" t="s">
        <v>6642</v>
      </c>
      <c r="C1064" s="626" t="s">
        <v>6409</v>
      </c>
      <c r="D1064" s="626" t="s">
        <v>7959</v>
      </c>
      <c r="E1064" s="626" t="s">
        <v>7960</v>
      </c>
      <c r="F1064" s="629">
        <v>4</v>
      </c>
      <c r="G1064" s="629">
        <v>12396</v>
      </c>
      <c r="H1064" s="629">
        <v>1</v>
      </c>
      <c r="I1064" s="629">
        <v>3099</v>
      </c>
      <c r="J1064" s="629">
        <v>9</v>
      </c>
      <c r="K1064" s="629">
        <v>27999</v>
      </c>
      <c r="L1064" s="629">
        <v>2.2587124878993223</v>
      </c>
      <c r="M1064" s="629">
        <v>3111</v>
      </c>
      <c r="N1064" s="629">
        <v>5</v>
      </c>
      <c r="O1064" s="629">
        <v>15635</v>
      </c>
      <c r="P1064" s="642">
        <v>1.2612939657954179</v>
      </c>
      <c r="Q1064" s="630">
        <v>3127</v>
      </c>
    </row>
    <row r="1065" spans="1:17" ht="14.4" customHeight="1" x14ac:dyDescent="0.3">
      <c r="A1065" s="625" t="s">
        <v>545</v>
      </c>
      <c r="B1065" s="626" t="s">
        <v>6642</v>
      </c>
      <c r="C1065" s="626" t="s">
        <v>6409</v>
      </c>
      <c r="D1065" s="626" t="s">
        <v>7961</v>
      </c>
      <c r="E1065" s="626" t="s">
        <v>7962</v>
      </c>
      <c r="F1065" s="629">
        <v>40</v>
      </c>
      <c r="G1065" s="629">
        <v>213520</v>
      </c>
      <c r="H1065" s="629">
        <v>1</v>
      </c>
      <c r="I1065" s="629">
        <v>5338</v>
      </c>
      <c r="J1065" s="629">
        <v>118</v>
      </c>
      <c r="K1065" s="629">
        <v>633016</v>
      </c>
      <c r="L1065" s="629">
        <v>2.9646684151367553</v>
      </c>
      <c r="M1065" s="629">
        <v>5364.5423728813557</v>
      </c>
      <c r="N1065" s="629">
        <v>81</v>
      </c>
      <c r="O1065" s="629">
        <v>437285</v>
      </c>
      <c r="P1065" s="642">
        <v>2.0479814537279881</v>
      </c>
      <c r="Q1065" s="630">
        <v>5398.5802469135806</v>
      </c>
    </row>
    <row r="1066" spans="1:17" ht="14.4" customHeight="1" x14ac:dyDescent="0.3">
      <c r="A1066" s="625" t="s">
        <v>545</v>
      </c>
      <c r="B1066" s="626" t="s">
        <v>6642</v>
      </c>
      <c r="C1066" s="626" t="s">
        <v>6409</v>
      </c>
      <c r="D1066" s="626" t="s">
        <v>7963</v>
      </c>
      <c r="E1066" s="626" t="s">
        <v>7964</v>
      </c>
      <c r="F1066" s="629">
        <v>25</v>
      </c>
      <c r="G1066" s="629">
        <v>55100</v>
      </c>
      <c r="H1066" s="629">
        <v>1</v>
      </c>
      <c r="I1066" s="629">
        <v>2204</v>
      </c>
      <c r="J1066" s="629">
        <v>19</v>
      </c>
      <c r="K1066" s="629">
        <v>42104</v>
      </c>
      <c r="L1066" s="629">
        <v>0.7641379310344828</v>
      </c>
      <c r="M1066" s="629">
        <v>2216</v>
      </c>
      <c r="N1066" s="629">
        <v>16</v>
      </c>
      <c r="O1066" s="629">
        <v>35712</v>
      </c>
      <c r="P1066" s="642">
        <v>0.64813067150635206</v>
      </c>
      <c r="Q1066" s="630">
        <v>2232</v>
      </c>
    </row>
    <row r="1067" spans="1:17" ht="14.4" customHeight="1" x14ac:dyDescent="0.3">
      <c r="A1067" s="625" t="s">
        <v>545</v>
      </c>
      <c r="B1067" s="626" t="s">
        <v>6642</v>
      </c>
      <c r="C1067" s="626" t="s">
        <v>6409</v>
      </c>
      <c r="D1067" s="626" t="s">
        <v>7965</v>
      </c>
      <c r="E1067" s="626" t="s">
        <v>7966</v>
      </c>
      <c r="F1067" s="629">
        <v>7</v>
      </c>
      <c r="G1067" s="629">
        <v>28063</v>
      </c>
      <c r="H1067" s="629">
        <v>1</v>
      </c>
      <c r="I1067" s="629">
        <v>4009</v>
      </c>
      <c r="J1067" s="629">
        <v>6</v>
      </c>
      <c r="K1067" s="629">
        <v>24144</v>
      </c>
      <c r="L1067" s="629">
        <v>0.86034992695007662</v>
      </c>
      <c r="M1067" s="629">
        <v>4024</v>
      </c>
      <c r="N1067" s="629">
        <v>6</v>
      </c>
      <c r="O1067" s="629">
        <v>24264</v>
      </c>
      <c r="P1067" s="642">
        <v>0.86462602002636924</v>
      </c>
      <c r="Q1067" s="630">
        <v>4044</v>
      </c>
    </row>
    <row r="1068" spans="1:17" ht="14.4" customHeight="1" x14ac:dyDescent="0.3">
      <c r="A1068" s="625" t="s">
        <v>545</v>
      </c>
      <c r="B1068" s="626" t="s">
        <v>6642</v>
      </c>
      <c r="C1068" s="626" t="s">
        <v>6409</v>
      </c>
      <c r="D1068" s="626" t="s">
        <v>7967</v>
      </c>
      <c r="E1068" s="626" t="s">
        <v>7968</v>
      </c>
      <c r="F1068" s="629">
        <v>27</v>
      </c>
      <c r="G1068" s="629">
        <v>61101</v>
      </c>
      <c r="H1068" s="629">
        <v>1</v>
      </c>
      <c r="I1068" s="629">
        <v>2263</v>
      </c>
      <c r="J1068" s="629">
        <v>18</v>
      </c>
      <c r="K1068" s="629">
        <v>40896</v>
      </c>
      <c r="L1068" s="629">
        <v>0.66931801443511563</v>
      </c>
      <c r="M1068" s="629">
        <v>2272</v>
      </c>
      <c r="N1068" s="629">
        <v>20</v>
      </c>
      <c r="O1068" s="629">
        <v>45680</v>
      </c>
      <c r="P1068" s="642">
        <v>0.74761460532560842</v>
      </c>
      <c r="Q1068" s="630">
        <v>2284</v>
      </c>
    </row>
    <row r="1069" spans="1:17" ht="14.4" customHeight="1" x14ac:dyDescent="0.3">
      <c r="A1069" s="625" t="s">
        <v>545</v>
      </c>
      <c r="B1069" s="626" t="s">
        <v>6642</v>
      </c>
      <c r="C1069" s="626" t="s">
        <v>6409</v>
      </c>
      <c r="D1069" s="626" t="s">
        <v>7969</v>
      </c>
      <c r="E1069" s="626" t="s">
        <v>7970</v>
      </c>
      <c r="F1069" s="629">
        <v>4</v>
      </c>
      <c r="G1069" s="629">
        <v>15492</v>
      </c>
      <c r="H1069" s="629">
        <v>1</v>
      </c>
      <c r="I1069" s="629">
        <v>3873</v>
      </c>
      <c r="J1069" s="629">
        <v>5</v>
      </c>
      <c r="K1069" s="629">
        <v>19440</v>
      </c>
      <c r="L1069" s="629">
        <v>1.254841208365608</v>
      </c>
      <c r="M1069" s="629">
        <v>3888</v>
      </c>
      <c r="N1069" s="629"/>
      <c r="O1069" s="629"/>
      <c r="P1069" s="642"/>
      <c r="Q1069" s="630"/>
    </row>
    <row r="1070" spans="1:17" ht="14.4" customHeight="1" x14ac:dyDescent="0.3">
      <c r="A1070" s="625" t="s">
        <v>545</v>
      </c>
      <c r="B1070" s="626" t="s">
        <v>6642</v>
      </c>
      <c r="C1070" s="626" t="s">
        <v>6409</v>
      </c>
      <c r="D1070" s="626" t="s">
        <v>7971</v>
      </c>
      <c r="E1070" s="626" t="s">
        <v>7972</v>
      </c>
      <c r="F1070" s="629">
        <v>1</v>
      </c>
      <c r="G1070" s="629">
        <v>1091</v>
      </c>
      <c r="H1070" s="629">
        <v>1</v>
      </c>
      <c r="I1070" s="629">
        <v>1091</v>
      </c>
      <c r="J1070" s="629">
        <v>2</v>
      </c>
      <c r="K1070" s="629">
        <v>2190</v>
      </c>
      <c r="L1070" s="629">
        <v>2.0073327222731439</v>
      </c>
      <c r="M1070" s="629">
        <v>1095</v>
      </c>
      <c r="N1070" s="629">
        <v>4</v>
      </c>
      <c r="O1070" s="629">
        <v>4404</v>
      </c>
      <c r="P1070" s="642">
        <v>4.0366636113657197</v>
      </c>
      <c r="Q1070" s="630">
        <v>1101</v>
      </c>
    </row>
    <row r="1071" spans="1:17" ht="14.4" customHeight="1" x14ac:dyDescent="0.3">
      <c r="A1071" s="625" t="s">
        <v>545</v>
      </c>
      <c r="B1071" s="626" t="s">
        <v>6642</v>
      </c>
      <c r="C1071" s="626" t="s">
        <v>6409</v>
      </c>
      <c r="D1071" s="626" t="s">
        <v>6573</v>
      </c>
      <c r="E1071" s="626" t="s">
        <v>6574</v>
      </c>
      <c r="F1071" s="629">
        <v>1</v>
      </c>
      <c r="G1071" s="629">
        <v>688</v>
      </c>
      <c r="H1071" s="629">
        <v>1</v>
      </c>
      <c r="I1071" s="629">
        <v>688</v>
      </c>
      <c r="J1071" s="629">
        <v>2</v>
      </c>
      <c r="K1071" s="629">
        <v>1380</v>
      </c>
      <c r="L1071" s="629">
        <v>2.0058139534883721</v>
      </c>
      <c r="M1071" s="629">
        <v>690</v>
      </c>
      <c r="N1071" s="629">
        <v>4</v>
      </c>
      <c r="O1071" s="629">
        <v>2776</v>
      </c>
      <c r="P1071" s="642">
        <v>4.0348837209302326</v>
      </c>
      <c r="Q1071" s="630">
        <v>694</v>
      </c>
    </row>
    <row r="1072" spans="1:17" ht="14.4" customHeight="1" x14ac:dyDescent="0.3">
      <c r="A1072" s="625" t="s">
        <v>545</v>
      </c>
      <c r="B1072" s="626" t="s">
        <v>6642</v>
      </c>
      <c r="C1072" s="626" t="s">
        <v>6409</v>
      </c>
      <c r="D1072" s="626" t="s">
        <v>7973</v>
      </c>
      <c r="E1072" s="626" t="s">
        <v>7974</v>
      </c>
      <c r="F1072" s="629">
        <v>1</v>
      </c>
      <c r="G1072" s="629">
        <v>1311</v>
      </c>
      <c r="H1072" s="629">
        <v>1</v>
      </c>
      <c r="I1072" s="629">
        <v>1311</v>
      </c>
      <c r="J1072" s="629">
        <v>3</v>
      </c>
      <c r="K1072" s="629">
        <v>3948</v>
      </c>
      <c r="L1072" s="629">
        <v>3.0114416475972541</v>
      </c>
      <c r="M1072" s="629">
        <v>1316</v>
      </c>
      <c r="N1072" s="629">
        <v>2</v>
      </c>
      <c r="O1072" s="629">
        <v>2646</v>
      </c>
      <c r="P1072" s="642">
        <v>2.0183066361556063</v>
      </c>
      <c r="Q1072" s="630">
        <v>1323</v>
      </c>
    </row>
    <row r="1073" spans="1:17" ht="14.4" customHeight="1" x14ac:dyDescent="0.3">
      <c r="A1073" s="625" t="s">
        <v>545</v>
      </c>
      <c r="B1073" s="626" t="s">
        <v>6642</v>
      </c>
      <c r="C1073" s="626" t="s">
        <v>6409</v>
      </c>
      <c r="D1073" s="626" t="s">
        <v>6412</v>
      </c>
      <c r="E1073" s="626" t="s">
        <v>6413</v>
      </c>
      <c r="F1073" s="629">
        <v>19</v>
      </c>
      <c r="G1073" s="629">
        <v>7163</v>
      </c>
      <c r="H1073" s="629">
        <v>1</v>
      </c>
      <c r="I1073" s="629">
        <v>377</v>
      </c>
      <c r="J1073" s="629">
        <v>14</v>
      </c>
      <c r="K1073" s="629">
        <v>2590</v>
      </c>
      <c r="L1073" s="629">
        <v>0.36158034343152312</v>
      </c>
      <c r="M1073" s="629">
        <v>185</v>
      </c>
      <c r="N1073" s="629">
        <v>15</v>
      </c>
      <c r="O1073" s="629">
        <v>2790</v>
      </c>
      <c r="P1073" s="642">
        <v>0.38950160547256735</v>
      </c>
      <c r="Q1073" s="630">
        <v>186</v>
      </c>
    </row>
    <row r="1074" spans="1:17" ht="14.4" customHeight="1" x14ac:dyDescent="0.3">
      <c r="A1074" s="625" t="s">
        <v>545</v>
      </c>
      <c r="B1074" s="626" t="s">
        <v>6642</v>
      </c>
      <c r="C1074" s="626" t="s">
        <v>6409</v>
      </c>
      <c r="D1074" s="626" t="s">
        <v>7975</v>
      </c>
      <c r="E1074" s="626" t="s">
        <v>7976</v>
      </c>
      <c r="F1074" s="629">
        <v>1</v>
      </c>
      <c r="G1074" s="629">
        <v>1881</v>
      </c>
      <c r="H1074" s="629">
        <v>1</v>
      </c>
      <c r="I1074" s="629">
        <v>1881</v>
      </c>
      <c r="J1074" s="629"/>
      <c r="K1074" s="629"/>
      <c r="L1074" s="629"/>
      <c r="M1074" s="629"/>
      <c r="N1074" s="629"/>
      <c r="O1074" s="629"/>
      <c r="P1074" s="642"/>
      <c r="Q1074" s="630"/>
    </row>
    <row r="1075" spans="1:17" ht="14.4" customHeight="1" x14ac:dyDescent="0.3">
      <c r="A1075" s="625" t="s">
        <v>545</v>
      </c>
      <c r="B1075" s="626" t="s">
        <v>6642</v>
      </c>
      <c r="C1075" s="626" t="s">
        <v>6409</v>
      </c>
      <c r="D1075" s="626" t="s">
        <v>6757</v>
      </c>
      <c r="E1075" s="626" t="s">
        <v>6758</v>
      </c>
      <c r="F1075" s="629">
        <v>4</v>
      </c>
      <c r="G1075" s="629">
        <v>19656</v>
      </c>
      <c r="H1075" s="629">
        <v>1</v>
      </c>
      <c r="I1075" s="629">
        <v>4914</v>
      </c>
      <c r="J1075" s="629">
        <v>6</v>
      </c>
      <c r="K1075" s="629">
        <v>29574</v>
      </c>
      <c r="L1075" s="629">
        <v>1.5045787545787546</v>
      </c>
      <c r="M1075" s="629">
        <v>4929</v>
      </c>
      <c r="N1075" s="629">
        <v>4</v>
      </c>
      <c r="O1075" s="629">
        <v>19796</v>
      </c>
      <c r="P1075" s="642">
        <v>1.0071225071225072</v>
      </c>
      <c r="Q1075" s="630">
        <v>4949</v>
      </c>
    </row>
    <row r="1076" spans="1:17" ht="14.4" customHeight="1" x14ac:dyDescent="0.3">
      <c r="A1076" s="625" t="s">
        <v>545</v>
      </c>
      <c r="B1076" s="626" t="s">
        <v>6642</v>
      </c>
      <c r="C1076" s="626" t="s">
        <v>6409</v>
      </c>
      <c r="D1076" s="626" t="s">
        <v>7977</v>
      </c>
      <c r="E1076" s="626" t="s">
        <v>7978</v>
      </c>
      <c r="F1076" s="629">
        <v>1</v>
      </c>
      <c r="G1076" s="629">
        <v>128</v>
      </c>
      <c r="H1076" s="629">
        <v>1</v>
      </c>
      <c r="I1076" s="629">
        <v>128</v>
      </c>
      <c r="J1076" s="629"/>
      <c r="K1076" s="629"/>
      <c r="L1076" s="629"/>
      <c r="M1076" s="629"/>
      <c r="N1076" s="629"/>
      <c r="O1076" s="629"/>
      <c r="P1076" s="642"/>
      <c r="Q1076" s="630"/>
    </row>
    <row r="1077" spans="1:17" ht="14.4" customHeight="1" x14ac:dyDescent="0.3">
      <c r="A1077" s="625" t="s">
        <v>545</v>
      </c>
      <c r="B1077" s="626" t="s">
        <v>6642</v>
      </c>
      <c r="C1077" s="626" t="s">
        <v>6409</v>
      </c>
      <c r="D1077" s="626" t="s">
        <v>7979</v>
      </c>
      <c r="E1077" s="626" t="s">
        <v>7980</v>
      </c>
      <c r="F1077" s="629"/>
      <c r="G1077" s="629"/>
      <c r="H1077" s="629"/>
      <c r="I1077" s="629"/>
      <c r="J1077" s="629"/>
      <c r="K1077" s="629"/>
      <c r="L1077" s="629"/>
      <c r="M1077" s="629"/>
      <c r="N1077" s="629">
        <v>1</v>
      </c>
      <c r="O1077" s="629">
        <v>939</v>
      </c>
      <c r="P1077" s="642"/>
      <c r="Q1077" s="630">
        <v>939</v>
      </c>
    </row>
    <row r="1078" spans="1:17" ht="14.4" customHeight="1" x14ac:dyDescent="0.3">
      <c r="A1078" s="625" t="s">
        <v>545</v>
      </c>
      <c r="B1078" s="626" t="s">
        <v>6642</v>
      </c>
      <c r="C1078" s="626" t="s">
        <v>6409</v>
      </c>
      <c r="D1078" s="626" t="s">
        <v>7981</v>
      </c>
      <c r="E1078" s="626" t="s">
        <v>7982</v>
      </c>
      <c r="F1078" s="629"/>
      <c r="G1078" s="629"/>
      <c r="H1078" s="629"/>
      <c r="I1078" s="629"/>
      <c r="J1078" s="629">
        <v>3</v>
      </c>
      <c r="K1078" s="629">
        <v>2991</v>
      </c>
      <c r="L1078" s="629"/>
      <c r="M1078" s="629">
        <v>997</v>
      </c>
      <c r="N1078" s="629"/>
      <c r="O1078" s="629"/>
      <c r="P1078" s="642"/>
      <c r="Q1078" s="630"/>
    </row>
    <row r="1079" spans="1:17" ht="14.4" customHeight="1" x14ac:dyDescent="0.3">
      <c r="A1079" s="625" t="s">
        <v>545</v>
      </c>
      <c r="B1079" s="626" t="s">
        <v>6642</v>
      </c>
      <c r="C1079" s="626" t="s">
        <v>6409</v>
      </c>
      <c r="D1079" s="626" t="s">
        <v>7983</v>
      </c>
      <c r="E1079" s="626" t="s">
        <v>7984</v>
      </c>
      <c r="F1079" s="629">
        <v>3</v>
      </c>
      <c r="G1079" s="629">
        <v>9654</v>
      </c>
      <c r="H1079" s="629">
        <v>1</v>
      </c>
      <c r="I1079" s="629">
        <v>3218</v>
      </c>
      <c r="J1079" s="629">
        <v>2</v>
      </c>
      <c r="K1079" s="629">
        <v>6460</v>
      </c>
      <c r="L1079" s="629">
        <v>0.66915268282577167</v>
      </c>
      <c r="M1079" s="629">
        <v>3230</v>
      </c>
      <c r="N1079" s="629">
        <v>1</v>
      </c>
      <c r="O1079" s="629">
        <v>3246</v>
      </c>
      <c r="P1079" s="642">
        <v>0.33623368551895588</v>
      </c>
      <c r="Q1079" s="630">
        <v>3246</v>
      </c>
    </row>
    <row r="1080" spans="1:17" ht="14.4" customHeight="1" x14ac:dyDescent="0.3">
      <c r="A1080" s="625" t="s">
        <v>545</v>
      </c>
      <c r="B1080" s="626" t="s">
        <v>6642</v>
      </c>
      <c r="C1080" s="626" t="s">
        <v>6409</v>
      </c>
      <c r="D1080" s="626" t="s">
        <v>7985</v>
      </c>
      <c r="E1080" s="626" t="s">
        <v>7986</v>
      </c>
      <c r="F1080" s="629">
        <v>1</v>
      </c>
      <c r="G1080" s="629">
        <v>1642</v>
      </c>
      <c r="H1080" s="629">
        <v>1</v>
      </c>
      <c r="I1080" s="629">
        <v>1642</v>
      </c>
      <c r="J1080" s="629"/>
      <c r="K1080" s="629"/>
      <c r="L1080" s="629"/>
      <c r="M1080" s="629"/>
      <c r="N1080" s="629"/>
      <c r="O1080" s="629"/>
      <c r="P1080" s="642"/>
      <c r="Q1080" s="630"/>
    </row>
    <row r="1081" spans="1:17" ht="14.4" customHeight="1" x14ac:dyDescent="0.3">
      <c r="A1081" s="625" t="s">
        <v>545</v>
      </c>
      <c r="B1081" s="626" t="s">
        <v>6642</v>
      </c>
      <c r="C1081" s="626" t="s">
        <v>6409</v>
      </c>
      <c r="D1081" s="626" t="s">
        <v>6415</v>
      </c>
      <c r="E1081" s="626" t="s">
        <v>6416</v>
      </c>
      <c r="F1081" s="629">
        <v>124</v>
      </c>
      <c r="G1081" s="629">
        <v>36704</v>
      </c>
      <c r="H1081" s="629">
        <v>1</v>
      </c>
      <c r="I1081" s="629">
        <v>296</v>
      </c>
      <c r="J1081" s="629">
        <v>134</v>
      </c>
      <c r="K1081" s="629">
        <v>19832</v>
      </c>
      <c r="L1081" s="629">
        <v>0.54032258064516125</v>
      </c>
      <c r="M1081" s="629">
        <v>148</v>
      </c>
      <c r="N1081" s="629">
        <v>154</v>
      </c>
      <c r="O1081" s="629">
        <v>22946</v>
      </c>
      <c r="P1081" s="642">
        <v>0.62516346992153449</v>
      </c>
      <c r="Q1081" s="630">
        <v>149</v>
      </c>
    </row>
    <row r="1082" spans="1:17" ht="14.4" customHeight="1" x14ac:dyDescent="0.3">
      <c r="A1082" s="625" t="s">
        <v>545</v>
      </c>
      <c r="B1082" s="626" t="s">
        <v>6642</v>
      </c>
      <c r="C1082" s="626" t="s">
        <v>6409</v>
      </c>
      <c r="D1082" s="626" t="s">
        <v>6579</v>
      </c>
      <c r="E1082" s="626" t="s">
        <v>6558</v>
      </c>
      <c r="F1082" s="629">
        <v>8</v>
      </c>
      <c r="G1082" s="629">
        <v>5304</v>
      </c>
      <c r="H1082" s="629">
        <v>1</v>
      </c>
      <c r="I1082" s="629">
        <v>663</v>
      </c>
      <c r="J1082" s="629">
        <v>10</v>
      </c>
      <c r="K1082" s="629">
        <v>6650</v>
      </c>
      <c r="L1082" s="629">
        <v>1.2537707390648567</v>
      </c>
      <c r="M1082" s="629">
        <v>665</v>
      </c>
      <c r="N1082" s="629">
        <v>5</v>
      </c>
      <c r="O1082" s="629">
        <v>3340</v>
      </c>
      <c r="P1082" s="642">
        <v>0.62971342383107087</v>
      </c>
      <c r="Q1082" s="630">
        <v>668</v>
      </c>
    </row>
    <row r="1083" spans="1:17" ht="14.4" customHeight="1" x14ac:dyDescent="0.3">
      <c r="A1083" s="625" t="s">
        <v>545</v>
      </c>
      <c r="B1083" s="626" t="s">
        <v>6642</v>
      </c>
      <c r="C1083" s="626" t="s">
        <v>6409</v>
      </c>
      <c r="D1083" s="626" t="s">
        <v>6580</v>
      </c>
      <c r="E1083" s="626" t="s">
        <v>6581</v>
      </c>
      <c r="F1083" s="629">
        <v>12</v>
      </c>
      <c r="G1083" s="629">
        <v>4584</v>
      </c>
      <c r="H1083" s="629">
        <v>1</v>
      </c>
      <c r="I1083" s="629">
        <v>382</v>
      </c>
      <c r="J1083" s="629">
        <v>7</v>
      </c>
      <c r="K1083" s="629">
        <v>1379</v>
      </c>
      <c r="L1083" s="629">
        <v>0.30082897033158812</v>
      </c>
      <c r="M1083" s="629">
        <v>197</v>
      </c>
      <c r="N1083" s="629">
        <v>13</v>
      </c>
      <c r="O1083" s="629">
        <v>2574</v>
      </c>
      <c r="P1083" s="642">
        <v>0.56151832460732987</v>
      </c>
      <c r="Q1083" s="630">
        <v>198</v>
      </c>
    </row>
    <row r="1084" spans="1:17" ht="14.4" customHeight="1" x14ac:dyDescent="0.3">
      <c r="A1084" s="625" t="s">
        <v>545</v>
      </c>
      <c r="B1084" s="626" t="s">
        <v>6642</v>
      </c>
      <c r="C1084" s="626" t="s">
        <v>6409</v>
      </c>
      <c r="D1084" s="626" t="s">
        <v>7987</v>
      </c>
      <c r="E1084" s="626" t="s">
        <v>7988</v>
      </c>
      <c r="F1084" s="629">
        <v>8</v>
      </c>
      <c r="G1084" s="629">
        <v>2968</v>
      </c>
      <c r="H1084" s="629">
        <v>1</v>
      </c>
      <c r="I1084" s="629">
        <v>371</v>
      </c>
      <c r="J1084" s="629">
        <v>13</v>
      </c>
      <c r="K1084" s="629">
        <v>4849</v>
      </c>
      <c r="L1084" s="629">
        <v>1.6337601078167117</v>
      </c>
      <c r="M1084" s="629">
        <v>373</v>
      </c>
      <c r="N1084" s="629">
        <v>16</v>
      </c>
      <c r="O1084" s="629">
        <v>6016</v>
      </c>
      <c r="P1084" s="642">
        <v>2.0269541778975739</v>
      </c>
      <c r="Q1084" s="630">
        <v>376</v>
      </c>
    </row>
    <row r="1085" spans="1:17" ht="14.4" customHeight="1" x14ac:dyDescent="0.3">
      <c r="A1085" s="625" t="s">
        <v>545</v>
      </c>
      <c r="B1085" s="626" t="s">
        <v>6642</v>
      </c>
      <c r="C1085" s="626" t="s">
        <v>6409</v>
      </c>
      <c r="D1085" s="626" t="s">
        <v>7989</v>
      </c>
      <c r="E1085" s="626" t="s">
        <v>7990</v>
      </c>
      <c r="F1085" s="629">
        <v>5</v>
      </c>
      <c r="G1085" s="629">
        <v>3900</v>
      </c>
      <c r="H1085" s="629">
        <v>1</v>
      </c>
      <c r="I1085" s="629">
        <v>780</v>
      </c>
      <c r="J1085" s="629">
        <v>7</v>
      </c>
      <c r="K1085" s="629">
        <v>5481</v>
      </c>
      <c r="L1085" s="629">
        <v>1.4053846153846155</v>
      </c>
      <c r="M1085" s="629">
        <v>783</v>
      </c>
      <c r="N1085" s="629">
        <v>1</v>
      </c>
      <c r="O1085" s="629">
        <v>787</v>
      </c>
      <c r="P1085" s="642">
        <v>0.20179487179487179</v>
      </c>
      <c r="Q1085" s="630">
        <v>787</v>
      </c>
    </row>
    <row r="1086" spans="1:17" ht="14.4" customHeight="1" x14ac:dyDescent="0.3">
      <c r="A1086" s="625" t="s">
        <v>545</v>
      </c>
      <c r="B1086" s="626" t="s">
        <v>6642</v>
      </c>
      <c r="C1086" s="626" t="s">
        <v>6409</v>
      </c>
      <c r="D1086" s="626" t="s">
        <v>7991</v>
      </c>
      <c r="E1086" s="626" t="s">
        <v>7992</v>
      </c>
      <c r="F1086" s="629">
        <v>1</v>
      </c>
      <c r="G1086" s="629">
        <v>1104</v>
      </c>
      <c r="H1086" s="629">
        <v>1</v>
      </c>
      <c r="I1086" s="629">
        <v>1104</v>
      </c>
      <c r="J1086" s="629"/>
      <c r="K1086" s="629"/>
      <c r="L1086" s="629"/>
      <c r="M1086" s="629"/>
      <c r="N1086" s="629"/>
      <c r="O1086" s="629"/>
      <c r="P1086" s="642"/>
      <c r="Q1086" s="630"/>
    </row>
    <row r="1087" spans="1:17" ht="14.4" customHeight="1" x14ac:dyDescent="0.3">
      <c r="A1087" s="625" t="s">
        <v>545</v>
      </c>
      <c r="B1087" s="626" t="s">
        <v>6642</v>
      </c>
      <c r="C1087" s="626" t="s">
        <v>6409</v>
      </c>
      <c r="D1087" s="626" t="s">
        <v>7993</v>
      </c>
      <c r="E1087" s="626" t="s">
        <v>7994</v>
      </c>
      <c r="F1087" s="629">
        <v>4</v>
      </c>
      <c r="G1087" s="629">
        <v>8640</v>
      </c>
      <c r="H1087" s="629">
        <v>1</v>
      </c>
      <c r="I1087" s="629">
        <v>2160</v>
      </c>
      <c r="J1087" s="629">
        <v>4</v>
      </c>
      <c r="K1087" s="629">
        <v>8664</v>
      </c>
      <c r="L1087" s="629">
        <v>1.0027777777777778</v>
      </c>
      <c r="M1087" s="629">
        <v>2166</v>
      </c>
      <c r="N1087" s="629">
        <v>5</v>
      </c>
      <c r="O1087" s="629">
        <v>10865</v>
      </c>
      <c r="P1087" s="642">
        <v>1.2575231481481481</v>
      </c>
      <c r="Q1087" s="630">
        <v>2173</v>
      </c>
    </row>
    <row r="1088" spans="1:17" ht="14.4" customHeight="1" x14ac:dyDescent="0.3">
      <c r="A1088" s="625" t="s">
        <v>545</v>
      </c>
      <c r="B1088" s="626" t="s">
        <v>6642</v>
      </c>
      <c r="C1088" s="626" t="s">
        <v>6409</v>
      </c>
      <c r="D1088" s="626" t="s">
        <v>6582</v>
      </c>
      <c r="E1088" s="626" t="s">
        <v>6583</v>
      </c>
      <c r="F1088" s="629">
        <v>2</v>
      </c>
      <c r="G1088" s="629">
        <v>184</v>
      </c>
      <c r="H1088" s="629">
        <v>1</v>
      </c>
      <c r="I1088" s="629">
        <v>92</v>
      </c>
      <c r="J1088" s="629"/>
      <c r="K1088" s="629"/>
      <c r="L1088" s="629"/>
      <c r="M1088" s="629"/>
      <c r="N1088" s="629"/>
      <c r="O1088" s="629"/>
      <c r="P1088" s="642"/>
      <c r="Q1088" s="630"/>
    </row>
    <row r="1089" spans="1:17" ht="14.4" customHeight="1" x14ac:dyDescent="0.3">
      <c r="A1089" s="625" t="s">
        <v>545</v>
      </c>
      <c r="B1089" s="626" t="s">
        <v>6642</v>
      </c>
      <c r="C1089" s="626" t="s">
        <v>6409</v>
      </c>
      <c r="D1089" s="626" t="s">
        <v>7995</v>
      </c>
      <c r="E1089" s="626" t="s">
        <v>7996</v>
      </c>
      <c r="F1089" s="629">
        <v>22</v>
      </c>
      <c r="G1089" s="629">
        <v>75636</v>
      </c>
      <c r="H1089" s="629">
        <v>1</v>
      </c>
      <c r="I1089" s="629">
        <v>3438</v>
      </c>
      <c r="J1089" s="629">
        <v>23</v>
      </c>
      <c r="K1089" s="629">
        <v>79350</v>
      </c>
      <c r="L1089" s="629">
        <v>1.0491036014596224</v>
      </c>
      <c r="M1089" s="629">
        <v>3450</v>
      </c>
      <c r="N1089" s="629">
        <v>28</v>
      </c>
      <c r="O1089" s="629">
        <v>97048</v>
      </c>
      <c r="P1089" s="642">
        <v>1.2830927071764768</v>
      </c>
      <c r="Q1089" s="630">
        <v>3466</v>
      </c>
    </row>
    <row r="1090" spans="1:17" ht="14.4" customHeight="1" x14ac:dyDescent="0.3">
      <c r="A1090" s="625" t="s">
        <v>545</v>
      </c>
      <c r="B1090" s="626" t="s">
        <v>6642</v>
      </c>
      <c r="C1090" s="626" t="s">
        <v>6409</v>
      </c>
      <c r="D1090" s="626" t="s">
        <v>7997</v>
      </c>
      <c r="E1090" s="626" t="s">
        <v>7998</v>
      </c>
      <c r="F1090" s="629">
        <v>1</v>
      </c>
      <c r="G1090" s="629">
        <v>4631</v>
      </c>
      <c r="H1090" s="629">
        <v>1</v>
      </c>
      <c r="I1090" s="629">
        <v>4631</v>
      </c>
      <c r="J1090" s="629">
        <v>6</v>
      </c>
      <c r="K1090" s="629">
        <v>27876</v>
      </c>
      <c r="L1090" s="629">
        <v>6.0194342474627511</v>
      </c>
      <c r="M1090" s="629">
        <v>4646</v>
      </c>
      <c r="N1090" s="629">
        <v>4</v>
      </c>
      <c r="O1090" s="629">
        <v>18664</v>
      </c>
      <c r="P1090" s="642">
        <v>4.0302310516087241</v>
      </c>
      <c r="Q1090" s="630">
        <v>4666</v>
      </c>
    </row>
    <row r="1091" spans="1:17" ht="14.4" customHeight="1" x14ac:dyDescent="0.3">
      <c r="A1091" s="625" t="s">
        <v>545</v>
      </c>
      <c r="B1091" s="626" t="s">
        <v>6642</v>
      </c>
      <c r="C1091" s="626" t="s">
        <v>6409</v>
      </c>
      <c r="D1091" s="626" t="s">
        <v>7999</v>
      </c>
      <c r="E1091" s="626" t="s">
        <v>8000</v>
      </c>
      <c r="F1091" s="629">
        <v>19</v>
      </c>
      <c r="G1091" s="629">
        <v>16245</v>
      </c>
      <c r="H1091" s="629">
        <v>1</v>
      </c>
      <c r="I1091" s="629">
        <v>855</v>
      </c>
      <c r="J1091" s="629">
        <v>23</v>
      </c>
      <c r="K1091" s="629">
        <v>19734</v>
      </c>
      <c r="L1091" s="629">
        <v>1.2147737765466298</v>
      </c>
      <c r="M1091" s="629">
        <v>858</v>
      </c>
      <c r="N1091" s="629">
        <v>14</v>
      </c>
      <c r="O1091" s="629">
        <v>12068</v>
      </c>
      <c r="P1091" s="642">
        <v>0.742874730686365</v>
      </c>
      <c r="Q1091" s="630">
        <v>862</v>
      </c>
    </row>
    <row r="1092" spans="1:17" ht="14.4" customHeight="1" x14ac:dyDescent="0.3">
      <c r="A1092" s="625" t="s">
        <v>545</v>
      </c>
      <c r="B1092" s="626" t="s">
        <v>6642</v>
      </c>
      <c r="C1092" s="626" t="s">
        <v>6409</v>
      </c>
      <c r="D1092" s="626" t="s">
        <v>8001</v>
      </c>
      <c r="E1092" s="626" t="s">
        <v>8002</v>
      </c>
      <c r="F1092" s="629"/>
      <c r="G1092" s="629"/>
      <c r="H1092" s="629"/>
      <c r="I1092" s="629"/>
      <c r="J1092" s="629"/>
      <c r="K1092" s="629"/>
      <c r="L1092" s="629"/>
      <c r="M1092" s="629"/>
      <c r="N1092" s="629">
        <v>2</v>
      </c>
      <c r="O1092" s="629">
        <v>1352</v>
      </c>
      <c r="P1092" s="642"/>
      <c r="Q1092" s="630">
        <v>676</v>
      </c>
    </row>
    <row r="1093" spans="1:17" ht="14.4" customHeight="1" x14ac:dyDescent="0.3">
      <c r="A1093" s="625" t="s">
        <v>545</v>
      </c>
      <c r="B1093" s="626" t="s">
        <v>6642</v>
      </c>
      <c r="C1093" s="626" t="s">
        <v>6409</v>
      </c>
      <c r="D1093" s="626" t="s">
        <v>8003</v>
      </c>
      <c r="E1093" s="626" t="s">
        <v>8004</v>
      </c>
      <c r="F1093" s="629">
        <v>5</v>
      </c>
      <c r="G1093" s="629">
        <v>7610</v>
      </c>
      <c r="H1093" s="629">
        <v>1</v>
      </c>
      <c r="I1093" s="629">
        <v>1522</v>
      </c>
      <c r="J1093" s="629">
        <v>16</v>
      </c>
      <c r="K1093" s="629">
        <v>24400</v>
      </c>
      <c r="L1093" s="629">
        <v>3.2063074901445465</v>
      </c>
      <c r="M1093" s="629">
        <v>1525</v>
      </c>
      <c r="N1093" s="629"/>
      <c r="O1093" s="629"/>
      <c r="P1093" s="642"/>
      <c r="Q1093" s="630"/>
    </row>
    <row r="1094" spans="1:17" ht="14.4" customHeight="1" x14ac:dyDescent="0.3">
      <c r="A1094" s="625" t="s">
        <v>545</v>
      </c>
      <c r="B1094" s="626" t="s">
        <v>6642</v>
      </c>
      <c r="C1094" s="626" t="s">
        <v>6409</v>
      </c>
      <c r="D1094" s="626" t="s">
        <v>6585</v>
      </c>
      <c r="E1094" s="626" t="s">
        <v>6586</v>
      </c>
      <c r="F1094" s="629">
        <v>1</v>
      </c>
      <c r="G1094" s="629">
        <v>409</v>
      </c>
      <c r="H1094" s="629">
        <v>1</v>
      </c>
      <c r="I1094" s="629">
        <v>409</v>
      </c>
      <c r="J1094" s="629"/>
      <c r="K1094" s="629"/>
      <c r="L1094" s="629"/>
      <c r="M1094" s="629"/>
      <c r="N1094" s="629"/>
      <c r="O1094" s="629"/>
      <c r="P1094" s="642"/>
      <c r="Q1094" s="630"/>
    </row>
    <row r="1095" spans="1:17" ht="14.4" customHeight="1" x14ac:dyDescent="0.3">
      <c r="A1095" s="625" t="s">
        <v>545</v>
      </c>
      <c r="B1095" s="626" t="s">
        <v>6642</v>
      </c>
      <c r="C1095" s="626" t="s">
        <v>6409</v>
      </c>
      <c r="D1095" s="626" t="s">
        <v>8005</v>
      </c>
      <c r="E1095" s="626" t="s">
        <v>8006</v>
      </c>
      <c r="F1095" s="629">
        <v>3</v>
      </c>
      <c r="G1095" s="629">
        <v>5373</v>
      </c>
      <c r="H1095" s="629">
        <v>1</v>
      </c>
      <c r="I1095" s="629">
        <v>1791</v>
      </c>
      <c r="J1095" s="629">
        <v>13</v>
      </c>
      <c r="K1095" s="629">
        <v>23309</v>
      </c>
      <c r="L1095" s="629">
        <v>4.3381723431974688</v>
      </c>
      <c r="M1095" s="629">
        <v>1793</v>
      </c>
      <c r="N1095" s="629">
        <v>5</v>
      </c>
      <c r="O1095" s="629">
        <v>8980</v>
      </c>
      <c r="P1095" s="642">
        <v>1.671319560766797</v>
      </c>
      <c r="Q1095" s="630">
        <v>1796</v>
      </c>
    </row>
    <row r="1096" spans="1:17" ht="14.4" customHeight="1" x14ac:dyDescent="0.3">
      <c r="A1096" s="625" t="s">
        <v>545</v>
      </c>
      <c r="B1096" s="626" t="s">
        <v>6642</v>
      </c>
      <c r="C1096" s="626" t="s">
        <v>6409</v>
      </c>
      <c r="D1096" s="626" t="s">
        <v>8007</v>
      </c>
      <c r="E1096" s="626" t="s">
        <v>8008</v>
      </c>
      <c r="F1096" s="629">
        <v>89</v>
      </c>
      <c r="G1096" s="629">
        <v>344786</v>
      </c>
      <c r="H1096" s="629">
        <v>1</v>
      </c>
      <c r="I1096" s="629">
        <v>3874</v>
      </c>
      <c r="J1096" s="629">
        <v>82</v>
      </c>
      <c r="K1096" s="629">
        <v>318898</v>
      </c>
      <c r="L1096" s="629">
        <v>0.92491574483882755</v>
      </c>
      <c r="M1096" s="629">
        <v>3889</v>
      </c>
      <c r="N1096" s="629">
        <v>82</v>
      </c>
      <c r="O1096" s="629">
        <v>320498</v>
      </c>
      <c r="P1096" s="642">
        <v>0.92955630449032156</v>
      </c>
      <c r="Q1096" s="630">
        <v>3908.5121951219512</v>
      </c>
    </row>
    <row r="1097" spans="1:17" ht="14.4" customHeight="1" x14ac:dyDescent="0.3">
      <c r="A1097" s="625" t="s">
        <v>545</v>
      </c>
      <c r="B1097" s="626" t="s">
        <v>6642</v>
      </c>
      <c r="C1097" s="626" t="s">
        <v>6409</v>
      </c>
      <c r="D1097" s="626" t="s">
        <v>8009</v>
      </c>
      <c r="E1097" s="626" t="s">
        <v>8010</v>
      </c>
      <c r="F1097" s="629">
        <v>10</v>
      </c>
      <c r="G1097" s="629">
        <v>86590</v>
      </c>
      <c r="H1097" s="629">
        <v>1</v>
      </c>
      <c r="I1097" s="629">
        <v>8659</v>
      </c>
      <c r="J1097" s="629">
        <v>11</v>
      </c>
      <c r="K1097" s="629">
        <v>95700</v>
      </c>
      <c r="L1097" s="629">
        <v>1.1052084536320592</v>
      </c>
      <c r="M1097" s="629">
        <v>8700</v>
      </c>
      <c r="N1097" s="629">
        <v>7</v>
      </c>
      <c r="O1097" s="629">
        <v>61257</v>
      </c>
      <c r="P1097" s="642">
        <v>0.70743734842360551</v>
      </c>
      <c r="Q1097" s="630">
        <v>8751</v>
      </c>
    </row>
    <row r="1098" spans="1:17" ht="14.4" customHeight="1" x14ac:dyDescent="0.3">
      <c r="A1098" s="625" t="s">
        <v>545</v>
      </c>
      <c r="B1098" s="626" t="s">
        <v>6642</v>
      </c>
      <c r="C1098" s="626" t="s">
        <v>6409</v>
      </c>
      <c r="D1098" s="626" t="s">
        <v>8011</v>
      </c>
      <c r="E1098" s="626" t="s">
        <v>8012</v>
      </c>
      <c r="F1098" s="629">
        <v>1</v>
      </c>
      <c r="G1098" s="629">
        <v>1240</v>
      </c>
      <c r="H1098" s="629">
        <v>1</v>
      </c>
      <c r="I1098" s="629">
        <v>1240</v>
      </c>
      <c r="J1098" s="629">
        <v>1</v>
      </c>
      <c r="K1098" s="629">
        <v>1246</v>
      </c>
      <c r="L1098" s="629">
        <v>1.0048387096774194</v>
      </c>
      <c r="M1098" s="629">
        <v>1246</v>
      </c>
      <c r="N1098" s="629"/>
      <c r="O1098" s="629"/>
      <c r="P1098" s="642"/>
      <c r="Q1098" s="630"/>
    </row>
    <row r="1099" spans="1:17" ht="14.4" customHeight="1" x14ac:dyDescent="0.3">
      <c r="A1099" s="625" t="s">
        <v>545</v>
      </c>
      <c r="B1099" s="626" t="s">
        <v>6642</v>
      </c>
      <c r="C1099" s="626" t="s">
        <v>6409</v>
      </c>
      <c r="D1099" s="626" t="s">
        <v>8013</v>
      </c>
      <c r="E1099" s="626" t="s">
        <v>8002</v>
      </c>
      <c r="F1099" s="629"/>
      <c r="G1099" s="629"/>
      <c r="H1099" s="629"/>
      <c r="I1099" s="629"/>
      <c r="J1099" s="629">
        <v>2</v>
      </c>
      <c r="K1099" s="629">
        <v>4378</v>
      </c>
      <c r="L1099" s="629"/>
      <c r="M1099" s="629">
        <v>2189</v>
      </c>
      <c r="N1099" s="629"/>
      <c r="O1099" s="629"/>
      <c r="P1099" s="642"/>
      <c r="Q1099" s="630"/>
    </row>
    <row r="1100" spans="1:17" ht="14.4" customHeight="1" x14ac:dyDescent="0.3">
      <c r="A1100" s="625" t="s">
        <v>545</v>
      </c>
      <c r="B1100" s="626" t="s">
        <v>6642</v>
      </c>
      <c r="C1100" s="626" t="s">
        <v>6409</v>
      </c>
      <c r="D1100" s="626" t="s">
        <v>8014</v>
      </c>
      <c r="E1100" s="626" t="s">
        <v>8015</v>
      </c>
      <c r="F1100" s="629">
        <v>1</v>
      </c>
      <c r="G1100" s="629">
        <v>1344</v>
      </c>
      <c r="H1100" s="629">
        <v>1</v>
      </c>
      <c r="I1100" s="629">
        <v>1344</v>
      </c>
      <c r="J1100" s="629"/>
      <c r="K1100" s="629"/>
      <c r="L1100" s="629"/>
      <c r="M1100" s="629"/>
      <c r="N1100" s="629"/>
      <c r="O1100" s="629"/>
      <c r="P1100" s="642"/>
      <c r="Q1100" s="630"/>
    </row>
    <row r="1101" spans="1:17" ht="14.4" customHeight="1" x14ac:dyDescent="0.3">
      <c r="A1101" s="625" t="s">
        <v>545</v>
      </c>
      <c r="B1101" s="626" t="s">
        <v>6642</v>
      </c>
      <c r="C1101" s="626" t="s">
        <v>6409</v>
      </c>
      <c r="D1101" s="626" t="s">
        <v>8016</v>
      </c>
      <c r="E1101" s="626" t="s">
        <v>8017</v>
      </c>
      <c r="F1101" s="629">
        <v>3</v>
      </c>
      <c r="G1101" s="629">
        <v>2049</v>
      </c>
      <c r="H1101" s="629">
        <v>1</v>
      </c>
      <c r="I1101" s="629">
        <v>683</v>
      </c>
      <c r="J1101" s="629">
        <v>21</v>
      </c>
      <c r="K1101" s="629">
        <v>14364</v>
      </c>
      <c r="L1101" s="629">
        <v>7.0102489019033678</v>
      </c>
      <c r="M1101" s="629">
        <v>684</v>
      </c>
      <c r="N1101" s="629">
        <v>11</v>
      </c>
      <c r="O1101" s="629">
        <v>7546</v>
      </c>
      <c r="P1101" s="642">
        <v>3.6827720839433868</v>
      </c>
      <c r="Q1101" s="630">
        <v>686</v>
      </c>
    </row>
    <row r="1102" spans="1:17" ht="14.4" customHeight="1" x14ac:dyDescent="0.3">
      <c r="A1102" s="625" t="s">
        <v>545</v>
      </c>
      <c r="B1102" s="626" t="s">
        <v>6642</v>
      </c>
      <c r="C1102" s="626" t="s">
        <v>6409</v>
      </c>
      <c r="D1102" s="626" t="s">
        <v>6589</v>
      </c>
      <c r="E1102" s="626" t="s">
        <v>6590</v>
      </c>
      <c r="F1102" s="629">
        <v>10</v>
      </c>
      <c r="G1102" s="629">
        <v>11980</v>
      </c>
      <c r="H1102" s="629">
        <v>1</v>
      </c>
      <c r="I1102" s="629">
        <v>1198</v>
      </c>
      <c r="J1102" s="629">
        <v>9</v>
      </c>
      <c r="K1102" s="629">
        <v>10836</v>
      </c>
      <c r="L1102" s="629">
        <v>0.90450751252086814</v>
      </c>
      <c r="M1102" s="629">
        <v>1204</v>
      </c>
      <c r="N1102" s="629">
        <v>3</v>
      </c>
      <c r="O1102" s="629">
        <v>3639</v>
      </c>
      <c r="P1102" s="642">
        <v>0.30375626043405674</v>
      </c>
      <c r="Q1102" s="630">
        <v>1213</v>
      </c>
    </row>
    <row r="1103" spans="1:17" ht="14.4" customHeight="1" x14ac:dyDescent="0.3">
      <c r="A1103" s="625" t="s">
        <v>545</v>
      </c>
      <c r="B1103" s="626" t="s">
        <v>6642</v>
      </c>
      <c r="C1103" s="626" t="s">
        <v>6409</v>
      </c>
      <c r="D1103" s="626" t="s">
        <v>6710</v>
      </c>
      <c r="E1103" s="626" t="s">
        <v>6711</v>
      </c>
      <c r="F1103" s="629">
        <v>2</v>
      </c>
      <c r="G1103" s="629">
        <v>3122</v>
      </c>
      <c r="H1103" s="629">
        <v>1</v>
      </c>
      <c r="I1103" s="629">
        <v>1561</v>
      </c>
      <c r="J1103" s="629"/>
      <c r="K1103" s="629"/>
      <c r="L1103" s="629"/>
      <c r="M1103" s="629"/>
      <c r="N1103" s="629"/>
      <c r="O1103" s="629"/>
      <c r="P1103" s="642"/>
      <c r="Q1103" s="630"/>
    </row>
    <row r="1104" spans="1:17" ht="14.4" customHeight="1" x14ac:dyDescent="0.3">
      <c r="A1104" s="625" t="s">
        <v>545</v>
      </c>
      <c r="B1104" s="626" t="s">
        <v>6642</v>
      </c>
      <c r="C1104" s="626" t="s">
        <v>6409</v>
      </c>
      <c r="D1104" s="626" t="s">
        <v>8018</v>
      </c>
      <c r="E1104" s="626" t="s">
        <v>8019</v>
      </c>
      <c r="F1104" s="629">
        <v>1</v>
      </c>
      <c r="G1104" s="629">
        <v>620</v>
      </c>
      <c r="H1104" s="629">
        <v>1</v>
      </c>
      <c r="I1104" s="629">
        <v>620</v>
      </c>
      <c r="J1104" s="629">
        <v>3</v>
      </c>
      <c r="K1104" s="629">
        <v>1863</v>
      </c>
      <c r="L1104" s="629">
        <v>3.0048387096774194</v>
      </c>
      <c r="M1104" s="629">
        <v>621</v>
      </c>
      <c r="N1104" s="629"/>
      <c r="O1104" s="629"/>
      <c r="P1104" s="642"/>
      <c r="Q1104" s="630"/>
    </row>
    <row r="1105" spans="1:17" ht="14.4" customHeight="1" x14ac:dyDescent="0.3">
      <c r="A1105" s="625" t="s">
        <v>545</v>
      </c>
      <c r="B1105" s="626" t="s">
        <v>6642</v>
      </c>
      <c r="C1105" s="626" t="s">
        <v>6409</v>
      </c>
      <c r="D1105" s="626" t="s">
        <v>6765</v>
      </c>
      <c r="E1105" s="626" t="s">
        <v>6766</v>
      </c>
      <c r="F1105" s="629">
        <v>7</v>
      </c>
      <c r="G1105" s="629">
        <v>12257</v>
      </c>
      <c r="H1105" s="629">
        <v>1</v>
      </c>
      <c r="I1105" s="629">
        <v>1751</v>
      </c>
      <c r="J1105" s="629">
        <v>2</v>
      </c>
      <c r="K1105" s="629">
        <v>3512</v>
      </c>
      <c r="L1105" s="629">
        <v>0.28653014603899812</v>
      </c>
      <c r="M1105" s="629">
        <v>1756</v>
      </c>
      <c r="N1105" s="629"/>
      <c r="O1105" s="629"/>
      <c r="P1105" s="642"/>
      <c r="Q1105" s="630"/>
    </row>
    <row r="1106" spans="1:17" ht="14.4" customHeight="1" x14ac:dyDescent="0.3">
      <c r="A1106" s="625" t="s">
        <v>545</v>
      </c>
      <c r="B1106" s="626" t="s">
        <v>6642</v>
      </c>
      <c r="C1106" s="626" t="s">
        <v>6409</v>
      </c>
      <c r="D1106" s="626" t="s">
        <v>8020</v>
      </c>
      <c r="E1106" s="626" t="s">
        <v>8021</v>
      </c>
      <c r="F1106" s="629">
        <v>21</v>
      </c>
      <c r="G1106" s="629">
        <v>88095</v>
      </c>
      <c r="H1106" s="629">
        <v>1</v>
      </c>
      <c r="I1106" s="629">
        <v>4195</v>
      </c>
      <c r="J1106" s="629">
        <v>3</v>
      </c>
      <c r="K1106" s="629">
        <v>12639</v>
      </c>
      <c r="L1106" s="629">
        <v>0.14347011748680402</v>
      </c>
      <c r="M1106" s="629">
        <v>4213</v>
      </c>
      <c r="N1106" s="629">
        <v>2</v>
      </c>
      <c r="O1106" s="629">
        <v>8472</v>
      </c>
      <c r="P1106" s="642">
        <v>9.6168908564617739E-2</v>
      </c>
      <c r="Q1106" s="630">
        <v>4236</v>
      </c>
    </row>
    <row r="1107" spans="1:17" ht="14.4" customHeight="1" x14ac:dyDescent="0.3">
      <c r="A1107" s="625" t="s">
        <v>545</v>
      </c>
      <c r="B1107" s="626" t="s">
        <v>6642</v>
      </c>
      <c r="C1107" s="626" t="s">
        <v>6409</v>
      </c>
      <c r="D1107" s="626" t="s">
        <v>8022</v>
      </c>
      <c r="E1107" s="626" t="s">
        <v>8023</v>
      </c>
      <c r="F1107" s="629">
        <v>1</v>
      </c>
      <c r="G1107" s="629">
        <v>1425</v>
      </c>
      <c r="H1107" s="629">
        <v>1</v>
      </c>
      <c r="I1107" s="629">
        <v>1425</v>
      </c>
      <c r="J1107" s="629"/>
      <c r="K1107" s="629"/>
      <c r="L1107" s="629"/>
      <c r="M1107" s="629"/>
      <c r="N1107" s="629"/>
      <c r="O1107" s="629"/>
      <c r="P1107" s="642"/>
      <c r="Q1107" s="630"/>
    </row>
    <row r="1108" spans="1:17" ht="14.4" customHeight="1" x14ac:dyDescent="0.3">
      <c r="A1108" s="625" t="s">
        <v>545</v>
      </c>
      <c r="B1108" s="626" t="s">
        <v>6642</v>
      </c>
      <c r="C1108" s="626" t="s">
        <v>6409</v>
      </c>
      <c r="D1108" s="626" t="s">
        <v>6593</v>
      </c>
      <c r="E1108" s="626" t="s">
        <v>6594</v>
      </c>
      <c r="F1108" s="629">
        <v>4</v>
      </c>
      <c r="G1108" s="629">
        <v>440</v>
      </c>
      <c r="H1108" s="629">
        <v>1</v>
      </c>
      <c r="I1108" s="629">
        <v>110</v>
      </c>
      <c r="J1108" s="629">
        <v>8</v>
      </c>
      <c r="K1108" s="629">
        <v>888</v>
      </c>
      <c r="L1108" s="629">
        <v>2.0181818181818181</v>
      </c>
      <c r="M1108" s="629">
        <v>111</v>
      </c>
      <c r="N1108" s="629">
        <v>2</v>
      </c>
      <c r="O1108" s="629">
        <v>224</v>
      </c>
      <c r="P1108" s="642">
        <v>0.50909090909090904</v>
      </c>
      <c r="Q1108" s="630">
        <v>112</v>
      </c>
    </row>
    <row r="1109" spans="1:17" ht="14.4" customHeight="1" x14ac:dyDescent="0.3">
      <c r="A1109" s="625" t="s">
        <v>545</v>
      </c>
      <c r="B1109" s="626" t="s">
        <v>6642</v>
      </c>
      <c r="C1109" s="626" t="s">
        <v>6409</v>
      </c>
      <c r="D1109" s="626" t="s">
        <v>6677</v>
      </c>
      <c r="E1109" s="626" t="s">
        <v>6678</v>
      </c>
      <c r="F1109" s="629">
        <v>11</v>
      </c>
      <c r="G1109" s="629">
        <v>1210</v>
      </c>
      <c r="H1109" s="629">
        <v>1</v>
      </c>
      <c r="I1109" s="629">
        <v>110</v>
      </c>
      <c r="J1109" s="629">
        <v>17</v>
      </c>
      <c r="K1109" s="629">
        <v>1887</v>
      </c>
      <c r="L1109" s="629">
        <v>1.5595041322314049</v>
      </c>
      <c r="M1109" s="629">
        <v>111</v>
      </c>
      <c r="N1109" s="629">
        <v>16</v>
      </c>
      <c r="O1109" s="629">
        <v>1791</v>
      </c>
      <c r="P1109" s="642">
        <v>1.4801652892561983</v>
      </c>
      <c r="Q1109" s="630">
        <v>111.9375</v>
      </c>
    </row>
    <row r="1110" spans="1:17" ht="14.4" customHeight="1" x14ac:dyDescent="0.3">
      <c r="A1110" s="625" t="s">
        <v>545</v>
      </c>
      <c r="B1110" s="626" t="s">
        <v>6642</v>
      </c>
      <c r="C1110" s="626" t="s">
        <v>6409</v>
      </c>
      <c r="D1110" s="626" t="s">
        <v>8024</v>
      </c>
      <c r="E1110" s="626" t="s">
        <v>8025</v>
      </c>
      <c r="F1110" s="629">
        <v>6</v>
      </c>
      <c r="G1110" s="629">
        <v>23748</v>
      </c>
      <c r="H1110" s="629">
        <v>1</v>
      </c>
      <c r="I1110" s="629">
        <v>3958</v>
      </c>
      <c r="J1110" s="629">
        <v>3</v>
      </c>
      <c r="K1110" s="629">
        <v>11919</v>
      </c>
      <c r="L1110" s="629">
        <v>0.50189489641232943</v>
      </c>
      <c r="M1110" s="629">
        <v>3973</v>
      </c>
      <c r="N1110" s="629">
        <v>2</v>
      </c>
      <c r="O1110" s="629">
        <v>7986</v>
      </c>
      <c r="P1110" s="642">
        <v>0.33628094997473473</v>
      </c>
      <c r="Q1110" s="630">
        <v>3993</v>
      </c>
    </row>
    <row r="1111" spans="1:17" ht="14.4" customHeight="1" x14ac:dyDescent="0.3">
      <c r="A1111" s="625" t="s">
        <v>545</v>
      </c>
      <c r="B1111" s="626" t="s">
        <v>6642</v>
      </c>
      <c r="C1111" s="626" t="s">
        <v>6409</v>
      </c>
      <c r="D1111" s="626" t="s">
        <v>8026</v>
      </c>
      <c r="E1111" s="626" t="s">
        <v>8027</v>
      </c>
      <c r="F1111" s="629">
        <v>1</v>
      </c>
      <c r="G1111" s="629">
        <v>3954</v>
      </c>
      <c r="H1111" s="629">
        <v>1</v>
      </c>
      <c r="I1111" s="629">
        <v>3954</v>
      </c>
      <c r="J1111" s="629">
        <v>5</v>
      </c>
      <c r="K1111" s="629">
        <v>19830</v>
      </c>
      <c r="L1111" s="629">
        <v>5.0151745068285285</v>
      </c>
      <c r="M1111" s="629">
        <v>3966</v>
      </c>
      <c r="N1111" s="629"/>
      <c r="O1111" s="629"/>
      <c r="P1111" s="642"/>
      <c r="Q1111" s="630"/>
    </row>
    <row r="1112" spans="1:17" ht="14.4" customHeight="1" x14ac:dyDescent="0.3">
      <c r="A1112" s="625" t="s">
        <v>545</v>
      </c>
      <c r="B1112" s="626" t="s">
        <v>6642</v>
      </c>
      <c r="C1112" s="626" t="s">
        <v>6409</v>
      </c>
      <c r="D1112" s="626" t="s">
        <v>8028</v>
      </c>
      <c r="E1112" s="626" t="s">
        <v>8029</v>
      </c>
      <c r="F1112" s="629">
        <v>2</v>
      </c>
      <c r="G1112" s="629">
        <v>1262</v>
      </c>
      <c r="H1112" s="629">
        <v>1</v>
      </c>
      <c r="I1112" s="629">
        <v>631</v>
      </c>
      <c r="J1112" s="629"/>
      <c r="K1112" s="629"/>
      <c r="L1112" s="629"/>
      <c r="M1112" s="629"/>
      <c r="N1112" s="629"/>
      <c r="O1112" s="629"/>
      <c r="P1112" s="642"/>
      <c r="Q1112" s="630"/>
    </row>
    <row r="1113" spans="1:17" ht="14.4" customHeight="1" x14ac:dyDescent="0.3">
      <c r="A1113" s="625" t="s">
        <v>545</v>
      </c>
      <c r="B1113" s="626" t="s">
        <v>6642</v>
      </c>
      <c r="C1113" s="626" t="s">
        <v>6409</v>
      </c>
      <c r="D1113" s="626" t="s">
        <v>8030</v>
      </c>
      <c r="E1113" s="626" t="s">
        <v>8031</v>
      </c>
      <c r="F1113" s="629">
        <v>2</v>
      </c>
      <c r="G1113" s="629">
        <v>964</v>
      </c>
      <c r="H1113" s="629">
        <v>1</v>
      </c>
      <c r="I1113" s="629">
        <v>482</v>
      </c>
      <c r="J1113" s="629"/>
      <c r="K1113" s="629"/>
      <c r="L1113" s="629"/>
      <c r="M1113" s="629"/>
      <c r="N1113" s="629"/>
      <c r="O1113" s="629"/>
      <c r="P1113" s="642"/>
      <c r="Q1113" s="630"/>
    </row>
    <row r="1114" spans="1:17" ht="14.4" customHeight="1" x14ac:dyDescent="0.3">
      <c r="A1114" s="625" t="s">
        <v>545</v>
      </c>
      <c r="B1114" s="626" t="s">
        <v>6642</v>
      </c>
      <c r="C1114" s="626" t="s">
        <v>6409</v>
      </c>
      <c r="D1114" s="626" t="s">
        <v>8032</v>
      </c>
      <c r="E1114" s="626" t="s">
        <v>8033</v>
      </c>
      <c r="F1114" s="629">
        <v>1</v>
      </c>
      <c r="G1114" s="629">
        <v>1510</v>
      </c>
      <c r="H1114" s="629">
        <v>1</v>
      </c>
      <c r="I1114" s="629">
        <v>1510</v>
      </c>
      <c r="J1114" s="629"/>
      <c r="K1114" s="629"/>
      <c r="L1114" s="629"/>
      <c r="M1114" s="629"/>
      <c r="N1114" s="629"/>
      <c r="O1114" s="629"/>
      <c r="P1114" s="642"/>
      <c r="Q1114" s="630"/>
    </row>
    <row r="1115" spans="1:17" ht="14.4" customHeight="1" x14ac:dyDescent="0.3">
      <c r="A1115" s="625" t="s">
        <v>545</v>
      </c>
      <c r="B1115" s="626" t="s">
        <v>6642</v>
      </c>
      <c r="C1115" s="626" t="s">
        <v>6409</v>
      </c>
      <c r="D1115" s="626" t="s">
        <v>8034</v>
      </c>
      <c r="E1115" s="626" t="s">
        <v>8035</v>
      </c>
      <c r="F1115" s="629">
        <v>1</v>
      </c>
      <c r="G1115" s="629">
        <v>432</v>
      </c>
      <c r="H1115" s="629">
        <v>1</v>
      </c>
      <c r="I1115" s="629">
        <v>432</v>
      </c>
      <c r="J1115" s="629">
        <v>1</v>
      </c>
      <c r="K1115" s="629">
        <v>435</v>
      </c>
      <c r="L1115" s="629">
        <v>1.0069444444444444</v>
      </c>
      <c r="M1115" s="629">
        <v>435</v>
      </c>
      <c r="N1115" s="629"/>
      <c r="O1115" s="629"/>
      <c r="P1115" s="642"/>
      <c r="Q1115" s="630"/>
    </row>
    <row r="1116" spans="1:17" ht="14.4" customHeight="1" x14ac:dyDescent="0.3">
      <c r="A1116" s="625" t="s">
        <v>545</v>
      </c>
      <c r="B1116" s="626" t="s">
        <v>6642</v>
      </c>
      <c r="C1116" s="626" t="s">
        <v>6409</v>
      </c>
      <c r="D1116" s="626" t="s">
        <v>8036</v>
      </c>
      <c r="E1116" s="626" t="s">
        <v>8037</v>
      </c>
      <c r="F1116" s="629">
        <v>5</v>
      </c>
      <c r="G1116" s="629">
        <v>8935</v>
      </c>
      <c r="H1116" s="629">
        <v>1</v>
      </c>
      <c r="I1116" s="629">
        <v>1787</v>
      </c>
      <c r="J1116" s="629"/>
      <c r="K1116" s="629"/>
      <c r="L1116" s="629"/>
      <c r="M1116" s="629"/>
      <c r="N1116" s="629"/>
      <c r="O1116" s="629"/>
      <c r="P1116" s="642"/>
      <c r="Q1116" s="630"/>
    </row>
    <row r="1117" spans="1:17" ht="14.4" customHeight="1" x14ac:dyDescent="0.3">
      <c r="A1117" s="625" t="s">
        <v>545</v>
      </c>
      <c r="B1117" s="626" t="s">
        <v>6642</v>
      </c>
      <c r="C1117" s="626" t="s">
        <v>6409</v>
      </c>
      <c r="D1117" s="626" t="s">
        <v>6597</v>
      </c>
      <c r="E1117" s="626" t="s">
        <v>6598</v>
      </c>
      <c r="F1117" s="629">
        <v>3</v>
      </c>
      <c r="G1117" s="629">
        <v>330</v>
      </c>
      <c r="H1117" s="629">
        <v>1</v>
      </c>
      <c r="I1117" s="629">
        <v>110</v>
      </c>
      <c r="J1117" s="629">
        <v>3</v>
      </c>
      <c r="K1117" s="629">
        <v>333</v>
      </c>
      <c r="L1117" s="629">
        <v>1.009090909090909</v>
      </c>
      <c r="M1117" s="629">
        <v>111</v>
      </c>
      <c r="N1117" s="629">
        <v>1</v>
      </c>
      <c r="O1117" s="629">
        <v>112</v>
      </c>
      <c r="P1117" s="642">
        <v>0.33939393939393941</v>
      </c>
      <c r="Q1117" s="630">
        <v>112</v>
      </c>
    </row>
    <row r="1118" spans="1:17" ht="14.4" customHeight="1" x14ac:dyDescent="0.3">
      <c r="A1118" s="625" t="s">
        <v>545</v>
      </c>
      <c r="B1118" s="626" t="s">
        <v>6642</v>
      </c>
      <c r="C1118" s="626" t="s">
        <v>6409</v>
      </c>
      <c r="D1118" s="626" t="s">
        <v>6599</v>
      </c>
      <c r="E1118" s="626" t="s">
        <v>6449</v>
      </c>
      <c r="F1118" s="629"/>
      <c r="G1118" s="629"/>
      <c r="H1118" s="629"/>
      <c r="I1118" s="629"/>
      <c r="J1118" s="629">
        <v>1</v>
      </c>
      <c r="K1118" s="629">
        <v>174</v>
      </c>
      <c r="L1118" s="629"/>
      <c r="M1118" s="629">
        <v>174</v>
      </c>
      <c r="N1118" s="629"/>
      <c r="O1118" s="629"/>
      <c r="P1118" s="642"/>
      <c r="Q1118" s="630"/>
    </row>
    <row r="1119" spans="1:17" ht="14.4" customHeight="1" x14ac:dyDescent="0.3">
      <c r="A1119" s="625" t="s">
        <v>545</v>
      </c>
      <c r="B1119" s="626" t="s">
        <v>6642</v>
      </c>
      <c r="C1119" s="626" t="s">
        <v>6409</v>
      </c>
      <c r="D1119" s="626" t="s">
        <v>6600</v>
      </c>
      <c r="E1119" s="626" t="s">
        <v>6601</v>
      </c>
      <c r="F1119" s="629">
        <v>65</v>
      </c>
      <c r="G1119" s="629">
        <v>12805</v>
      </c>
      <c r="H1119" s="629">
        <v>1</v>
      </c>
      <c r="I1119" s="629">
        <v>197</v>
      </c>
      <c r="J1119" s="629">
        <v>42</v>
      </c>
      <c r="K1119" s="629">
        <v>5166</v>
      </c>
      <c r="L1119" s="629">
        <v>0.40343615775087854</v>
      </c>
      <c r="M1119" s="629">
        <v>123</v>
      </c>
      <c r="N1119" s="629">
        <v>46</v>
      </c>
      <c r="O1119" s="629">
        <v>5704</v>
      </c>
      <c r="P1119" s="642">
        <v>0.44545099570480279</v>
      </c>
      <c r="Q1119" s="630">
        <v>124</v>
      </c>
    </row>
    <row r="1120" spans="1:17" ht="14.4" customHeight="1" x14ac:dyDescent="0.3">
      <c r="A1120" s="625" t="s">
        <v>545</v>
      </c>
      <c r="B1120" s="626" t="s">
        <v>6642</v>
      </c>
      <c r="C1120" s="626" t="s">
        <v>6409</v>
      </c>
      <c r="D1120" s="626" t="s">
        <v>8038</v>
      </c>
      <c r="E1120" s="626" t="s">
        <v>8039</v>
      </c>
      <c r="F1120" s="629">
        <v>1</v>
      </c>
      <c r="G1120" s="629">
        <v>320</v>
      </c>
      <c r="H1120" s="629">
        <v>1</v>
      </c>
      <c r="I1120" s="629">
        <v>320</v>
      </c>
      <c r="J1120" s="629">
        <v>1</v>
      </c>
      <c r="K1120" s="629">
        <v>320</v>
      </c>
      <c r="L1120" s="629">
        <v>1</v>
      </c>
      <c r="M1120" s="629">
        <v>320</v>
      </c>
      <c r="N1120" s="629">
        <v>1</v>
      </c>
      <c r="O1120" s="629">
        <v>327</v>
      </c>
      <c r="P1120" s="642">
        <v>1.0218750000000001</v>
      </c>
      <c r="Q1120" s="630">
        <v>327</v>
      </c>
    </row>
    <row r="1121" spans="1:17" ht="14.4" customHeight="1" x14ac:dyDescent="0.3">
      <c r="A1121" s="625" t="s">
        <v>545</v>
      </c>
      <c r="B1121" s="626" t="s">
        <v>6642</v>
      </c>
      <c r="C1121" s="626" t="s">
        <v>6409</v>
      </c>
      <c r="D1121" s="626" t="s">
        <v>8040</v>
      </c>
      <c r="E1121" s="626" t="s">
        <v>8041</v>
      </c>
      <c r="F1121" s="629">
        <v>3</v>
      </c>
      <c r="G1121" s="629">
        <v>2409</v>
      </c>
      <c r="H1121" s="629">
        <v>1</v>
      </c>
      <c r="I1121" s="629">
        <v>803</v>
      </c>
      <c r="J1121" s="629"/>
      <c r="K1121" s="629"/>
      <c r="L1121" s="629"/>
      <c r="M1121" s="629"/>
      <c r="N1121" s="629">
        <v>3</v>
      </c>
      <c r="O1121" s="629">
        <v>2424</v>
      </c>
      <c r="P1121" s="642">
        <v>1.0062266500622665</v>
      </c>
      <c r="Q1121" s="630">
        <v>808</v>
      </c>
    </row>
    <row r="1122" spans="1:17" ht="14.4" customHeight="1" x14ac:dyDescent="0.3">
      <c r="A1122" s="625" t="s">
        <v>545</v>
      </c>
      <c r="B1122" s="626" t="s">
        <v>6642</v>
      </c>
      <c r="C1122" s="626" t="s">
        <v>6409</v>
      </c>
      <c r="D1122" s="626" t="s">
        <v>8042</v>
      </c>
      <c r="E1122" s="626" t="s">
        <v>8043</v>
      </c>
      <c r="F1122" s="629">
        <v>54</v>
      </c>
      <c r="G1122" s="629">
        <v>304722</v>
      </c>
      <c r="H1122" s="629">
        <v>1</v>
      </c>
      <c r="I1122" s="629">
        <v>5643</v>
      </c>
      <c r="J1122" s="629">
        <v>54</v>
      </c>
      <c r="K1122" s="629">
        <v>305208</v>
      </c>
      <c r="L1122" s="629">
        <v>1.0015948963317385</v>
      </c>
      <c r="M1122" s="629">
        <v>5652</v>
      </c>
      <c r="N1122" s="629">
        <v>66</v>
      </c>
      <c r="O1122" s="629">
        <v>373956</v>
      </c>
      <c r="P1122" s="642">
        <v>1.2272038119991335</v>
      </c>
      <c r="Q1122" s="630">
        <v>5666</v>
      </c>
    </row>
    <row r="1123" spans="1:17" ht="14.4" customHeight="1" x14ac:dyDescent="0.3">
      <c r="A1123" s="625" t="s">
        <v>545</v>
      </c>
      <c r="B1123" s="626" t="s">
        <v>6642</v>
      </c>
      <c r="C1123" s="626" t="s">
        <v>6409</v>
      </c>
      <c r="D1123" s="626" t="s">
        <v>8044</v>
      </c>
      <c r="E1123" s="626" t="s">
        <v>8045</v>
      </c>
      <c r="F1123" s="629">
        <v>7</v>
      </c>
      <c r="G1123" s="629">
        <v>19075</v>
      </c>
      <c r="H1123" s="629">
        <v>1</v>
      </c>
      <c r="I1123" s="629">
        <v>2725</v>
      </c>
      <c r="J1123" s="629">
        <v>5</v>
      </c>
      <c r="K1123" s="629">
        <v>13670</v>
      </c>
      <c r="L1123" s="629">
        <v>0.71664482306684141</v>
      </c>
      <c r="M1123" s="629">
        <v>2734</v>
      </c>
      <c r="N1123" s="629">
        <v>2</v>
      </c>
      <c r="O1123" s="629">
        <v>5492</v>
      </c>
      <c r="P1123" s="642">
        <v>0.28791612057667104</v>
      </c>
      <c r="Q1123" s="630">
        <v>2746</v>
      </c>
    </row>
    <row r="1124" spans="1:17" ht="14.4" customHeight="1" x14ac:dyDescent="0.3">
      <c r="A1124" s="625" t="s">
        <v>545</v>
      </c>
      <c r="B1124" s="626" t="s">
        <v>6642</v>
      </c>
      <c r="C1124" s="626" t="s">
        <v>6409</v>
      </c>
      <c r="D1124" s="626" t="s">
        <v>8046</v>
      </c>
      <c r="E1124" s="626" t="s">
        <v>8047</v>
      </c>
      <c r="F1124" s="629">
        <v>5</v>
      </c>
      <c r="G1124" s="629">
        <v>12825</v>
      </c>
      <c r="H1124" s="629">
        <v>1</v>
      </c>
      <c r="I1124" s="629">
        <v>2565</v>
      </c>
      <c r="J1124" s="629">
        <v>8</v>
      </c>
      <c r="K1124" s="629">
        <v>20576</v>
      </c>
      <c r="L1124" s="629">
        <v>1.6043664717348929</v>
      </c>
      <c r="M1124" s="629">
        <v>2572</v>
      </c>
      <c r="N1124" s="629">
        <v>2</v>
      </c>
      <c r="O1124" s="629">
        <v>5164</v>
      </c>
      <c r="P1124" s="642">
        <v>0.40265107212475632</v>
      </c>
      <c r="Q1124" s="630">
        <v>2582</v>
      </c>
    </row>
    <row r="1125" spans="1:17" ht="14.4" customHeight="1" x14ac:dyDescent="0.3">
      <c r="A1125" s="625" t="s">
        <v>545</v>
      </c>
      <c r="B1125" s="626" t="s">
        <v>6642</v>
      </c>
      <c r="C1125" s="626" t="s">
        <v>6409</v>
      </c>
      <c r="D1125" s="626" t="s">
        <v>8048</v>
      </c>
      <c r="E1125" s="626" t="s">
        <v>8049</v>
      </c>
      <c r="F1125" s="629">
        <v>1</v>
      </c>
      <c r="G1125" s="629">
        <v>4335</v>
      </c>
      <c r="H1125" s="629">
        <v>1</v>
      </c>
      <c r="I1125" s="629">
        <v>4335</v>
      </c>
      <c r="J1125" s="629"/>
      <c r="K1125" s="629"/>
      <c r="L1125" s="629"/>
      <c r="M1125" s="629"/>
      <c r="N1125" s="629"/>
      <c r="O1125" s="629"/>
      <c r="P1125" s="642"/>
      <c r="Q1125" s="630"/>
    </row>
    <row r="1126" spans="1:17" ht="14.4" customHeight="1" x14ac:dyDescent="0.3">
      <c r="A1126" s="625" t="s">
        <v>545</v>
      </c>
      <c r="B1126" s="626" t="s">
        <v>6642</v>
      </c>
      <c r="C1126" s="626" t="s">
        <v>6409</v>
      </c>
      <c r="D1126" s="626" t="s">
        <v>8050</v>
      </c>
      <c r="E1126" s="626" t="s">
        <v>8051</v>
      </c>
      <c r="F1126" s="629">
        <v>26</v>
      </c>
      <c r="G1126" s="629">
        <v>63102</v>
      </c>
      <c r="H1126" s="629">
        <v>1</v>
      </c>
      <c r="I1126" s="629">
        <v>2427</v>
      </c>
      <c r="J1126" s="629">
        <v>18</v>
      </c>
      <c r="K1126" s="629">
        <v>43812</v>
      </c>
      <c r="L1126" s="629">
        <v>0.69430445944661023</v>
      </c>
      <c r="M1126" s="629">
        <v>2434</v>
      </c>
      <c r="N1126" s="629">
        <v>6</v>
      </c>
      <c r="O1126" s="629">
        <v>14658</v>
      </c>
      <c r="P1126" s="642">
        <v>0.2322905771607873</v>
      </c>
      <c r="Q1126" s="630">
        <v>2443</v>
      </c>
    </row>
    <row r="1127" spans="1:17" ht="14.4" customHeight="1" x14ac:dyDescent="0.3">
      <c r="A1127" s="625" t="s">
        <v>545</v>
      </c>
      <c r="B1127" s="626" t="s">
        <v>6642</v>
      </c>
      <c r="C1127" s="626" t="s">
        <v>6409</v>
      </c>
      <c r="D1127" s="626" t="s">
        <v>8052</v>
      </c>
      <c r="E1127" s="626" t="s">
        <v>8053</v>
      </c>
      <c r="F1127" s="629">
        <v>44</v>
      </c>
      <c r="G1127" s="629">
        <v>65868</v>
      </c>
      <c r="H1127" s="629">
        <v>1</v>
      </c>
      <c r="I1127" s="629">
        <v>1497</v>
      </c>
      <c r="J1127" s="629">
        <v>30</v>
      </c>
      <c r="K1127" s="629">
        <v>45150</v>
      </c>
      <c r="L1127" s="629">
        <v>0.68546183275642192</v>
      </c>
      <c r="M1127" s="629">
        <v>1505</v>
      </c>
      <c r="N1127" s="629">
        <v>28</v>
      </c>
      <c r="O1127" s="629">
        <v>42410</v>
      </c>
      <c r="P1127" s="642">
        <v>0.64386348454484732</v>
      </c>
      <c r="Q1127" s="630">
        <v>1514.6428571428571</v>
      </c>
    </row>
    <row r="1128" spans="1:17" ht="14.4" customHeight="1" x14ac:dyDescent="0.3">
      <c r="A1128" s="625" t="s">
        <v>545</v>
      </c>
      <c r="B1128" s="626" t="s">
        <v>6642</v>
      </c>
      <c r="C1128" s="626" t="s">
        <v>6409</v>
      </c>
      <c r="D1128" s="626" t="s">
        <v>8054</v>
      </c>
      <c r="E1128" s="626" t="s">
        <v>8055</v>
      </c>
      <c r="F1128" s="629">
        <v>22</v>
      </c>
      <c r="G1128" s="629">
        <v>126544</v>
      </c>
      <c r="H1128" s="629">
        <v>1</v>
      </c>
      <c r="I1128" s="629">
        <v>5752</v>
      </c>
      <c r="J1128" s="629">
        <v>21</v>
      </c>
      <c r="K1128" s="629">
        <v>121170</v>
      </c>
      <c r="L1128" s="629">
        <v>0.95753255784549252</v>
      </c>
      <c r="M1128" s="629">
        <v>5770</v>
      </c>
      <c r="N1128" s="629">
        <v>20</v>
      </c>
      <c r="O1128" s="629">
        <v>115860</v>
      </c>
      <c r="P1128" s="642">
        <v>0.91557086863067394</v>
      </c>
      <c r="Q1128" s="630">
        <v>5793</v>
      </c>
    </row>
    <row r="1129" spans="1:17" ht="14.4" customHeight="1" x14ac:dyDescent="0.3">
      <c r="A1129" s="625" t="s">
        <v>545</v>
      </c>
      <c r="B1129" s="626" t="s">
        <v>6642</v>
      </c>
      <c r="C1129" s="626" t="s">
        <v>6409</v>
      </c>
      <c r="D1129" s="626" t="s">
        <v>8056</v>
      </c>
      <c r="E1129" s="626" t="s">
        <v>8057</v>
      </c>
      <c r="F1129" s="629">
        <v>38</v>
      </c>
      <c r="G1129" s="629">
        <v>151924</v>
      </c>
      <c r="H1129" s="629">
        <v>1</v>
      </c>
      <c r="I1129" s="629">
        <v>3998</v>
      </c>
      <c r="J1129" s="629">
        <v>75</v>
      </c>
      <c r="K1129" s="629">
        <v>300960</v>
      </c>
      <c r="L1129" s="629">
        <v>1.9809904952476238</v>
      </c>
      <c r="M1129" s="629">
        <v>4012.8</v>
      </c>
      <c r="N1129" s="629">
        <v>63</v>
      </c>
      <c r="O1129" s="629">
        <v>254059</v>
      </c>
      <c r="P1129" s="642">
        <v>1.672276927937653</v>
      </c>
      <c r="Q1129" s="630">
        <v>4032.6825396825398</v>
      </c>
    </row>
    <row r="1130" spans="1:17" ht="14.4" customHeight="1" x14ac:dyDescent="0.3">
      <c r="A1130" s="625" t="s">
        <v>545</v>
      </c>
      <c r="B1130" s="626" t="s">
        <v>6642</v>
      </c>
      <c r="C1130" s="626" t="s">
        <v>6409</v>
      </c>
      <c r="D1130" s="626" t="s">
        <v>8058</v>
      </c>
      <c r="E1130" s="626" t="s">
        <v>8059</v>
      </c>
      <c r="F1130" s="629">
        <v>2</v>
      </c>
      <c r="G1130" s="629">
        <v>3814</v>
      </c>
      <c r="H1130" s="629">
        <v>1</v>
      </c>
      <c r="I1130" s="629">
        <v>1907</v>
      </c>
      <c r="J1130" s="629">
        <v>6</v>
      </c>
      <c r="K1130" s="629">
        <v>11478</v>
      </c>
      <c r="L1130" s="629">
        <v>3.0094389092815943</v>
      </c>
      <c r="M1130" s="629">
        <v>1913</v>
      </c>
      <c r="N1130" s="629">
        <v>6</v>
      </c>
      <c r="O1130" s="629">
        <v>11520</v>
      </c>
      <c r="P1130" s="642">
        <v>3.0204509701101205</v>
      </c>
      <c r="Q1130" s="630">
        <v>1920</v>
      </c>
    </row>
    <row r="1131" spans="1:17" ht="14.4" customHeight="1" x14ac:dyDescent="0.3">
      <c r="A1131" s="625" t="s">
        <v>545</v>
      </c>
      <c r="B1131" s="626" t="s">
        <v>6642</v>
      </c>
      <c r="C1131" s="626" t="s">
        <v>6409</v>
      </c>
      <c r="D1131" s="626" t="s">
        <v>8060</v>
      </c>
      <c r="E1131" s="626" t="s">
        <v>8061</v>
      </c>
      <c r="F1131" s="629">
        <v>4</v>
      </c>
      <c r="G1131" s="629">
        <v>6464</v>
      </c>
      <c r="H1131" s="629">
        <v>1</v>
      </c>
      <c r="I1131" s="629">
        <v>1616</v>
      </c>
      <c r="J1131" s="629">
        <v>1</v>
      </c>
      <c r="K1131" s="629">
        <v>1625</v>
      </c>
      <c r="L1131" s="629">
        <v>0.25139232673267325</v>
      </c>
      <c r="M1131" s="629">
        <v>1625</v>
      </c>
      <c r="N1131" s="629">
        <v>3</v>
      </c>
      <c r="O1131" s="629">
        <v>4911</v>
      </c>
      <c r="P1131" s="642">
        <v>0.75974628712871284</v>
      </c>
      <c r="Q1131" s="630">
        <v>1637</v>
      </c>
    </row>
    <row r="1132" spans="1:17" ht="14.4" customHeight="1" x14ac:dyDescent="0.3">
      <c r="A1132" s="625" t="s">
        <v>545</v>
      </c>
      <c r="B1132" s="626" t="s">
        <v>6642</v>
      </c>
      <c r="C1132" s="626" t="s">
        <v>6409</v>
      </c>
      <c r="D1132" s="626" t="s">
        <v>6604</v>
      </c>
      <c r="E1132" s="626" t="s">
        <v>6605</v>
      </c>
      <c r="F1132" s="629">
        <v>18</v>
      </c>
      <c r="G1132" s="629">
        <v>15192</v>
      </c>
      <c r="H1132" s="629">
        <v>1</v>
      </c>
      <c r="I1132" s="629">
        <v>844</v>
      </c>
      <c r="J1132" s="629">
        <v>11</v>
      </c>
      <c r="K1132" s="629">
        <v>9317</v>
      </c>
      <c r="L1132" s="629">
        <v>0.61328330700368616</v>
      </c>
      <c r="M1132" s="629">
        <v>847</v>
      </c>
      <c r="N1132" s="629">
        <v>2</v>
      </c>
      <c r="O1132" s="629">
        <v>1702</v>
      </c>
      <c r="P1132" s="642">
        <v>0.11203264876250658</v>
      </c>
      <c r="Q1132" s="630">
        <v>851</v>
      </c>
    </row>
    <row r="1133" spans="1:17" ht="14.4" customHeight="1" x14ac:dyDescent="0.3">
      <c r="A1133" s="625" t="s">
        <v>545</v>
      </c>
      <c r="B1133" s="626" t="s">
        <v>6642</v>
      </c>
      <c r="C1133" s="626" t="s">
        <v>6409</v>
      </c>
      <c r="D1133" s="626" t="s">
        <v>6606</v>
      </c>
      <c r="E1133" s="626" t="s">
        <v>6607</v>
      </c>
      <c r="F1133" s="629">
        <v>52</v>
      </c>
      <c r="G1133" s="629">
        <v>49452</v>
      </c>
      <c r="H1133" s="629">
        <v>1</v>
      </c>
      <c r="I1133" s="629">
        <v>951</v>
      </c>
      <c r="J1133" s="629">
        <v>23</v>
      </c>
      <c r="K1133" s="629">
        <v>21988</v>
      </c>
      <c r="L1133" s="629">
        <v>0.44463317964895249</v>
      </c>
      <c r="M1133" s="629">
        <v>956</v>
      </c>
      <c r="N1133" s="629">
        <v>28</v>
      </c>
      <c r="O1133" s="629">
        <v>26936</v>
      </c>
      <c r="P1133" s="642">
        <v>0.544689800210305</v>
      </c>
      <c r="Q1133" s="630">
        <v>962</v>
      </c>
    </row>
    <row r="1134" spans="1:17" ht="14.4" customHeight="1" x14ac:dyDescent="0.3">
      <c r="A1134" s="625" t="s">
        <v>545</v>
      </c>
      <c r="B1134" s="626" t="s">
        <v>6642</v>
      </c>
      <c r="C1134" s="626" t="s">
        <v>6409</v>
      </c>
      <c r="D1134" s="626" t="s">
        <v>8062</v>
      </c>
      <c r="E1134" s="626" t="s">
        <v>8063</v>
      </c>
      <c r="F1134" s="629"/>
      <c r="G1134" s="629"/>
      <c r="H1134" s="629"/>
      <c r="I1134" s="629"/>
      <c r="J1134" s="629"/>
      <c r="K1134" s="629"/>
      <c r="L1134" s="629"/>
      <c r="M1134" s="629"/>
      <c r="N1134" s="629">
        <v>1</v>
      </c>
      <c r="O1134" s="629">
        <v>1154</v>
      </c>
      <c r="P1134" s="642"/>
      <c r="Q1134" s="630">
        <v>1154</v>
      </c>
    </row>
    <row r="1135" spans="1:17" ht="14.4" customHeight="1" x14ac:dyDescent="0.3">
      <c r="A1135" s="625" t="s">
        <v>545</v>
      </c>
      <c r="B1135" s="626" t="s">
        <v>6642</v>
      </c>
      <c r="C1135" s="626" t="s">
        <v>6409</v>
      </c>
      <c r="D1135" s="626" t="s">
        <v>8064</v>
      </c>
      <c r="E1135" s="626" t="s">
        <v>8065</v>
      </c>
      <c r="F1135" s="629"/>
      <c r="G1135" s="629"/>
      <c r="H1135" s="629"/>
      <c r="I1135" s="629"/>
      <c r="J1135" s="629"/>
      <c r="K1135" s="629"/>
      <c r="L1135" s="629"/>
      <c r="M1135" s="629"/>
      <c r="N1135" s="629">
        <v>1</v>
      </c>
      <c r="O1135" s="629">
        <v>412</v>
      </c>
      <c r="P1135" s="642"/>
      <c r="Q1135" s="630">
        <v>412</v>
      </c>
    </row>
    <row r="1136" spans="1:17" ht="14.4" customHeight="1" x14ac:dyDescent="0.3">
      <c r="A1136" s="625" t="s">
        <v>545</v>
      </c>
      <c r="B1136" s="626" t="s">
        <v>6642</v>
      </c>
      <c r="C1136" s="626" t="s">
        <v>6409</v>
      </c>
      <c r="D1136" s="626" t="s">
        <v>8066</v>
      </c>
      <c r="E1136" s="626" t="s">
        <v>8067</v>
      </c>
      <c r="F1136" s="629"/>
      <c r="G1136" s="629"/>
      <c r="H1136" s="629"/>
      <c r="I1136" s="629"/>
      <c r="J1136" s="629"/>
      <c r="K1136" s="629"/>
      <c r="L1136" s="629"/>
      <c r="M1136" s="629"/>
      <c r="N1136" s="629">
        <v>1</v>
      </c>
      <c r="O1136" s="629">
        <v>1235</v>
      </c>
      <c r="P1136" s="642"/>
      <c r="Q1136" s="630">
        <v>1235</v>
      </c>
    </row>
    <row r="1137" spans="1:17" ht="14.4" customHeight="1" x14ac:dyDescent="0.3">
      <c r="A1137" s="625" t="s">
        <v>545</v>
      </c>
      <c r="B1137" s="626" t="s">
        <v>6642</v>
      </c>
      <c r="C1137" s="626" t="s">
        <v>6409</v>
      </c>
      <c r="D1137" s="626" t="s">
        <v>6769</v>
      </c>
      <c r="E1137" s="626" t="s">
        <v>6770</v>
      </c>
      <c r="F1137" s="629">
        <v>8</v>
      </c>
      <c r="G1137" s="629">
        <v>17520</v>
      </c>
      <c r="H1137" s="629">
        <v>1</v>
      </c>
      <c r="I1137" s="629">
        <v>2190</v>
      </c>
      <c r="J1137" s="629">
        <v>11</v>
      </c>
      <c r="K1137" s="629">
        <v>24123</v>
      </c>
      <c r="L1137" s="629">
        <v>1.3768835616438355</v>
      </c>
      <c r="M1137" s="629">
        <v>2193</v>
      </c>
      <c r="N1137" s="629">
        <v>1</v>
      </c>
      <c r="O1137" s="629">
        <v>2197</v>
      </c>
      <c r="P1137" s="642">
        <v>0.12539954337899542</v>
      </c>
      <c r="Q1137" s="630">
        <v>2197</v>
      </c>
    </row>
    <row r="1138" spans="1:17" ht="14.4" customHeight="1" x14ac:dyDescent="0.3">
      <c r="A1138" s="625" t="s">
        <v>545</v>
      </c>
      <c r="B1138" s="626" t="s">
        <v>6642</v>
      </c>
      <c r="C1138" s="626" t="s">
        <v>6409</v>
      </c>
      <c r="D1138" s="626" t="s">
        <v>8068</v>
      </c>
      <c r="E1138" s="626" t="s">
        <v>8069</v>
      </c>
      <c r="F1138" s="629">
        <v>7</v>
      </c>
      <c r="G1138" s="629">
        <v>9072</v>
      </c>
      <c r="H1138" s="629">
        <v>1</v>
      </c>
      <c r="I1138" s="629">
        <v>1296</v>
      </c>
      <c r="J1138" s="629">
        <v>7</v>
      </c>
      <c r="K1138" s="629">
        <v>9107</v>
      </c>
      <c r="L1138" s="629">
        <v>1.003858024691358</v>
      </c>
      <c r="M1138" s="629">
        <v>1301</v>
      </c>
      <c r="N1138" s="629">
        <v>5</v>
      </c>
      <c r="O1138" s="629">
        <v>6535</v>
      </c>
      <c r="P1138" s="642">
        <v>0.7203483245149912</v>
      </c>
      <c r="Q1138" s="630">
        <v>1307</v>
      </c>
    </row>
    <row r="1139" spans="1:17" ht="14.4" customHeight="1" x14ac:dyDescent="0.3">
      <c r="A1139" s="625" t="s">
        <v>545</v>
      </c>
      <c r="B1139" s="626" t="s">
        <v>6642</v>
      </c>
      <c r="C1139" s="626" t="s">
        <v>6409</v>
      </c>
      <c r="D1139" s="626" t="s">
        <v>6771</v>
      </c>
      <c r="E1139" s="626" t="s">
        <v>6772</v>
      </c>
      <c r="F1139" s="629">
        <v>4</v>
      </c>
      <c r="G1139" s="629">
        <v>22064</v>
      </c>
      <c r="H1139" s="629">
        <v>1</v>
      </c>
      <c r="I1139" s="629">
        <v>5516</v>
      </c>
      <c r="J1139" s="629"/>
      <c r="K1139" s="629"/>
      <c r="L1139" s="629"/>
      <c r="M1139" s="629"/>
      <c r="N1139" s="629"/>
      <c r="O1139" s="629"/>
      <c r="P1139" s="642"/>
      <c r="Q1139" s="630"/>
    </row>
    <row r="1140" spans="1:17" ht="14.4" customHeight="1" x14ac:dyDescent="0.3">
      <c r="A1140" s="625" t="s">
        <v>545</v>
      </c>
      <c r="B1140" s="626" t="s">
        <v>6642</v>
      </c>
      <c r="C1140" s="626" t="s">
        <v>6409</v>
      </c>
      <c r="D1140" s="626" t="s">
        <v>8070</v>
      </c>
      <c r="E1140" s="626" t="s">
        <v>8071</v>
      </c>
      <c r="F1140" s="629">
        <v>40</v>
      </c>
      <c r="G1140" s="629">
        <v>117760</v>
      </c>
      <c r="H1140" s="629">
        <v>1</v>
      </c>
      <c r="I1140" s="629">
        <v>2944</v>
      </c>
      <c r="J1140" s="629">
        <v>20</v>
      </c>
      <c r="K1140" s="629">
        <v>59120</v>
      </c>
      <c r="L1140" s="629">
        <v>0.50203804347826086</v>
      </c>
      <c r="M1140" s="629">
        <v>2956</v>
      </c>
      <c r="N1140" s="629">
        <v>14</v>
      </c>
      <c r="O1140" s="629">
        <v>41608</v>
      </c>
      <c r="P1140" s="642">
        <v>0.3533288043478261</v>
      </c>
      <c r="Q1140" s="630">
        <v>2972</v>
      </c>
    </row>
    <row r="1141" spans="1:17" ht="14.4" customHeight="1" x14ac:dyDescent="0.3">
      <c r="A1141" s="625" t="s">
        <v>545</v>
      </c>
      <c r="B1141" s="626" t="s">
        <v>6642</v>
      </c>
      <c r="C1141" s="626" t="s">
        <v>6409</v>
      </c>
      <c r="D1141" s="626" t="s">
        <v>8072</v>
      </c>
      <c r="E1141" s="626" t="s">
        <v>8073</v>
      </c>
      <c r="F1141" s="629">
        <v>10</v>
      </c>
      <c r="G1141" s="629">
        <v>23060</v>
      </c>
      <c r="H1141" s="629">
        <v>1</v>
      </c>
      <c r="I1141" s="629">
        <v>2306</v>
      </c>
      <c r="J1141" s="629">
        <v>13</v>
      </c>
      <c r="K1141" s="629">
        <v>30095</v>
      </c>
      <c r="L1141" s="629">
        <v>1.3050737207285343</v>
      </c>
      <c r="M1141" s="629">
        <v>2315</v>
      </c>
      <c r="N1141" s="629">
        <v>12</v>
      </c>
      <c r="O1141" s="629">
        <v>27912</v>
      </c>
      <c r="P1141" s="642">
        <v>1.2104076322636601</v>
      </c>
      <c r="Q1141" s="630">
        <v>2326</v>
      </c>
    </row>
    <row r="1142" spans="1:17" ht="14.4" customHeight="1" x14ac:dyDescent="0.3">
      <c r="A1142" s="625" t="s">
        <v>545</v>
      </c>
      <c r="B1142" s="626" t="s">
        <v>6642</v>
      </c>
      <c r="C1142" s="626" t="s">
        <v>6409</v>
      </c>
      <c r="D1142" s="626" t="s">
        <v>8074</v>
      </c>
      <c r="E1142" s="626" t="s">
        <v>8075</v>
      </c>
      <c r="F1142" s="629">
        <v>13</v>
      </c>
      <c r="G1142" s="629">
        <v>102388</v>
      </c>
      <c r="H1142" s="629">
        <v>1</v>
      </c>
      <c r="I1142" s="629">
        <v>7876</v>
      </c>
      <c r="J1142" s="629">
        <v>11</v>
      </c>
      <c r="K1142" s="629">
        <v>86977</v>
      </c>
      <c r="L1142" s="629">
        <v>0.84948431456811346</v>
      </c>
      <c r="M1142" s="629">
        <v>7907</v>
      </c>
      <c r="N1142" s="629">
        <v>10</v>
      </c>
      <c r="O1142" s="629">
        <v>79470</v>
      </c>
      <c r="P1142" s="642">
        <v>0.77616517560651643</v>
      </c>
      <c r="Q1142" s="630">
        <v>7947</v>
      </c>
    </row>
    <row r="1143" spans="1:17" ht="14.4" customHeight="1" x14ac:dyDescent="0.3">
      <c r="A1143" s="625" t="s">
        <v>545</v>
      </c>
      <c r="B1143" s="626" t="s">
        <v>6642</v>
      </c>
      <c r="C1143" s="626" t="s">
        <v>6409</v>
      </c>
      <c r="D1143" s="626" t="s">
        <v>8076</v>
      </c>
      <c r="E1143" s="626" t="s">
        <v>8077</v>
      </c>
      <c r="F1143" s="629">
        <v>3</v>
      </c>
      <c r="G1143" s="629">
        <v>7851</v>
      </c>
      <c r="H1143" s="629">
        <v>1</v>
      </c>
      <c r="I1143" s="629">
        <v>2617</v>
      </c>
      <c r="J1143" s="629">
        <v>2</v>
      </c>
      <c r="K1143" s="629">
        <v>5246</v>
      </c>
      <c r="L1143" s="629">
        <v>0.66819513437778622</v>
      </c>
      <c r="M1143" s="629">
        <v>2623</v>
      </c>
      <c r="N1143" s="629"/>
      <c r="O1143" s="629"/>
      <c r="P1143" s="642"/>
      <c r="Q1143" s="630"/>
    </row>
    <row r="1144" spans="1:17" ht="14.4" customHeight="1" x14ac:dyDescent="0.3">
      <c r="A1144" s="625" t="s">
        <v>545</v>
      </c>
      <c r="B1144" s="626" t="s">
        <v>6642</v>
      </c>
      <c r="C1144" s="626" t="s">
        <v>6409</v>
      </c>
      <c r="D1144" s="626" t="s">
        <v>8078</v>
      </c>
      <c r="E1144" s="626" t="s">
        <v>8079</v>
      </c>
      <c r="F1144" s="629">
        <v>7</v>
      </c>
      <c r="G1144" s="629">
        <v>19831</v>
      </c>
      <c r="H1144" s="629">
        <v>1</v>
      </c>
      <c r="I1144" s="629">
        <v>2833</v>
      </c>
      <c r="J1144" s="629">
        <v>7</v>
      </c>
      <c r="K1144" s="629">
        <v>19873</v>
      </c>
      <c r="L1144" s="629">
        <v>1.002117896223085</v>
      </c>
      <c r="M1144" s="629">
        <v>2839</v>
      </c>
      <c r="N1144" s="629">
        <v>7</v>
      </c>
      <c r="O1144" s="629">
        <v>19922</v>
      </c>
      <c r="P1144" s="642">
        <v>1.0045887751500175</v>
      </c>
      <c r="Q1144" s="630">
        <v>2846</v>
      </c>
    </row>
    <row r="1145" spans="1:17" ht="14.4" customHeight="1" x14ac:dyDescent="0.3">
      <c r="A1145" s="625" t="s">
        <v>545</v>
      </c>
      <c r="B1145" s="626" t="s">
        <v>6642</v>
      </c>
      <c r="C1145" s="626" t="s">
        <v>6409</v>
      </c>
      <c r="D1145" s="626" t="s">
        <v>8080</v>
      </c>
      <c r="E1145" s="626" t="s">
        <v>8081</v>
      </c>
      <c r="F1145" s="629">
        <v>3</v>
      </c>
      <c r="G1145" s="629">
        <v>8019</v>
      </c>
      <c r="H1145" s="629">
        <v>1</v>
      </c>
      <c r="I1145" s="629">
        <v>2673</v>
      </c>
      <c r="J1145" s="629">
        <v>3</v>
      </c>
      <c r="K1145" s="629">
        <v>8046</v>
      </c>
      <c r="L1145" s="629">
        <v>1.0033670033670035</v>
      </c>
      <c r="M1145" s="629">
        <v>2682</v>
      </c>
      <c r="N1145" s="629">
        <v>2</v>
      </c>
      <c r="O1145" s="629">
        <v>5388</v>
      </c>
      <c r="P1145" s="642">
        <v>0.67190422745978307</v>
      </c>
      <c r="Q1145" s="630">
        <v>2694</v>
      </c>
    </row>
    <row r="1146" spans="1:17" ht="14.4" customHeight="1" x14ac:dyDescent="0.3">
      <c r="A1146" s="625" t="s">
        <v>545</v>
      </c>
      <c r="B1146" s="626" t="s">
        <v>6642</v>
      </c>
      <c r="C1146" s="626" t="s">
        <v>6409</v>
      </c>
      <c r="D1146" s="626" t="s">
        <v>6609</v>
      </c>
      <c r="E1146" s="626" t="s">
        <v>6610</v>
      </c>
      <c r="F1146" s="629">
        <v>9</v>
      </c>
      <c r="G1146" s="629">
        <v>990</v>
      </c>
      <c r="H1146" s="629">
        <v>1</v>
      </c>
      <c r="I1146" s="629">
        <v>110</v>
      </c>
      <c r="J1146" s="629">
        <v>4</v>
      </c>
      <c r="K1146" s="629">
        <v>444</v>
      </c>
      <c r="L1146" s="629">
        <v>0.44848484848484849</v>
      </c>
      <c r="M1146" s="629">
        <v>111</v>
      </c>
      <c r="N1146" s="629">
        <v>5</v>
      </c>
      <c r="O1146" s="629">
        <v>560</v>
      </c>
      <c r="P1146" s="642">
        <v>0.56565656565656564</v>
      </c>
      <c r="Q1146" s="630">
        <v>112</v>
      </c>
    </row>
    <row r="1147" spans="1:17" ht="14.4" customHeight="1" x14ac:dyDescent="0.3">
      <c r="A1147" s="625" t="s">
        <v>545</v>
      </c>
      <c r="B1147" s="626" t="s">
        <v>6642</v>
      </c>
      <c r="C1147" s="626" t="s">
        <v>6409</v>
      </c>
      <c r="D1147" s="626" t="s">
        <v>8082</v>
      </c>
      <c r="E1147" s="626" t="s">
        <v>8083</v>
      </c>
      <c r="F1147" s="629">
        <v>1</v>
      </c>
      <c r="G1147" s="629">
        <v>807</v>
      </c>
      <c r="H1147" s="629">
        <v>1</v>
      </c>
      <c r="I1147" s="629">
        <v>807</v>
      </c>
      <c r="J1147" s="629"/>
      <c r="K1147" s="629"/>
      <c r="L1147" s="629"/>
      <c r="M1147" s="629"/>
      <c r="N1147" s="629"/>
      <c r="O1147" s="629"/>
      <c r="P1147" s="642"/>
      <c r="Q1147" s="630"/>
    </row>
    <row r="1148" spans="1:17" ht="14.4" customHeight="1" x14ac:dyDescent="0.3">
      <c r="A1148" s="625" t="s">
        <v>545</v>
      </c>
      <c r="B1148" s="626" t="s">
        <v>6642</v>
      </c>
      <c r="C1148" s="626" t="s">
        <v>6409</v>
      </c>
      <c r="D1148" s="626" t="s">
        <v>6773</v>
      </c>
      <c r="E1148" s="626" t="s">
        <v>6774</v>
      </c>
      <c r="F1148" s="629">
        <v>12</v>
      </c>
      <c r="G1148" s="629">
        <v>14172</v>
      </c>
      <c r="H1148" s="629">
        <v>1</v>
      </c>
      <c r="I1148" s="629">
        <v>1181</v>
      </c>
      <c r="J1148" s="629">
        <v>4</v>
      </c>
      <c r="K1148" s="629">
        <v>4732</v>
      </c>
      <c r="L1148" s="629">
        <v>0.33389782670053625</v>
      </c>
      <c r="M1148" s="629">
        <v>1183</v>
      </c>
      <c r="N1148" s="629">
        <v>4</v>
      </c>
      <c r="O1148" s="629">
        <v>4744</v>
      </c>
      <c r="P1148" s="642">
        <v>0.33474456675134068</v>
      </c>
      <c r="Q1148" s="630">
        <v>1186</v>
      </c>
    </row>
    <row r="1149" spans="1:17" ht="14.4" customHeight="1" x14ac:dyDescent="0.3">
      <c r="A1149" s="625" t="s">
        <v>545</v>
      </c>
      <c r="B1149" s="626" t="s">
        <v>6642</v>
      </c>
      <c r="C1149" s="626" t="s">
        <v>6409</v>
      </c>
      <c r="D1149" s="626" t="s">
        <v>6611</v>
      </c>
      <c r="E1149" s="626" t="s">
        <v>6612</v>
      </c>
      <c r="F1149" s="629">
        <v>1</v>
      </c>
      <c r="G1149" s="629">
        <v>73</v>
      </c>
      <c r="H1149" s="629">
        <v>1</v>
      </c>
      <c r="I1149" s="629">
        <v>73</v>
      </c>
      <c r="J1149" s="629">
        <v>7</v>
      </c>
      <c r="K1149" s="629">
        <v>518</v>
      </c>
      <c r="L1149" s="629">
        <v>7.095890410958904</v>
      </c>
      <c r="M1149" s="629">
        <v>74</v>
      </c>
      <c r="N1149" s="629">
        <v>2</v>
      </c>
      <c r="O1149" s="629">
        <v>148</v>
      </c>
      <c r="P1149" s="642">
        <v>2.0273972602739727</v>
      </c>
      <c r="Q1149" s="630">
        <v>74</v>
      </c>
    </row>
    <row r="1150" spans="1:17" ht="14.4" customHeight="1" x14ac:dyDescent="0.3">
      <c r="A1150" s="625" t="s">
        <v>545</v>
      </c>
      <c r="B1150" s="626" t="s">
        <v>6642</v>
      </c>
      <c r="C1150" s="626" t="s">
        <v>6409</v>
      </c>
      <c r="D1150" s="626" t="s">
        <v>8084</v>
      </c>
      <c r="E1150" s="626" t="s">
        <v>8085</v>
      </c>
      <c r="F1150" s="629">
        <v>5</v>
      </c>
      <c r="G1150" s="629">
        <v>4605</v>
      </c>
      <c r="H1150" s="629">
        <v>1</v>
      </c>
      <c r="I1150" s="629">
        <v>921</v>
      </c>
      <c r="J1150" s="629">
        <v>7</v>
      </c>
      <c r="K1150" s="629">
        <v>6482</v>
      </c>
      <c r="L1150" s="629">
        <v>1.4076004343105319</v>
      </c>
      <c r="M1150" s="629">
        <v>926</v>
      </c>
      <c r="N1150" s="629"/>
      <c r="O1150" s="629"/>
      <c r="P1150" s="642"/>
      <c r="Q1150" s="630"/>
    </row>
    <row r="1151" spans="1:17" ht="14.4" customHeight="1" x14ac:dyDescent="0.3">
      <c r="A1151" s="625" t="s">
        <v>545</v>
      </c>
      <c r="B1151" s="626" t="s">
        <v>6642</v>
      </c>
      <c r="C1151" s="626" t="s">
        <v>6409</v>
      </c>
      <c r="D1151" s="626" t="s">
        <v>8086</v>
      </c>
      <c r="E1151" s="626" t="s">
        <v>8087</v>
      </c>
      <c r="F1151" s="629">
        <v>23</v>
      </c>
      <c r="G1151" s="629">
        <v>54901</v>
      </c>
      <c r="H1151" s="629">
        <v>1</v>
      </c>
      <c r="I1151" s="629">
        <v>2387</v>
      </c>
      <c r="J1151" s="629">
        <v>6</v>
      </c>
      <c r="K1151" s="629">
        <v>14358</v>
      </c>
      <c r="L1151" s="629">
        <v>0.2615252909783064</v>
      </c>
      <c r="M1151" s="629">
        <v>2393</v>
      </c>
      <c r="N1151" s="629">
        <v>14</v>
      </c>
      <c r="O1151" s="629">
        <v>33600</v>
      </c>
      <c r="P1151" s="642">
        <v>0.61201071018742825</v>
      </c>
      <c r="Q1151" s="630">
        <v>2400</v>
      </c>
    </row>
    <row r="1152" spans="1:17" ht="14.4" customHeight="1" x14ac:dyDescent="0.3">
      <c r="A1152" s="625" t="s">
        <v>545</v>
      </c>
      <c r="B1152" s="626" t="s">
        <v>6642</v>
      </c>
      <c r="C1152" s="626" t="s">
        <v>6409</v>
      </c>
      <c r="D1152" s="626" t="s">
        <v>6613</v>
      </c>
      <c r="E1152" s="626" t="s">
        <v>6449</v>
      </c>
      <c r="F1152" s="629">
        <v>639</v>
      </c>
      <c r="G1152" s="629">
        <v>157194</v>
      </c>
      <c r="H1152" s="629">
        <v>1</v>
      </c>
      <c r="I1152" s="629">
        <v>246</v>
      </c>
      <c r="J1152" s="629">
        <v>497</v>
      </c>
      <c r="K1152" s="629">
        <v>122759</v>
      </c>
      <c r="L1152" s="629">
        <v>0.78093947606142733</v>
      </c>
      <c r="M1152" s="629">
        <v>247</v>
      </c>
      <c r="N1152" s="629">
        <v>1</v>
      </c>
      <c r="O1152" s="629">
        <v>247</v>
      </c>
      <c r="P1152" s="642">
        <v>1.5713067928801354E-3</v>
      </c>
      <c r="Q1152" s="630">
        <v>247</v>
      </c>
    </row>
    <row r="1153" spans="1:17" ht="14.4" customHeight="1" x14ac:dyDescent="0.3">
      <c r="A1153" s="625" t="s">
        <v>545</v>
      </c>
      <c r="B1153" s="626" t="s">
        <v>6642</v>
      </c>
      <c r="C1153" s="626" t="s">
        <v>6409</v>
      </c>
      <c r="D1153" s="626" t="s">
        <v>8088</v>
      </c>
      <c r="E1153" s="626" t="s">
        <v>8089</v>
      </c>
      <c r="F1153" s="629">
        <v>3</v>
      </c>
      <c r="G1153" s="629">
        <v>3042</v>
      </c>
      <c r="H1153" s="629">
        <v>1</v>
      </c>
      <c r="I1153" s="629">
        <v>1014</v>
      </c>
      <c r="J1153" s="629"/>
      <c r="K1153" s="629"/>
      <c r="L1153" s="629"/>
      <c r="M1153" s="629"/>
      <c r="N1153" s="629"/>
      <c r="O1153" s="629"/>
      <c r="P1153" s="642"/>
      <c r="Q1153" s="630"/>
    </row>
    <row r="1154" spans="1:17" ht="14.4" customHeight="1" x14ac:dyDescent="0.3">
      <c r="A1154" s="625" t="s">
        <v>545</v>
      </c>
      <c r="B1154" s="626" t="s">
        <v>6642</v>
      </c>
      <c r="C1154" s="626" t="s">
        <v>6409</v>
      </c>
      <c r="D1154" s="626" t="s">
        <v>8090</v>
      </c>
      <c r="E1154" s="626" t="s">
        <v>8091</v>
      </c>
      <c r="F1154" s="629">
        <v>3</v>
      </c>
      <c r="G1154" s="629">
        <v>3585</v>
      </c>
      <c r="H1154" s="629">
        <v>1</v>
      </c>
      <c r="I1154" s="629">
        <v>1195</v>
      </c>
      <c r="J1154" s="629"/>
      <c r="K1154" s="629"/>
      <c r="L1154" s="629"/>
      <c r="M1154" s="629"/>
      <c r="N1154" s="629"/>
      <c r="O1154" s="629"/>
      <c r="P1154" s="642"/>
      <c r="Q1154" s="630"/>
    </row>
    <row r="1155" spans="1:17" ht="14.4" customHeight="1" x14ac:dyDescent="0.3">
      <c r="A1155" s="625" t="s">
        <v>545</v>
      </c>
      <c r="B1155" s="626" t="s">
        <v>6642</v>
      </c>
      <c r="C1155" s="626" t="s">
        <v>6409</v>
      </c>
      <c r="D1155" s="626" t="s">
        <v>8092</v>
      </c>
      <c r="E1155" s="626" t="s">
        <v>8093</v>
      </c>
      <c r="F1155" s="629">
        <v>6</v>
      </c>
      <c r="G1155" s="629">
        <v>16074</v>
      </c>
      <c r="H1155" s="629">
        <v>1</v>
      </c>
      <c r="I1155" s="629">
        <v>2679</v>
      </c>
      <c r="J1155" s="629">
        <v>3</v>
      </c>
      <c r="K1155" s="629">
        <v>8067</v>
      </c>
      <c r="L1155" s="629">
        <v>0.50186636804777907</v>
      </c>
      <c r="M1155" s="629">
        <v>2689</v>
      </c>
      <c r="N1155" s="629">
        <v>5</v>
      </c>
      <c r="O1155" s="629">
        <v>13510</v>
      </c>
      <c r="P1155" s="642">
        <v>0.84048774418315286</v>
      </c>
      <c r="Q1155" s="630">
        <v>2702</v>
      </c>
    </row>
    <row r="1156" spans="1:17" ht="14.4" customHeight="1" x14ac:dyDescent="0.3">
      <c r="A1156" s="625" t="s">
        <v>545</v>
      </c>
      <c r="B1156" s="626" t="s">
        <v>6642</v>
      </c>
      <c r="C1156" s="626" t="s">
        <v>6409</v>
      </c>
      <c r="D1156" s="626" t="s">
        <v>8094</v>
      </c>
      <c r="E1156" s="626" t="s">
        <v>8095</v>
      </c>
      <c r="F1156" s="629">
        <v>19</v>
      </c>
      <c r="G1156" s="629">
        <v>80256</v>
      </c>
      <c r="H1156" s="629">
        <v>1</v>
      </c>
      <c r="I1156" s="629">
        <v>4224</v>
      </c>
      <c r="J1156" s="629">
        <v>40</v>
      </c>
      <c r="K1156" s="629">
        <v>169560</v>
      </c>
      <c r="L1156" s="629">
        <v>2.1127392344497609</v>
      </c>
      <c r="M1156" s="629">
        <v>4239</v>
      </c>
      <c r="N1156" s="629">
        <v>28</v>
      </c>
      <c r="O1156" s="629">
        <v>119252</v>
      </c>
      <c r="P1156" s="642">
        <v>1.4858951355661882</v>
      </c>
      <c r="Q1156" s="630">
        <v>4259</v>
      </c>
    </row>
    <row r="1157" spans="1:17" ht="14.4" customHeight="1" x14ac:dyDescent="0.3">
      <c r="A1157" s="625" t="s">
        <v>545</v>
      </c>
      <c r="B1157" s="626" t="s">
        <v>6642</v>
      </c>
      <c r="C1157" s="626" t="s">
        <v>6409</v>
      </c>
      <c r="D1157" s="626" t="s">
        <v>6614</v>
      </c>
      <c r="E1157" s="626" t="s">
        <v>6615</v>
      </c>
      <c r="F1157" s="629">
        <v>3</v>
      </c>
      <c r="G1157" s="629">
        <v>2805</v>
      </c>
      <c r="H1157" s="629">
        <v>1</v>
      </c>
      <c r="I1157" s="629">
        <v>935</v>
      </c>
      <c r="J1157" s="629">
        <v>1</v>
      </c>
      <c r="K1157" s="629">
        <v>940</v>
      </c>
      <c r="L1157" s="629">
        <v>0.33511586452762926</v>
      </c>
      <c r="M1157" s="629">
        <v>940</v>
      </c>
      <c r="N1157" s="629">
        <v>2</v>
      </c>
      <c r="O1157" s="629">
        <v>1892</v>
      </c>
      <c r="P1157" s="642">
        <v>0.67450980392156867</v>
      </c>
      <c r="Q1157" s="630">
        <v>946</v>
      </c>
    </row>
    <row r="1158" spans="1:17" ht="14.4" customHeight="1" x14ac:dyDescent="0.3">
      <c r="A1158" s="625" t="s">
        <v>545</v>
      </c>
      <c r="B1158" s="626" t="s">
        <v>6642</v>
      </c>
      <c r="C1158" s="626" t="s">
        <v>6409</v>
      </c>
      <c r="D1158" s="626" t="s">
        <v>6616</v>
      </c>
      <c r="E1158" s="626" t="s">
        <v>6617</v>
      </c>
      <c r="F1158" s="629"/>
      <c r="G1158" s="629"/>
      <c r="H1158" s="629"/>
      <c r="I1158" s="629"/>
      <c r="J1158" s="629">
        <v>1</v>
      </c>
      <c r="K1158" s="629">
        <v>925</v>
      </c>
      <c r="L1158" s="629"/>
      <c r="M1158" s="629">
        <v>925</v>
      </c>
      <c r="N1158" s="629"/>
      <c r="O1158" s="629"/>
      <c r="P1158" s="642"/>
      <c r="Q1158" s="630"/>
    </row>
    <row r="1159" spans="1:17" ht="14.4" customHeight="1" x14ac:dyDescent="0.3">
      <c r="A1159" s="625" t="s">
        <v>545</v>
      </c>
      <c r="B1159" s="626" t="s">
        <v>6642</v>
      </c>
      <c r="C1159" s="626" t="s">
        <v>6409</v>
      </c>
      <c r="D1159" s="626" t="s">
        <v>8096</v>
      </c>
      <c r="E1159" s="626" t="s">
        <v>8097</v>
      </c>
      <c r="F1159" s="629">
        <v>24</v>
      </c>
      <c r="G1159" s="629">
        <v>58128</v>
      </c>
      <c r="H1159" s="629">
        <v>1</v>
      </c>
      <c r="I1159" s="629">
        <v>2422</v>
      </c>
      <c r="J1159" s="629">
        <v>28</v>
      </c>
      <c r="K1159" s="629">
        <v>68068</v>
      </c>
      <c r="L1159" s="629">
        <v>1.1710019267822736</v>
      </c>
      <c r="M1159" s="629">
        <v>2431</v>
      </c>
      <c r="N1159" s="629">
        <v>41</v>
      </c>
      <c r="O1159" s="629">
        <v>100163</v>
      </c>
      <c r="P1159" s="642">
        <v>1.723145472061657</v>
      </c>
      <c r="Q1159" s="630">
        <v>2443</v>
      </c>
    </row>
    <row r="1160" spans="1:17" ht="14.4" customHeight="1" x14ac:dyDescent="0.3">
      <c r="A1160" s="625" t="s">
        <v>545</v>
      </c>
      <c r="B1160" s="626" t="s">
        <v>6642</v>
      </c>
      <c r="C1160" s="626" t="s">
        <v>6409</v>
      </c>
      <c r="D1160" s="626" t="s">
        <v>8098</v>
      </c>
      <c r="E1160" s="626" t="s">
        <v>8099</v>
      </c>
      <c r="F1160" s="629">
        <v>17</v>
      </c>
      <c r="G1160" s="629">
        <v>59517</v>
      </c>
      <c r="H1160" s="629">
        <v>1</v>
      </c>
      <c r="I1160" s="629">
        <v>3501</v>
      </c>
      <c r="J1160" s="629">
        <v>26</v>
      </c>
      <c r="K1160" s="629">
        <v>91338</v>
      </c>
      <c r="L1160" s="629">
        <v>1.5346539644135289</v>
      </c>
      <c r="M1160" s="629">
        <v>3513</v>
      </c>
      <c r="N1160" s="629">
        <v>40</v>
      </c>
      <c r="O1160" s="629">
        <v>141160</v>
      </c>
      <c r="P1160" s="642">
        <v>2.3717593292672681</v>
      </c>
      <c r="Q1160" s="630">
        <v>3529</v>
      </c>
    </row>
    <row r="1161" spans="1:17" ht="14.4" customHeight="1" x14ac:dyDescent="0.3">
      <c r="A1161" s="625" t="s">
        <v>545</v>
      </c>
      <c r="B1161" s="626" t="s">
        <v>6642</v>
      </c>
      <c r="C1161" s="626" t="s">
        <v>6409</v>
      </c>
      <c r="D1161" s="626" t="s">
        <v>8100</v>
      </c>
      <c r="E1161" s="626" t="s">
        <v>8101</v>
      </c>
      <c r="F1161" s="629">
        <v>4</v>
      </c>
      <c r="G1161" s="629">
        <v>10308</v>
      </c>
      <c r="H1161" s="629">
        <v>1</v>
      </c>
      <c r="I1161" s="629">
        <v>2577</v>
      </c>
      <c r="J1161" s="629"/>
      <c r="K1161" s="629"/>
      <c r="L1161" s="629"/>
      <c r="M1161" s="629"/>
      <c r="N1161" s="629"/>
      <c r="O1161" s="629"/>
      <c r="P1161" s="642"/>
      <c r="Q1161" s="630"/>
    </row>
    <row r="1162" spans="1:17" ht="14.4" customHeight="1" x14ac:dyDescent="0.3">
      <c r="A1162" s="625" t="s">
        <v>545</v>
      </c>
      <c r="B1162" s="626" t="s">
        <v>6642</v>
      </c>
      <c r="C1162" s="626" t="s">
        <v>6409</v>
      </c>
      <c r="D1162" s="626" t="s">
        <v>8102</v>
      </c>
      <c r="E1162" s="626" t="s">
        <v>8103</v>
      </c>
      <c r="F1162" s="629">
        <v>2</v>
      </c>
      <c r="G1162" s="629">
        <v>4712</v>
      </c>
      <c r="H1162" s="629">
        <v>1</v>
      </c>
      <c r="I1162" s="629">
        <v>2356</v>
      </c>
      <c r="J1162" s="629">
        <v>1</v>
      </c>
      <c r="K1162" s="629">
        <v>2362</v>
      </c>
      <c r="L1162" s="629">
        <v>0.5012733446519525</v>
      </c>
      <c r="M1162" s="629">
        <v>2362</v>
      </c>
      <c r="N1162" s="629"/>
      <c r="O1162" s="629"/>
      <c r="P1162" s="642"/>
      <c r="Q1162" s="630"/>
    </row>
    <row r="1163" spans="1:17" ht="14.4" customHeight="1" x14ac:dyDescent="0.3">
      <c r="A1163" s="625" t="s">
        <v>545</v>
      </c>
      <c r="B1163" s="626" t="s">
        <v>6642</v>
      </c>
      <c r="C1163" s="626" t="s">
        <v>6409</v>
      </c>
      <c r="D1163" s="626" t="s">
        <v>8104</v>
      </c>
      <c r="E1163" s="626" t="s">
        <v>8105</v>
      </c>
      <c r="F1163" s="629">
        <v>3</v>
      </c>
      <c r="G1163" s="629">
        <v>5193</v>
      </c>
      <c r="H1163" s="629">
        <v>1</v>
      </c>
      <c r="I1163" s="629">
        <v>1731</v>
      </c>
      <c r="J1163" s="629">
        <v>2</v>
      </c>
      <c r="K1163" s="629">
        <v>3474</v>
      </c>
      <c r="L1163" s="629">
        <v>0.66897746967071059</v>
      </c>
      <c r="M1163" s="629">
        <v>1737</v>
      </c>
      <c r="N1163" s="629"/>
      <c r="O1163" s="629"/>
      <c r="P1163" s="642"/>
      <c r="Q1163" s="630"/>
    </row>
    <row r="1164" spans="1:17" ht="14.4" customHeight="1" x14ac:dyDescent="0.3">
      <c r="A1164" s="625" t="s">
        <v>545</v>
      </c>
      <c r="B1164" s="626" t="s">
        <v>6642</v>
      </c>
      <c r="C1164" s="626" t="s">
        <v>6409</v>
      </c>
      <c r="D1164" s="626" t="s">
        <v>6775</v>
      </c>
      <c r="E1164" s="626" t="s">
        <v>6776</v>
      </c>
      <c r="F1164" s="629">
        <v>3</v>
      </c>
      <c r="G1164" s="629">
        <v>60543</v>
      </c>
      <c r="H1164" s="629">
        <v>1</v>
      </c>
      <c r="I1164" s="629">
        <v>20181</v>
      </c>
      <c r="J1164" s="629"/>
      <c r="K1164" s="629"/>
      <c r="L1164" s="629"/>
      <c r="M1164" s="629"/>
      <c r="N1164" s="629"/>
      <c r="O1164" s="629"/>
      <c r="P1164" s="642"/>
      <c r="Q1164" s="630"/>
    </row>
    <row r="1165" spans="1:17" ht="14.4" customHeight="1" x14ac:dyDescent="0.3">
      <c r="A1165" s="625" t="s">
        <v>545</v>
      </c>
      <c r="B1165" s="626" t="s">
        <v>6642</v>
      </c>
      <c r="C1165" s="626" t="s">
        <v>6409</v>
      </c>
      <c r="D1165" s="626" t="s">
        <v>8106</v>
      </c>
      <c r="E1165" s="626" t="s">
        <v>8107</v>
      </c>
      <c r="F1165" s="629">
        <v>2</v>
      </c>
      <c r="G1165" s="629">
        <v>4628</v>
      </c>
      <c r="H1165" s="629">
        <v>1</v>
      </c>
      <c r="I1165" s="629">
        <v>2314</v>
      </c>
      <c r="J1165" s="629">
        <v>2</v>
      </c>
      <c r="K1165" s="629">
        <v>4646</v>
      </c>
      <c r="L1165" s="629">
        <v>1.0038893690579085</v>
      </c>
      <c r="M1165" s="629">
        <v>2323</v>
      </c>
      <c r="N1165" s="629">
        <v>2</v>
      </c>
      <c r="O1165" s="629">
        <v>4670</v>
      </c>
      <c r="P1165" s="642">
        <v>1.0090751944684528</v>
      </c>
      <c r="Q1165" s="630">
        <v>2335</v>
      </c>
    </row>
    <row r="1166" spans="1:17" ht="14.4" customHeight="1" x14ac:dyDescent="0.3">
      <c r="A1166" s="625" t="s">
        <v>545</v>
      </c>
      <c r="B1166" s="626" t="s">
        <v>6642</v>
      </c>
      <c r="C1166" s="626" t="s">
        <v>6409</v>
      </c>
      <c r="D1166" s="626" t="s">
        <v>8108</v>
      </c>
      <c r="E1166" s="626" t="s">
        <v>8109</v>
      </c>
      <c r="F1166" s="629">
        <v>18</v>
      </c>
      <c r="G1166" s="629">
        <v>54504</v>
      </c>
      <c r="H1166" s="629">
        <v>1</v>
      </c>
      <c r="I1166" s="629">
        <v>3028</v>
      </c>
      <c r="J1166" s="629">
        <v>7</v>
      </c>
      <c r="K1166" s="629">
        <v>21259</v>
      </c>
      <c r="L1166" s="629">
        <v>0.39004476735652427</v>
      </c>
      <c r="M1166" s="629">
        <v>3037</v>
      </c>
      <c r="N1166" s="629">
        <v>9</v>
      </c>
      <c r="O1166" s="629">
        <v>27441</v>
      </c>
      <c r="P1166" s="642">
        <v>0.50346763540290618</v>
      </c>
      <c r="Q1166" s="630">
        <v>3049</v>
      </c>
    </row>
    <row r="1167" spans="1:17" ht="14.4" customHeight="1" x14ac:dyDescent="0.3">
      <c r="A1167" s="625" t="s">
        <v>545</v>
      </c>
      <c r="B1167" s="626" t="s">
        <v>6642</v>
      </c>
      <c r="C1167" s="626" t="s">
        <v>6409</v>
      </c>
      <c r="D1167" s="626" t="s">
        <v>8110</v>
      </c>
      <c r="E1167" s="626" t="s">
        <v>8111</v>
      </c>
      <c r="F1167" s="629">
        <v>3</v>
      </c>
      <c r="G1167" s="629">
        <v>10248</v>
      </c>
      <c r="H1167" s="629">
        <v>1</v>
      </c>
      <c r="I1167" s="629">
        <v>3416</v>
      </c>
      <c r="J1167" s="629">
        <v>5</v>
      </c>
      <c r="K1167" s="629">
        <v>17140</v>
      </c>
      <c r="L1167" s="629">
        <v>1.6725214676034348</v>
      </c>
      <c r="M1167" s="629">
        <v>3428</v>
      </c>
      <c r="N1167" s="629"/>
      <c r="O1167" s="629"/>
      <c r="P1167" s="642"/>
      <c r="Q1167" s="630"/>
    </row>
    <row r="1168" spans="1:17" ht="14.4" customHeight="1" x14ac:dyDescent="0.3">
      <c r="A1168" s="625" t="s">
        <v>545</v>
      </c>
      <c r="B1168" s="626" t="s">
        <v>6642</v>
      </c>
      <c r="C1168" s="626" t="s">
        <v>6409</v>
      </c>
      <c r="D1168" s="626" t="s">
        <v>8112</v>
      </c>
      <c r="E1168" s="626" t="s">
        <v>8113</v>
      </c>
      <c r="F1168" s="629">
        <v>24</v>
      </c>
      <c r="G1168" s="629">
        <v>93336</v>
      </c>
      <c r="H1168" s="629">
        <v>1</v>
      </c>
      <c r="I1168" s="629">
        <v>3889</v>
      </c>
      <c r="J1168" s="629">
        <v>28</v>
      </c>
      <c r="K1168" s="629">
        <v>109228</v>
      </c>
      <c r="L1168" s="629">
        <v>1.1702665638124625</v>
      </c>
      <c r="M1168" s="629">
        <v>3901</v>
      </c>
      <c r="N1168" s="629">
        <v>22</v>
      </c>
      <c r="O1168" s="629">
        <v>86174</v>
      </c>
      <c r="P1168" s="642">
        <v>0.92326647810062568</v>
      </c>
      <c r="Q1168" s="630">
        <v>3917</v>
      </c>
    </row>
    <row r="1169" spans="1:17" ht="14.4" customHeight="1" x14ac:dyDescent="0.3">
      <c r="A1169" s="625" t="s">
        <v>545</v>
      </c>
      <c r="B1169" s="626" t="s">
        <v>6642</v>
      </c>
      <c r="C1169" s="626" t="s">
        <v>6409</v>
      </c>
      <c r="D1169" s="626" t="s">
        <v>8114</v>
      </c>
      <c r="E1169" s="626" t="s">
        <v>8115</v>
      </c>
      <c r="F1169" s="629">
        <v>2</v>
      </c>
      <c r="G1169" s="629">
        <v>5940</v>
      </c>
      <c r="H1169" s="629">
        <v>1</v>
      </c>
      <c r="I1169" s="629">
        <v>2970</v>
      </c>
      <c r="J1169" s="629">
        <v>4</v>
      </c>
      <c r="K1169" s="629">
        <v>11924</v>
      </c>
      <c r="L1169" s="629">
        <v>2.0074074074074075</v>
      </c>
      <c r="M1169" s="629">
        <v>2981</v>
      </c>
      <c r="N1169" s="629">
        <v>2</v>
      </c>
      <c r="O1169" s="629">
        <v>5988</v>
      </c>
      <c r="P1169" s="642">
        <v>1.0080808080808081</v>
      </c>
      <c r="Q1169" s="630">
        <v>2994</v>
      </c>
    </row>
    <row r="1170" spans="1:17" ht="14.4" customHeight="1" x14ac:dyDescent="0.3">
      <c r="A1170" s="625" t="s">
        <v>545</v>
      </c>
      <c r="B1170" s="626" t="s">
        <v>6642</v>
      </c>
      <c r="C1170" s="626" t="s">
        <v>6409</v>
      </c>
      <c r="D1170" s="626" t="s">
        <v>8116</v>
      </c>
      <c r="E1170" s="626" t="s">
        <v>8117</v>
      </c>
      <c r="F1170" s="629">
        <v>1</v>
      </c>
      <c r="G1170" s="629">
        <v>1409</v>
      </c>
      <c r="H1170" s="629">
        <v>1</v>
      </c>
      <c r="I1170" s="629">
        <v>1409</v>
      </c>
      <c r="J1170" s="629">
        <v>2</v>
      </c>
      <c r="K1170" s="629">
        <v>2828</v>
      </c>
      <c r="L1170" s="629">
        <v>2.0070972320794889</v>
      </c>
      <c r="M1170" s="629">
        <v>1414</v>
      </c>
      <c r="N1170" s="629">
        <v>1</v>
      </c>
      <c r="O1170" s="629">
        <v>1420</v>
      </c>
      <c r="P1170" s="642">
        <v>1.0078069552874378</v>
      </c>
      <c r="Q1170" s="630">
        <v>1420</v>
      </c>
    </row>
    <row r="1171" spans="1:17" ht="14.4" customHeight="1" x14ac:dyDescent="0.3">
      <c r="A1171" s="625" t="s">
        <v>545</v>
      </c>
      <c r="B1171" s="626" t="s">
        <v>6642</v>
      </c>
      <c r="C1171" s="626" t="s">
        <v>6409</v>
      </c>
      <c r="D1171" s="626" t="s">
        <v>8118</v>
      </c>
      <c r="E1171" s="626" t="s">
        <v>8119</v>
      </c>
      <c r="F1171" s="629">
        <v>1</v>
      </c>
      <c r="G1171" s="629">
        <v>805</v>
      </c>
      <c r="H1171" s="629">
        <v>1</v>
      </c>
      <c r="I1171" s="629">
        <v>805</v>
      </c>
      <c r="J1171" s="629"/>
      <c r="K1171" s="629"/>
      <c r="L1171" s="629"/>
      <c r="M1171" s="629"/>
      <c r="N1171" s="629">
        <v>1</v>
      </c>
      <c r="O1171" s="629">
        <v>810</v>
      </c>
      <c r="P1171" s="642">
        <v>1.0062111801242235</v>
      </c>
      <c r="Q1171" s="630">
        <v>810</v>
      </c>
    </row>
    <row r="1172" spans="1:17" ht="14.4" customHeight="1" x14ac:dyDescent="0.3">
      <c r="A1172" s="625" t="s">
        <v>545</v>
      </c>
      <c r="B1172" s="626" t="s">
        <v>6642</v>
      </c>
      <c r="C1172" s="626" t="s">
        <v>6409</v>
      </c>
      <c r="D1172" s="626" t="s">
        <v>8120</v>
      </c>
      <c r="E1172" s="626" t="s">
        <v>8121</v>
      </c>
      <c r="F1172" s="629">
        <v>7</v>
      </c>
      <c r="G1172" s="629">
        <v>11417</v>
      </c>
      <c r="H1172" s="629">
        <v>1</v>
      </c>
      <c r="I1172" s="629">
        <v>1631</v>
      </c>
      <c r="J1172" s="629">
        <v>3</v>
      </c>
      <c r="K1172" s="629">
        <v>4911</v>
      </c>
      <c r="L1172" s="629">
        <v>0.43014802487518611</v>
      </c>
      <c r="M1172" s="629">
        <v>1637</v>
      </c>
      <c r="N1172" s="629">
        <v>5</v>
      </c>
      <c r="O1172" s="629">
        <v>8230</v>
      </c>
      <c r="P1172" s="642">
        <v>0.72085486555137079</v>
      </c>
      <c r="Q1172" s="630">
        <v>1646</v>
      </c>
    </row>
    <row r="1173" spans="1:17" ht="14.4" customHeight="1" x14ac:dyDescent="0.3">
      <c r="A1173" s="625" t="s">
        <v>545</v>
      </c>
      <c r="B1173" s="626" t="s">
        <v>6642</v>
      </c>
      <c r="C1173" s="626" t="s">
        <v>6409</v>
      </c>
      <c r="D1173" s="626" t="s">
        <v>8122</v>
      </c>
      <c r="E1173" s="626" t="s">
        <v>8123</v>
      </c>
      <c r="F1173" s="629">
        <v>1</v>
      </c>
      <c r="G1173" s="629">
        <v>737</v>
      </c>
      <c r="H1173" s="629">
        <v>1</v>
      </c>
      <c r="I1173" s="629">
        <v>737</v>
      </c>
      <c r="J1173" s="629"/>
      <c r="K1173" s="629"/>
      <c r="L1173" s="629"/>
      <c r="M1173" s="629"/>
      <c r="N1173" s="629"/>
      <c r="O1173" s="629"/>
      <c r="P1173" s="642"/>
      <c r="Q1173" s="630"/>
    </row>
    <row r="1174" spans="1:17" ht="14.4" customHeight="1" x14ac:dyDescent="0.3">
      <c r="A1174" s="625" t="s">
        <v>545</v>
      </c>
      <c r="B1174" s="626" t="s">
        <v>6642</v>
      </c>
      <c r="C1174" s="626" t="s">
        <v>6409</v>
      </c>
      <c r="D1174" s="626" t="s">
        <v>8124</v>
      </c>
      <c r="E1174" s="626" t="s">
        <v>8125</v>
      </c>
      <c r="F1174" s="629">
        <v>17</v>
      </c>
      <c r="G1174" s="629">
        <v>37247</v>
      </c>
      <c r="H1174" s="629">
        <v>1</v>
      </c>
      <c r="I1174" s="629">
        <v>2191</v>
      </c>
      <c r="J1174" s="629">
        <v>7</v>
      </c>
      <c r="K1174" s="629">
        <v>15379</v>
      </c>
      <c r="L1174" s="629">
        <v>0.41289231347491073</v>
      </c>
      <c r="M1174" s="629">
        <v>2197</v>
      </c>
      <c r="N1174" s="629">
        <v>5</v>
      </c>
      <c r="O1174" s="629">
        <v>11030</v>
      </c>
      <c r="P1174" s="642">
        <v>0.29613123204553388</v>
      </c>
      <c r="Q1174" s="630">
        <v>2206</v>
      </c>
    </row>
    <row r="1175" spans="1:17" ht="14.4" customHeight="1" x14ac:dyDescent="0.3">
      <c r="A1175" s="625" t="s">
        <v>545</v>
      </c>
      <c r="B1175" s="626" t="s">
        <v>6642</v>
      </c>
      <c r="C1175" s="626" t="s">
        <v>6409</v>
      </c>
      <c r="D1175" s="626" t="s">
        <v>8126</v>
      </c>
      <c r="E1175" s="626" t="s">
        <v>8127</v>
      </c>
      <c r="F1175" s="629">
        <v>5</v>
      </c>
      <c r="G1175" s="629">
        <v>7350</v>
      </c>
      <c r="H1175" s="629">
        <v>1</v>
      </c>
      <c r="I1175" s="629">
        <v>1470</v>
      </c>
      <c r="J1175" s="629">
        <v>3</v>
      </c>
      <c r="K1175" s="629">
        <v>4425</v>
      </c>
      <c r="L1175" s="629">
        <v>0.60204081632653061</v>
      </c>
      <c r="M1175" s="629">
        <v>1475</v>
      </c>
      <c r="N1175" s="629">
        <v>2</v>
      </c>
      <c r="O1175" s="629">
        <v>2962</v>
      </c>
      <c r="P1175" s="642">
        <v>0.40299319727891159</v>
      </c>
      <c r="Q1175" s="630">
        <v>1481</v>
      </c>
    </row>
    <row r="1176" spans="1:17" ht="14.4" customHeight="1" x14ac:dyDescent="0.3">
      <c r="A1176" s="625" t="s">
        <v>545</v>
      </c>
      <c r="B1176" s="626" t="s">
        <v>6642</v>
      </c>
      <c r="C1176" s="626" t="s">
        <v>6409</v>
      </c>
      <c r="D1176" s="626" t="s">
        <v>8128</v>
      </c>
      <c r="E1176" s="626" t="s">
        <v>8129</v>
      </c>
      <c r="F1176" s="629">
        <v>1</v>
      </c>
      <c r="G1176" s="629">
        <v>2068</v>
      </c>
      <c r="H1176" s="629">
        <v>1</v>
      </c>
      <c r="I1176" s="629">
        <v>2068</v>
      </c>
      <c r="J1176" s="629"/>
      <c r="K1176" s="629"/>
      <c r="L1176" s="629"/>
      <c r="M1176" s="629"/>
      <c r="N1176" s="629"/>
      <c r="O1176" s="629"/>
      <c r="P1176" s="642"/>
      <c r="Q1176" s="630"/>
    </row>
    <row r="1177" spans="1:17" ht="14.4" customHeight="1" x14ac:dyDescent="0.3">
      <c r="A1177" s="625" t="s">
        <v>545</v>
      </c>
      <c r="B1177" s="626" t="s">
        <v>6642</v>
      </c>
      <c r="C1177" s="626" t="s">
        <v>6409</v>
      </c>
      <c r="D1177" s="626" t="s">
        <v>8130</v>
      </c>
      <c r="E1177" s="626" t="s">
        <v>8131</v>
      </c>
      <c r="F1177" s="629">
        <v>5</v>
      </c>
      <c r="G1177" s="629">
        <v>11210</v>
      </c>
      <c r="H1177" s="629">
        <v>1</v>
      </c>
      <c r="I1177" s="629">
        <v>2242</v>
      </c>
      <c r="J1177" s="629"/>
      <c r="K1177" s="629"/>
      <c r="L1177" s="629"/>
      <c r="M1177" s="629"/>
      <c r="N1177" s="629">
        <v>1</v>
      </c>
      <c r="O1177" s="629">
        <v>2252</v>
      </c>
      <c r="P1177" s="642">
        <v>0.20089206066012488</v>
      </c>
      <c r="Q1177" s="630">
        <v>2252</v>
      </c>
    </row>
    <row r="1178" spans="1:17" ht="14.4" customHeight="1" x14ac:dyDescent="0.3">
      <c r="A1178" s="625" t="s">
        <v>545</v>
      </c>
      <c r="B1178" s="626" t="s">
        <v>6642</v>
      </c>
      <c r="C1178" s="626" t="s">
        <v>6409</v>
      </c>
      <c r="D1178" s="626" t="s">
        <v>8132</v>
      </c>
      <c r="E1178" s="626" t="s">
        <v>8133</v>
      </c>
      <c r="F1178" s="629">
        <v>4</v>
      </c>
      <c r="G1178" s="629">
        <v>8632</v>
      </c>
      <c r="H1178" s="629">
        <v>1</v>
      </c>
      <c r="I1178" s="629">
        <v>2158</v>
      </c>
      <c r="J1178" s="629">
        <v>2</v>
      </c>
      <c r="K1178" s="629">
        <v>4328</v>
      </c>
      <c r="L1178" s="629">
        <v>0.5013901760889713</v>
      </c>
      <c r="M1178" s="629">
        <v>2164</v>
      </c>
      <c r="N1178" s="629">
        <v>4</v>
      </c>
      <c r="O1178" s="629">
        <v>8684</v>
      </c>
      <c r="P1178" s="642">
        <v>1.0060240963855422</v>
      </c>
      <c r="Q1178" s="630">
        <v>2171</v>
      </c>
    </row>
    <row r="1179" spans="1:17" ht="14.4" customHeight="1" x14ac:dyDescent="0.3">
      <c r="A1179" s="625" t="s">
        <v>545</v>
      </c>
      <c r="B1179" s="626" t="s">
        <v>6642</v>
      </c>
      <c r="C1179" s="626" t="s">
        <v>6409</v>
      </c>
      <c r="D1179" s="626" t="s">
        <v>8134</v>
      </c>
      <c r="E1179" s="626" t="s">
        <v>8135</v>
      </c>
      <c r="F1179" s="629">
        <v>1</v>
      </c>
      <c r="G1179" s="629">
        <v>2871</v>
      </c>
      <c r="H1179" s="629">
        <v>1</v>
      </c>
      <c r="I1179" s="629">
        <v>2871</v>
      </c>
      <c r="J1179" s="629"/>
      <c r="K1179" s="629"/>
      <c r="L1179" s="629"/>
      <c r="M1179" s="629"/>
      <c r="N1179" s="629"/>
      <c r="O1179" s="629"/>
      <c r="P1179" s="642"/>
      <c r="Q1179" s="630"/>
    </row>
    <row r="1180" spans="1:17" ht="14.4" customHeight="1" x14ac:dyDescent="0.3">
      <c r="A1180" s="625" t="s">
        <v>545</v>
      </c>
      <c r="B1180" s="626" t="s">
        <v>6642</v>
      </c>
      <c r="C1180" s="626" t="s">
        <v>6409</v>
      </c>
      <c r="D1180" s="626" t="s">
        <v>8136</v>
      </c>
      <c r="E1180" s="626" t="s">
        <v>8137</v>
      </c>
      <c r="F1180" s="629">
        <v>4</v>
      </c>
      <c r="G1180" s="629">
        <v>9216</v>
      </c>
      <c r="H1180" s="629">
        <v>1</v>
      </c>
      <c r="I1180" s="629">
        <v>2304</v>
      </c>
      <c r="J1180" s="629">
        <v>5</v>
      </c>
      <c r="K1180" s="629">
        <v>11550</v>
      </c>
      <c r="L1180" s="629">
        <v>1.2532552083333333</v>
      </c>
      <c r="M1180" s="629">
        <v>2310</v>
      </c>
      <c r="N1180" s="629">
        <v>4</v>
      </c>
      <c r="O1180" s="629">
        <v>9268</v>
      </c>
      <c r="P1180" s="642">
        <v>1.0056423611111112</v>
      </c>
      <c r="Q1180" s="630">
        <v>2317</v>
      </c>
    </row>
    <row r="1181" spans="1:17" ht="14.4" customHeight="1" x14ac:dyDescent="0.3">
      <c r="A1181" s="625" t="s">
        <v>545</v>
      </c>
      <c r="B1181" s="626" t="s">
        <v>6642</v>
      </c>
      <c r="C1181" s="626" t="s">
        <v>6409</v>
      </c>
      <c r="D1181" s="626" t="s">
        <v>8138</v>
      </c>
      <c r="E1181" s="626" t="s">
        <v>8139</v>
      </c>
      <c r="F1181" s="629">
        <v>1</v>
      </c>
      <c r="G1181" s="629">
        <v>6441</v>
      </c>
      <c r="H1181" s="629">
        <v>1</v>
      </c>
      <c r="I1181" s="629">
        <v>6441</v>
      </c>
      <c r="J1181" s="629">
        <v>1</v>
      </c>
      <c r="K1181" s="629">
        <v>6468</v>
      </c>
      <c r="L1181" s="629">
        <v>1.0041918956683744</v>
      </c>
      <c r="M1181" s="629">
        <v>6468</v>
      </c>
      <c r="N1181" s="629"/>
      <c r="O1181" s="629"/>
      <c r="P1181" s="642"/>
      <c r="Q1181" s="630"/>
    </row>
    <row r="1182" spans="1:17" ht="14.4" customHeight="1" x14ac:dyDescent="0.3">
      <c r="A1182" s="625" t="s">
        <v>545</v>
      </c>
      <c r="B1182" s="626" t="s">
        <v>6642</v>
      </c>
      <c r="C1182" s="626" t="s">
        <v>6409</v>
      </c>
      <c r="D1182" s="626" t="s">
        <v>8140</v>
      </c>
      <c r="E1182" s="626" t="s">
        <v>8141</v>
      </c>
      <c r="F1182" s="629">
        <v>93</v>
      </c>
      <c r="G1182" s="629">
        <v>174003</v>
      </c>
      <c r="H1182" s="629">
        <v>1</v>
      </c>
      <c r="I1182" s="629">
        <v>1871</v>
      </c>
      <c r="J1182" s="629">
        <v>83</v>
      </c>
      <c r="K1182" s="629">
        <v>156040</v>
      </c>
      <c r="L1182" s="629">
        <v>0.89676614771009699</v>
      </c>
      <c r="M1182" s="629">
        <v>1880</v>
      </c>
      <c r="N1182" s="629">
        <v>6</v>
      </c>
      <c r="O1182" s="629">
        <v>11352</v>
      </c>
      <c r="P1182" s="642">
        <v>6.5240254478371063E-2</v>
      </c>
      <c r="Q1182" s="630">
        <v>1892</v>
      </c>
    </row>
    <row r="1183" spans="1:17" ht="14.4" customHeight="1" x14ac:dyDescent="0.3">
      <c r="A1183" s="625" t="s">
        <v>545</v>
      </c>
      <c r="B1183" s="626" t="s">
        <v>6642</v>
      </c>
      <c r="C1183" s="626" t="s">
        <v>6409</v>
      </c>
      <c r="D1183" s="626" t="s">
        <v>8142</v>
      </c>
      <c r="E1183" s="626" t="s">
        <v>8143</v>
      </c>
      <c r="F1183" s="629">
        <v>37</v>
      </c>
      <c r="G1183" s="629">
        <v>0</v>
      </c>
      <c r="H1183" s="629"/>
      <c r="I1183" s="629">
        <v>0</v>
      </c>
      <c r="J1183" s="629">
        <v>72</v>
      </c>
      <c r="K1183" s="629">
        <v>0</v>
      </c>
      <c r="L1183" s="629"/>
      <c r="M1183" s="629">
        <v>0</v>
      </c>
      <c r="N1183" s="629">
        <v>69</v>
      </c>
      <c r="O1183" s="629">
        <v>0</v>
      </c>
      <c r="P1183" s="642"/>
      <c r="Q1183" s="630">
        <v>0</v>
      </c>
    </row>
    <row r="1184" spans="1:17" ht="14.4" customHeight="1" x14ac:dyDescent="0.3">
      <c r="A1184" s="625" t="s">
        <v>545</v>
      </c>
      <c r="B1184" s="626" t="s">
        <v>6642</v>
      </c>
      <c r="C1184" s="626" t="s">
        <v>6409</v>
      </c>
      <c r="D1184" s="626" t="s">
        <v>8144</v>
      </c>
      <c r="E1184" s="626" t="s">
        <v>8145</v>
      </c>
      <c r="F1184" s="629"/>
      <c r="G1184" s="629"/>
      <c r="H1184" s="629"/>
      <c r="I1184" s="629"/>
      <c r="J1184" s="629"/>
      <c r="K1184" s="629"/>
      <c r="L1184" s="629"/>
      <c r="M1184" s="629"/>
      <c r="N1184" s="629">
        <v>4</v>
      </c>
      <c r="O1184" s="629">
        <v>2244</v>
      </c>
      <c r="P1184" s="642"/>
      <c r="Q1184" s="630">
        <v>561</v>
      </c>
    </row>
    <row r="1185" spans="1:17" ht="14.4" customHeight="1" x14ac:dyDescent="0.3">
      <c r="A1185" s="625" t="s">
        <v>545</v>
      </c>
      <c r="B1185" s="626" t="s">
        <v>6642</v>
      </c>
      <c r="C1185" s="626" t="s">
        <v>6409</v>
      </c>
      <c r="D1185" s="626" t="s">
        <v>8146</v>
      </c>
      <c r="E1185" s="626" t="s">
        <v>8147</v>
      </c>
      <c r="F1185" s="629">
        <v>4</v>
      </c>
      <c r="G1185" s="629">
        <v>15688</v>
      </c>
      <c r="H1185" s="629">
        <v>1</v>
      </c>
      <c r="I1185" s="629">
        <v>3922</v>
      </c>
      <c r="J1185" s="629">
        <v>12</v>
      </c>
      <c r="K1185" s="629">
        <v>47208</v>
      </c>
      <c r="L1185" s="629">
        <v>3.0091789903110659</v>
      </c>
      <c r="M1185" s="629">
        <v>3934</v>
      </c>
      <c r="N1185" s="629">
        <v>6</v>
      </c>
      <c r="O1185" s="629">
        <v>23700</v>
      </c>
      <c r="P1185" s="642">
        <v>1.5107088220295768</v>
      </c>
      <c r="Q1185" s="630">
        <v>3950</v>
      </c>
    </row>
    <row r="1186" spans="1:17" ht="14.4" customHeight="1" x14ac:dyDescent="0.3">
      <c r="A1186" s="625" t="s">
        <v>545</v>
      </c>
      <c r="B1186" s="626" t="s">
        <v>6642</v>
      </c>
      <c r="C1186" s="626" t="s">
        <v>6409</v>
      </c>
      <c r="D1186" s="626" t="s">
        <v>6620</v>
      </c>
      <c r="E1186" s="626" t="s">
        <v>6621</v>
      </c>
      <c r="F1186" s="629"/>
      <c r="G1186" s="629"/>
      <c r="H1186" s="629"/>
      <c r="I1186" s="629"/>
      <c r="J1186" s="629">
        <v>1</v>
      </c>
      <c r="K1186" s="629">
        <v>501</v>
      </c>
      <c r="L1186" s="629"/>
      <c r="M1186" s="629">
        <v>501</v>
      </c>
      <c r="N1186" s="629"/>
      <c r="O1186" s="629"/>
      <c r="P1186" s="642"/>
      <c r="Q1186" s="630"/>
    </row>
    <row r="1187" spans="1:17" ht="14.4" customHeight="1" x14ac:dyDescent="0.3">
      <c r="A1187" s="625" t="s">
        <v>545</v>
      </c>
      <c r="B1187" s="626" t="s">
        <v>6642</v>
      </c>
      <c r="C1187" s="626" t="s">
        <v>6409</v>
      </c>
      <c r="D1187" s="626" t="s">
        <v>8148</v>
      </c>
      <c r="E1187" s="626" t="s">
        <v>8149</v>
      </c>
      <c r="F1187" s="629">
        <v>5</v>
      </c>
      <c r="G1187" s="629">
        <v>19325</v>
      </c>
      <c r="H1187" s="629">
        <v>1</v>
      </c>
      <c r="I1187" s="629">
        <v>3865</v>
      </c>
      <c r="J1187" s="629">
        <v>12</v>
      </c>
      <c r="K1187" s="629">
        <v>46524</v>
      </c>
      <c r="L1187" s="629">
        <v>2.4074514877102198</v>
      </c>
      <c r="M1187" s="629">
        <v>3877</v>
      </c>
      <c r="N1187" s="629">
        <v>7</v>
      </c>
      <c r="O1187" s="629">
        <v>27251</v>
      </c>
      <c r="P1187" s="642">
        <v>1.4101423027166882</v>
      </c>
      <c r="Q1187" s="630">
        <v>3893</v>
      </c>
    </row>
    <row r="1188" spans="1:17" ht="14.4" customHeight="1" x14ac:dyDescent="0.3">
      <c r="A1188" s="625" t="s">
        <v>545</v>
      </c>
      <c r="B1188" s="626" t="s">
        <v>6642</v>
      </c>
      <c r="C1188" s="626" t="s">
        <v>6409</v>
      </c>
      <c r="D1188" s="626" t="s">
        <v>8150</v>
      </c>
      <c r="E1188" s="626" t="s">
        <v>8151</v>
      </c>
      <c r="F1188" s="629"/>
      <c r="G1188" s="629"/>
      <c r="H1188" s="629"/>
      <c r="I1188" s="629"/>
      <c r="J1188" s="629"/>
      <c r="K1188" s="629"/>
      <c r="L1188" s="629"/>
      <c r="M1188" s="629"/>
      <c r="N1188" s="629">
        <v>1</v>
      </c>
      <c r="O1188" s="629">
        <v>548</v>
      </c>
      <c r="P1188" s="642"/>
      <c r="Q1188" s="630">
        <v>548</v>
      </c>
    </row>
    <row r="1189" spans="1:17" ht="14.4" customHeight="1" x14ac:dyDescent="0.3">
      <c r="A1189" s="625" t="s">
        <v>545</v>
      </c>
      <c r="B1189" s="626" t="s">
        <v>6642</v>
      </c>
      <c r="C1189" s="626" t="s">
        <v>6409</v>
      </c>
      <c r="D1189" s="626" t="s">
        <v>8152</v>
      </c>
      <c r="E1189" s="626" t="s">
        <v>8153</v>
      </c>
      <c r="F1189" s="629">
        <v>10</v>
      </c>
      <c r="G1189" s="629">
        <v>37280</v>
      </c>
      <c r="H1189" s="629">
        <v>1</v>
      </c>
      <c r="I1189" s="629">
        <v>3728</v>
      </c>
      <c r="J1189" s="629">
        <v>11</v>
      </c>
      <c r="K1189" s="629">
        <v>41128</v>
      </c>
      <c r="L1189" s="629">
        <v>1.1032188841201718</v>
      </c>
      <c r="M1189" s="629">
        <v>3738.909090909091</v>
      </c>
      <c r="N1189" s="629">
        <v>8</v>
      </c>
      <c r="O1189" s="629">
        <v>30048</v>
      </c>
      <c r="P1189" s="642">
        <v>0.80600858369098716</v>
      </c>
      <c r="Q1189" s="630">
        <v>3756</v>
      </c>
    </row>
    <row r="1190" spans="1:17" ht="14.4" customHeight="1" x14ac:dyDescent="0.3">
      <c r="A1190" s="625" t="s">
        <v>545</v>
      </c>
      <c r="B1190" s="626" t="s">
        <v>6642</v>
      </c>
      <c r="C1190" s="626" t="s">
        <v>6409</v>
      </c>
      <c r="D1190" s="626" t="s">
        <v>8154</v>
      </c>
      <c r="E1190" s="626" t="s">
        <v>8155</v>
      </c>
      <c r="F1190" s="629">
        <v>1</v>
      </c>
      <c r="G1190" s="629">
        <v>5653</v>
      </c>
      <c r="H1190" s="629">
        <v>1</v>
      </c>
      <c r="I1190" s="629">
        <v>5653</v>
      </c>
      <c r="J1190" s="629">
        <v>1</v>
      </c>
      <c r="K1190" s="629">
        <v>5671</v>
      </c>
      <c r="L1190" s="629">
        <v>1.0031841500088448</v>
      </c>
      <c r="M1190" s="629">
        <v>5671</v>
      </c>
      <c r="N1190" s="629"/>
      <c r="O1190" s="629"/>
      <c r="P1190" s="642"/>
      <c r="Q1190" s="630"/>
    </row>
    <row r="1191" spans="1:17" ht="14.4" customHeight="1" x14ac:dyDescent="0.3">
      <c r="A1191" s="625" t="s">
        <v>545</v>
      </c>
      <c r="B1191" s="626" t="s">
        <v>6642</v>
      </c>
      <c r="C1191" s="626" t="s">
        <v>6409</v>
      </c>
      <c r="D1191" s="626" t="s">
        <v>8156</v>
      </c>
      <c r="E1191" s="626" t="s">
        <v>8157</v>
      </c>
      <c r="F1191" s="629">
        <v>2</v>
      </c>
      <c r="G1191" s="629">
        <v>214</v>
      </c>
      <c r="H1191" s="629">
        <v>1</v>
      </c>
      <c r="I1191" s="629">
        <v>107</v>
      </c>
      <c r="J1191" s="629">
        <v>3</v>
      </c>
      <c r="K1191" s="629">
        <v>324</v>
      </c>
      <c r="L1191" s="629">
        <v>1.514018691588785</v>
      </c>
      <c r="M1191" s="629">
        <v>108</v>
      </c>
      <c r="N1191" s="629">
        <v>3</v>
      </c>
      <c r="O1191" s="629">
        <v>327</v>
      </c>
      <c r="P1191" s="642">
        <v>1.52803738317757</v>
      </c>
      <c r="Q1191" s="630">
        <v>109</v>
      </c>
    </row>
    <row r="1192" spans="1:17" ht="14.4" customHeight="1" x14ac:dyDescent="0.3">
      <c r="A1192" s="625" t="s">
        <v>545</v>
      </c>
      <c r="B1192" s="626" t="s">
        <v>6642</v>
      </c>
      <c r="C1192" s="626" t="s">
        <v>6409</v>
      </c>
      <c r="D1192" s="626" t="s">
        <v>8158</v>
      </c>
      <c r="E1192" s="626" t="s">
        <v>8159</v>
      </c>
      <c r="F1192" s="629">
        <v>1</v>
      </c>
      <c r="G1192" s="629">
        <v>2136</v>
      </c>
      <c r="H1192" s="629">
        <v>1</v>
      </c>
      <c r="I1192" s="629">
        <v>2136</v>
      </c>
      <c r="J1192" s="629">
        <v>1</v>
      </c>
      <c r="K1192" s="629">
        <v>2143</v>
      </c>
      <c r="L1192" s="629">
        <v>1.0032771535580525</v>
      </c>
      <c r="M1192" s="629">
        <v>2143</v>
      </c>
      <c r="N1192" s="629"/>
      <c r="O1192" s="629"/>
      <c r="P1192" s="642"/>
      <c r="Q1192" s="630"/>
    </row>
    <row r="1193" spans="1:17" ht="14.4" customHeight="1" x14ac:dyDescent="0.3">
      <c r="A1193" s="625" t="s">
        <v>545</v>
      </c>
      <c r="B1193" s="626" t="s">
        <v>6642</v>
      </c>
      <c r="C1193" s="626" t="s">
        <v>6409</v>
      </c>
      <c r="D1193" s="626" t="s">
        <v>8160</v>
      </c>
      <c r="E1193" s="626" t="s">
        <v>7416</v>
      </c>
      <c r="F1193" s="629"/>
      <c r="G1193" s="629"/>
      <c r="H1193" s="629"/>
      <c r="I1193" s="629"/>
      <c r="J1193" s="629"/>
      <c r="K1193" s="629"/>
      <c r="L1193" s="629"/>
      <c r="M1193" s="629"/>
      <c r="N1193" s="629">
        <v>1</v>
      </c>
      <c r="O1193" s="629">
        <v>112</v>
      </c>
      <c r="P1193" s="642"/>
      <c r="Q1193" s="630">
        <v>112</v>
      </c>
    </row>
    <row r="1194" spans="1:17" ht="14.4" customHeight="1" x14ac:dyDescent="0.3">
      <c r="A1194" s="625" t="s">
        <v>545</v>
      </c>
      <c r="B1194" s="626" t="s">
        <v>6642</v>
      </c>
      <c r="C1194" s="626" t="s">
        <v>6409</v>
      </c>
      <c r="D1194" s="626" t="s">
        <v>8161</v>
      </c>
      <c r="E1194" s="626" t="s">
        <v>8162</v>
      </c>
      <c r="F1194" s="629">
        <v>10</v>
      </c>
      <c r="G1194" s="629">
        <v>9000</v>
      </c>
      <c r="H1194" s="629">
        <v>1</v>
      </c>
      <c r="I1194" s="629">
        <v>900</v>
      </c>
      <c r="J1194" s="629">
        <v>11</v>
      </c>
      <c r="K1194" s="629">
        <v>9944</v>
      </c>
      <c r="L1194" s="629">
        <v>1.1048888888888888</v>
      </c>
      <c r="M1194" s="629">
        <v>904</v>
      </c>
      <c r="N1194" s="629">
        <v>17</v>
      </c>
      <c r="O1194" s="629">
        <v>15470</v>
      </c>
      <c r="P1194" s="642">
        <v>1.7188888888888889</v>
      </c>
      <c r="Q1194" s="630">
        <v>910</v>
      </c>
    </row>
    <row r="1195" spans="1:17" ht="14.4" customHeight="1" x14ac:dyDescent="0.3">
      <c r="A1195" s="625" t="s">
        <v>545</v>
      </c>
      <c r="B1195" s="626" t="s">
        <v>6642</v>
      </c>
      <c r="C1195" s="626" t="s">
        <v>6409</v>
      </c>
      <c r="D1195" s="626" t="s">
        <v>8163</v>
      </c>
      <c r="E1195" s="626" t="s">
        <v>8164</v>
      </c>
      <c r="F1195" s="629">
        <v>4</v>
      </c>
      <c r="G1195" s="629">
        <v>6428</v>
      </c>
      <c r="H1195" s="629">
        <v>1</v>
      </c>
      <c r="I1195" s="629">
        <v>1607</v>
      </c>
      <c r="J1195" s="629">
        <v>1</v>
      </c>
      <c r="K1195" s="629">
        <v>1613</v>
      </c>
      <c r="L1195" s="629">
        <v>0.25093341630367144</v>
      </c>
      <c r="M1195" s="629">
        <v>1613</v>
      </c>
      <c r="N1195" s="629">
        <v>2</v>
      </c>
      <c r="O1195" s="629">
        <v>3240</v>
      </c>
      <c r="P1195" s="642">
        <v>0.50404480398257623</v>
      </c>
      <c r="Q1195" s="630">
        <v>1620</v>
      </c>
    </row>
    <row r="1196" spans="1:17" ht="14.4" customHeight="1" x14ac:dyDescent="0.3">
      <c r="A1196" s="625" t="s">
        <v>545</v>
      </c>
      <c r="B1196" s="626" t="s">
        <v>6642</v>
      </c>
      <c r="C1196" s="626" t="s">
        <v>6409</v>
      </c>
      <c r="D1196" s="626" t="s">
        <v>8165</v>
      </c>
      <c r="E1196" s="626" t="s">
        <v>8166</v>
      </c>
      <c r="F1196" s="629">
        <v>2</v>
      </c>
      <c r="G1196" s="629">
        <v>6914</v>
      </c>
      <c r="H1196" s="629">
        <v>1</v>
      </c>
      <c r="I1196" s="629">
        <v>3457</v>
      </c>
      <c r="J1196" s="629">
        <v>1</v>
      </c>
      <c r="K1196" s="629">
        <v>3469</v>
      </c>
      <c r="L1196" s="629">
        <v>0.50173560890945912</v>
      </c>
      <c r="M1196" s="629">
        <v>3469</v>
      </c>
      <c r="N1196" s="629"/>
      <c r="O1196" s="629"/>
      <c r="P1196" s="642"/>
      <c r="Q1196" s="630"/>
    </row>
    <row r="1197" spans="1:17" ht="14.4" customHeight="1" x14ac:dyDescent="0.3">
      <c r="A1197" s="625" t="s">
        <v>545</v>
      </c>
      <c r="B1197" s="626" t="s">
        <v>6642</v>
      </c>
      <c r="C1197" s="626" t="s">
        <v>6409</v>
      </c>
      <c r="D1197" s="626" t="s">
        <v>8167</v>
      </c>
      <c r="E1197" s="626" t="s">
        <v>8168</v>
      </c>
      <c r="F1197" s="629"/>
      <c r="G1197" s="629"/>
      <c r="H1197" s="629"/>
      <c r="I1197" s="629"/>
      <c r="J1197" s="629">
        <v>6</v>
      </c>
      <c r="K1197" s="629">
        <v>18090</v>
      </c>
      <c r="L1197" s="629"/>
      <c r="M1197" s="629">
        <v>3015</v>
      </c>
      <c r="N1197" s="629">
        <v>4</v>
      </c>
      <c r="O1197" s="629">
        <v>12124</v>
      </c>
      <c r="P1197" s="642"/>
      <c r="Q1197" s="630">
        <v>3031</v>
      </c>
    </row>
    <row r="1198" spans="1:17" ht="14.4" customHeight="1" x14ac:dyDescent="0.3">
      <c r="A1198" s="625" t="s">
        <v>545</v>
      </c>
      <c r="B1198" s="626" t="s">
        <v>6642</v>
      </c>
      <c r="C1198" s="626" t="s">
        <v>6409</v>
      </c>
      <c r="D1198" s="626" t="s">
        <v>8169</v>
      </c>
      <c r="E1198" s="626" t="s">
        <v>8170</v>
      </c>
      <c r="F1198" s="629"/>
      <c r="G1198" s="629"/>
      <c r="H1198" s="629"/>
      <c r="I1198" s="629"/>
      <c r="J1198" s="629"/>
      <c r="K1198" s="629"/>
      <c r="L1198" s="629"/>
      <c r="M1198" s="629"/>
      <c r="N1198" s="629">
        <v>1</v>
      </c>
      <c r="O1198" s="629">
        <v>1574</v>
      </c>
      <c r="P1198" s="642"/>
      <c r="Q1198" s="630">
        <v>1574</v>
      </c>
    </row>
    <row r="1199" spans="1:17" ht="14.4" customHeight="1" x14ac:dyDescent="0.3">
      <c r="A1199" s="625" t="s">
        <v>545</v>
      </c>
      <c r="B1199" s="626" t="s">
        <v>6642</v>
      </c>
      <c r="C1199" s="626" t="s">
        <v>6409</v>
      </c>
      <c r="D1199" s="626" t="s">
        <v>8171</v>
      </c>
      <c r="E1199" s="626" t="s">
        <v>8172</v>
      </c>
      <c r="F1199" s="629">
        <v>6</v>
      </c>
      <c r="G1199" s="629">
        <v>12660</v>
      </c>
      <c r="H1199" s="629">
        <v>1</v>
      </c>
      <c r="I1199" s="629">
        <v>2110</v>
      </c>
      <c r="J1199" s="629"/>
      <c r="K1199" s="629"/>
      <c r="L1199" s="629"/>
      <c r="M1199" s="629"/>
      <c r="N1199" s="629">
        <v>1</v>
      </c>
      <c r="O1199" s="629">
        <v>2125</v>
      </c>
      <c r="P1199" s="642">
        <v>0.16785150078988942</v>
      </c>
      <c r="Q1199" s="630">
        <v>2125</v>
      </c>
    </row>
    <row r="1200" spans="1:17" ht="14.4" customHeight="1" x14ac:dyDescent="0.3">
      <c r="A1200" s="625" t="s">
        <v>545</v>
      </c>
      <c r="B1200" s="626" t="s">
        <v>6642</v>
      </c>
      <c r="C1200" s="626" t="s">
        <v>6409</v>
      </c>
      <c r="D1200" s="626" t="s">
        <v>8173</v>
      </c>
      <c r="E1200" s="626" t="s">
        <v>8174</v>
      </c>
      <c r="F1200" s="629">
        <v>2</v>
      </c>
      <c r="G1200" s="629">
        <v>6068</v>
      </c>
      <c r="H1200" s="629">
        <v>1</v>
      </c>
      <c r="I1200" s="629">
        <v>3034</v>
      </c>
      <c r="J1200" s="629">
        <v>1</v>
      </c>
      <c r="K1200" s="629">
        <v>3041</v>
      </c>
      <c r="L1200" s="629">
        <v>0.5011535926170072</v>
      </c>
      <c r="M1200" s="629">
        <v>3041</v>
      </c>
      <c r="N1200" s="629"/>
      <c r="O1200" s="629"/>
      <c r="P1200" s="642"/>
      <c r="Q1200" s="630"/>
    </row>
    <row r="1201" spans="1:17" ht="14.4" customHeight="1" x14ac:dyDescent="0.3">
      <c r="A1201" s="625" t="s">
        <v>545</v>
      </c>
      <c r="B1201" s="626" t="s">
        <v>6642</v>
      </c>
      <c r="C1201" s="626" t="s">
        <v>6409</v>
      </c>
      <c r="D1201" s="626" t="s">
        <v>8175</v>
      </c>
      <c r="E1201" s="626" t="s">
        <v>8176</v>
      </c>
      <c r="F1201" s="629">
        <v>1</v>
      </c>
      <c r="G1201" s="629">
        <v>566</v>
      </c>
      <c r="H1201" s="629">
        <v>1</v>
      </c>
      <c r="I1201" s="629">
        <v>566</v>
      </c>
      <c r="J1201" s="629"/>
      <c r="K1201" s="629"/>
      <c r="L1201" s="629"/>
      <c r="M1201" s="629"/>
      <c r="N1201" s="629"/>
      <c r="O1201" s="629"/>
      <c r="P1201" s="642"/>
      <c r="Q1201" s="630"/>
    </row>
    <row r="1202" spans="1:17" ht="14.4" customHeight="1" x14ac:dyDescent="0.3">
      <c r="A1202" s="625" t="s">
        <v>545</v>
      </c>
      <c r="B1202" s="626" t="s">
        <v>6642</v>
      </c>
      <c r="C1202" s="626" t="s">
        <v>6409</v>
      </c>
      <c r="D1202" s="626" t="s">
        <v>8177</v>
      </c>
      <c r="E1202" s="626" t="s">
        <v>8178</v>
      </c>
      <c r="F1202" s="629">
        <v>1</v>
      </c>
      <c r="G1202" s="629">
        <v>2720</v>
      </c>
      <c r="H1202" s="629">
        <v>1</v>
      </c>
      <c r="I1202" s="629">
        <v>2720</v>
      </c>
      <c r="J1202" s="629">
        <v>3</v>
      </c>
      <c r="K1202" s="629">
        <v>8202</v>
      </c>
      <c r="L1202" s="629">
        <v>3.0154411764705884</v>
      </c>
      <c r="M1202" s="629">
        <v>2734</v>
      </c>
      <c r="N1202" s="629">
        <v>1</v>
      </c>
      <c r="O1202" s="629">
        <v>2751</v>
      </c>
      <c r="P1202" s="642">
        <v>1.0113970588235295</v>
      </c>
      <c r="Q1202" s="630">
        <v>2751</v>
      </c>
    </row>
    <row r="1203" spans="1:17" ht="14.4" customHeight="1" x14ac:dyDescent="0.3">
      <c r="A1203" s="625" t="s">
        <v>545</v>
      </c>
      <c r="B1203" s="626" t="s">
        <v>6642</v>
      </c>
      <c r="C1203" s="626" t="s">
        <v>6409</v>
      </c>
      <c r="D1203" s="626" t="s">
        <v>8179</v>
      </c>
      <c r="E1203" s="626" t="s">
        <v>8180</v>
      </c>
      <c r="F1203" s="629"/>
      <c r="G1203" s="629"/>
      <c r="H1203" s="629"/>
      <c r="I1203" s="629"/>
      <c r="J1203" s="629">
        <v>2</v>
      </c>
      <c r="K1203" s="629">
        <v>3098</v>
      </c>
      <c r="L1203" s="629"/>
      <c r="M1203" s="629">
        <v>1549</v>
      </c>
      <c r="N1203" s="629"/>
      <c r="O1203" s="629"/>
      <c r="P1203" s="642"/>
      <c r="Q1203" s="630"/>
    </row>
    <row r="1204" spans="1:17" ht="14.4" customHeight="1" x14ac:dyDescent="0.3">
      <c r="A1204" s="625" t="s">
        <v>545</v>
      </c>
      <c r="B1204" s="626" t="s">
        <v>6642</v>
      </c>
      <c r="C1204" s="626" t="s">
        <v>6409</v>
      </c>
      <c r="D1204" s="626" t="s">
        <v>8181</v>
      </c>
      <c r="E1204" s="626" t="s">
        <v>8182</v>
      </c>
      <c r="F1204" s="629">
        <v>2</v>
      </c>
      <c r="G1204" s="629">
        <v>640</v>
      </c>
      <c r="H1204" s="629">
        <v>1</v>
      </c>
      <c r="I1204" s="629">
        <v>320</v>
      </c>
      <c r="J1204" s="629">
        <v>6</v>
      </c>
      <c r="K1204" s="629">
        <v>1938</v>
      </c>
      <c r="L1204" s="629">
        <v>3.0281250000000002</v>
      </c>
      <c r="M1204" s="629">
        <v>323</v>
      </c>
      <c r="N1204" s="629">
        <v>6</v>
      </c>
      <c r="O1204" s="629">
        <v>1962</v>
      </c>
      <c r="P1204" s="642">
        <v>3.0656249999999998</v>
      </c>
      <c r="Q1204" s="630">
        <v>327</v>
      </c>
    </row>
    <row r="1205" spans="1:17" ht="14.4" customHeight="1" x14ac:dyDescent="0.3">
      <c r="A1205" s="625" t="s">
        <v>545</v>
      </c>
      <c r="B1205" s="626" t="s">
        <v>6642</v>
      </c>
      <c r="C1205" s="626" t="s">
        <v>6409</v>
      </c>
      <c r="D1205" s="626" t="s">
        <v>8183</v>
      </c>
      <c r="E1205" s="626" t="s">
        <v>8184</v>
      </c>
      <c r="F1205" s="629">
        <v>1</v>
      </c>
      <c r="G1205" s="629">
        <v>17572</v>
      </c>
      <c r="H1205" s="629">
        <v>1</v>
      </c>
      <c r="I1205" s="629">
        <v>17572</v>
      </c>
      <c r="J1205" s="629"/>
      <c r="K1205" s="629"/>
      <c r="L1205" s="629"/>
      <c r="M1205" s="629"/>
      <c r="N1205" s="629"/>
      <c r="O1205" s="629"/>
      <c r="P1205" s="642"/>
      <c r="Q1205" s="630"/>
    </row>
    <row r="1206" spans="1:17" ht="14.4" customHeight="1" x14ac:dyDescent="0.3">
      <c r="A1206" s="625" t="s">
        <v>545</v>
      </c>
      <c r="B1206" s="626" t="s">
        <v>6642</v>
      </c>
      <c r="C1206" s="626" t="s">
        <v>6409</v>
      </c>
      <c r="D1206" s="626" t="s">
        <v>8185</v>
      </c>
      <c r="E1206" s="626" t="s">
        <v>8186</v>
      </c>
      <c r="F1206" s="629"/>
      <c r="G1206" s="629"/>
      <c r="H1206" s="629"/>
      <c r="I1206" s="629"/>
      <c r="J1206" s="629"/>
      <c r="K1206" s="629"/>
      <c r="L1206" s="629"/>
      <c r="M1206" s="629"/>
      <c r="N1206" s="629">
        <v>1</v>
      </c>
      <c r="O1206" s="629">
        <v>3309</v>
      </c>
      <c r="P1206" s="642"/>
      <c r="Q1206" s="630">
        <v>3309</v>
      </c>
    </row>
    <row r="1207" spans="1:17" ht="14.4" customHeight="1" x14ac:dyDescent="0.3">
      <c r="A1207" s="625" t="s">
        <v>545</v>
      </c>
      <c r="B1207" s="626" t="s">
        <v>6642</v>
      </c>
      <c r="C1207" s="626" t="s">
        <v>6409</v>
      </c>
      <c r="D1207" s="626" t="s">
        <v>8187</v>
      </c>
      <c r="E1207" s="626" t="s">
        <v>8188</v>
      </c>
      <c r="F1207" s="629">
        <v>1</v>
      </c>
      <c r="G1207" s="629">
        <v>2842</v>
      </c>
      <c r="H1207" s="629">
        <v>1</v>
      </c>
      <c r="I1207" s="629">
        <v>2842</v>
      </c>
      <c r="J1207" s="629">
        <v>1</v>
      </c>
      <c r="K1207" s="629">
        <v>2846</v>
      </c>
      <c r="L1207" s="629">
        <v>1.0014074595355384</v>
      </c>
      <c r="M1207" s="629">
        <v>2846</v>
      </c>
      <c r="N1207" s="629"/>
      <c r="O1207" s="629"/>
      <c r="P1207" s="642"/>
      <c r="Q1207" s="630"/>
    </row>
    <row r="1208" spans="1:17" ht="14.4" customHeight="1" x14ac:dyDescent="0.3">
      <c r="A1208" s="625" t="s">
        <v>545</v>
      </c>
      <c r="B1208" s="626" t="s">
        <v>6642</v>
      </c>
      <c r="C1208" s="626" t="s">
        <v>6409</v>
      </c>
      <c r="D1208" s="626" t="s">
        <v>8189</v>
      </c>
      <c r="E1208" s="626" t="s">
        <v>8190</v>
      </c>
      <c r="F1208" s="629">
        <v>1</v>
      </c>
      <c r="G1208" s="629">
        <v>3495</v>
      </c>
      <c r="H1208" s="629">
        <v>1</v>
      </c>
      <c r="I1208" s="629">
        <v>3495</v>
      </c>
      <c r="J1208" s="629">
        <v>2</v>
      </c>
      <c r="K1208" s="629">
        <v>7008</v>
      </c>
      <c r="L1208" s="629">
        <v>2.0051502145922746</v>
      </c>
      <c r="M1208" s="629">
        <v>3504</v>
      </c>
      <c r="N1208" s="629"/>
      <c r="O1208" s="629"/>
      <c r="P1208" s="642"/>
      <c r="Q1208" s="630"/>
    </row>
    <row r="1209" spans="1:17" ht="14.4" customHeight="1" x14ac:dyDescent="0.3">
      <c r="A1209" s="625" t="s">
        <v>545</v>
      </c>
      <c r="B1209" s="626" t="s">
        <v>6642</v>
      </c>
      <c r="C1209" s="626" t="s">
        <v>6409</v>
      </c>
      <c r="D1209" s="626" t="s">
        <v>8191</v>
      </c>
      <c r="E1209" s="626" t="s">
        <v>8192</v>
      </c>
      <c r="F1209" s="629">
        <v>1</v>
      </c>
      <c r="G1209" s="629">
        <v>2481</v>
      </c>
      <c r="H1209" s="629">
        <v>1</v>
      </c>
      <c r="I1209" s="629">
        <v>2481</v>
      </c>
      <c r="J1209" s="629">
        <v>1</v>
      </c>
      <c r="K1209" s="629">
        <v>2487</v>
      </c>
      <c r="L1209" s="629">
        <v>1.0024183796856105</v>
      </c>
      <c r="M1209" s="629">
        <v>2487</v>
      </c>
      <c r="N1209" s="629"/>
      <c r="O1209" s="629"/>
      <c r="P1209" s="642"/>
      <c r="Q1209" s="630"/>
    </row>
    <row r="1210" spans="1:17" ht="14.4" customHeight="1" x14ac:dyDescent="0.3">
      <c r="A1210" s="625" t="s">
        <v>545</v>
      </c>
      <c r="B1210" s="626" t="s">
        <v>6642</v>
      </c>
      <c r="C1210" s="626" t="s">
        <v>6409</v>
      </c>
      <c r="D1210" s="626" t="s">
        <v>8193</v>
      </c>
      <c r="E1210" s="626" t="s">
        <v>8194</v>
      </c>
      <c r="F1210" s="629">
        <v>2</v>
      </c>
      <c r="G1210" s="629">
        <v>6006</v>
      </c>
      <c r="H1210" s="629">
        <v>1</v>
      </c>
      <c r="I1210" s="629">
        <v>3003</v>
      </c>
      <c r="J1210" s="629">
        <v>8</v>
      </c>
      <c r="K1210" s="629">
        <v>24120</v>
      </c>
      <c r="L1210" s="629">
        <v>4.0159840159840163</v>
      </c>
      <c r="M1210" s="629">
        <v>3015</v>
      </c>
      <c r="N1210" s="629">
        <v>4</v>
      </c>
      <c r="O1210" s="629">
        <v>12124</v>
      </c>
      <c r="P1210" s="642">
        <v>2.0186480186480185</v>
      </c>
      <c r="Q1210" s="630">
        <v>3031</v>
      </c>
    </row>
    <row r="1211" spans="1:17" ht="14.4" customHeight="1" x14ac:dyDescent="0.3">
      <c r="A1211" s="625" t="s">
        <v>545</v>
      </c>
      <c r="B1211" s="626" t="s">
        <v>6642</v>
      </c>
      <c r="C1211" s="626" t="s">
        <v>6409</v>
      </c>
      <c r="D1211" s="626" t="s">
        <v>8195</v>
      </c>
      <c r="E1211" s="626" t="s">
        <v>8196</v>
      </c>
      <c r="F1211" s="629"/>
      <c r="G1211" s="629"/>
      <c r="H1211" s="629"/>
      <c r="I1211" s="629"/>
      <c r="J1211" s="629"/>
      <c r="K1211" s="629"/>
      <c r="L1211" s="629"/>
      <c r="M1211" s="629"/>
      <c r="N1211" s="629">
        <v>2</v>
      </c>
      <c r="O1211" s="629">
        <v>5632</v>
      </c>
      <c r="P1211" s="642"/>
      <c r="Q1211" s="630">
        <v>2816</v>
      </c>
    </row>
    <row r="1212" spans="1:17" ht="14.4" customHeight="1" x14ac:dyDescent="0.3">
      <c r="A1212" s="625" t="s">
        <v>545</v>
      </c>
      <c r="B1212" s="626" t="s">
        <v>6642</v>
      </c>
      <c r="C1212" s="626" t="s">
        <v>6409</v>
      </c>
      <c r="D1212" s="626" t="s">
        <v>8197</v>
      </c>
      <c r="E1212" s="626" t="s">
        <v>8198</v>
      </c>
      <c r="F1212" s="629">
        <v>1</v>
      </c>
      <c r="G1212" s="629">
        <v>433</v>
      </c>
      <c r="H1212" s="629">
        <v>1</v>
      </c>
      <c r="I1212" s="629">
        <v>433</v>
      </c>
      <c r="J1212" s="629"/>
      <c r="K1212" s="629"/>
      <c r="L1212" s="629"/>
      <c r="M1212" s="629"/>
      <c r="N1212" s="629">
        <v>1</v>
      </c>
      <c r="O1212" s="629">
        <v>440</v>
      </c>
      <c r="P1212" s="642">
        <v>1.0161662817551964</v>
      </c>
      <c r="Q1212" s="630">
        <v>440</v>
      </c>
    </row>
    <row r="1213" spans="1:17" ht="14.4" customHeight="1" x14ac:dyDescent="0.3">
      <c r="A1213" s="625" t="s">
        <v>545</v>
      </c>
      <c r="B1213" s="626" t="s">
        <v>6642</v>
      </c>
      <c r="C1213" s="626" t="s">
        <v>6409</v>
      </c>
      <c r="D1213" s="626" t="s">
        <v>8199</v>
      </c>
      <c r="E1213" s="626" t="s">
        <v>8200</v>
      </c>
      <c r="F1213" s="629">
        <v>1</v>
      </c>
      <c r="G1213" s="629">
        <v>2336</v>
      </c>
      <c r="H1213" s="629">
        <v>1</v>
      </c>
      <c r="I1213" s="629">
        <v>2336</v>
      </c>
      <c r="J1213" s="629">
        <v>1</v>
      </c>
      <c r="K1213" s="629">
        <v>2345</v>
      </c>
      <c r="L1213" s="629">
        <v>1.0038527397260273</v>
      </c>
      <c r="M1213" s="629">
        <v>2345</v>
      </c>
      <c r="N1213" s="629">
        <v>2</v>
      </c>
      <c r="O1213" s="629">
        <v>4714</v>
      </c>
      <c r="P1213" s="642">
        <v>2.0179794520547945</v>
      </c>
      <c r="Q1213" s="630">
        <v>2357</v>
      </c>
    </row>
    <row r="1214" spans="1:17" ht="14.4" customHeight="1" x14ac:dyDescent="0.3">
      <c r="A1214" s="625" t="s">
        <v>545</v>
      </c>
      <c r="B1214" s="626" t="s">
        <v>6642</v>
      </c>
      <c r="C1214" s="626" t="s">
        <v>6409</v>
      </c>
      <c r="D1214" s="626" t="s">
        <v>8201</v>
      </c>
      <c r="E1214" s="626" t="s">
        <v>8202</v>
      </c>
      <c r="F1214" s="629"/>
      <c r="G1214" s="629"/>
      <c r="H1214" s="629"/>
      <c r="I1214" s="629"/>
      <c r="J1214" s="629">
        <v>2</v>
      </c>
      <c r="K1214" s="629">
        <v>6878</v>
      </c>
      <c r="L1214" s="629"/>
      <c r="M1214" s="629">
        <v>3439</v>
      </c>
      <c r="N1214" s="629">
        <v>1</v>
      </c>
      <c r="O1214" s="629">
        <v>3455</v>
      </c>
      <c r="P1214" s="642"/>
      <c r="Q1214" s="630">
        <v>3455</v>
      </c>
    </row>
    <row r="1215" spans="1:17" ht="14.4" customHeight="1" x14ac:dyDescent="0.3">
      <c r="A1215" s="625" t="s">
        <v>545</v>
      </c>
      <c r="B1215" s="626" t="s">
        <v>6642</v>
      </c>
      <c r="C1215" s="626" t="s">
        <v>6409</v>
      </c>
      <c r="D1215" s="626" t="s">
        <v>8203</v>
      </c>
      <c r="E1215" s="626" t="s">
        <v>8204</v>
      </c>
      <c r="F1215" s="629">
        <v>2</v>
      </c>
      <c r="G1215" s="629">
        <v>5186</v>
      </c>
      <c r="H1215" s="629">
        <v>1</v>
      </c>
      <c r="I1215" s="629">
        <v>2593</v>
      </c>
      <c r="J1215" s="629">
        <v>2</v>
      </c>
      <c r="K1215" s="629">
        <v>5204</v>
      </c>
      <c r="L1215" s="629">
        <v>1.0034708831469341</v>
      </c>
      <c r="M1215" s="629">
        <v>2602</v>
      </c>
      <c r="N1215" s="629"/>
      <c r="O1215" s="629"/>
      <c r="P1215" s="642"/>
      <c r="Q1215" s="630"/>
    </row>
    <row r="1216" spans="1:17" ht="14.4" customHeight="1" x14ac:dyDescent="0.3">
      <c r="A1216" s="625" t="s">
        <v>545</v>
      </c>
      <c r="B1216" s="626" t="s">
        <v>6642</v>
      </c>
      <c r="C1216" s="626" t="s">
        <v>6409</v>
      </c>
      <c r="D1216" s="626" t="s">
        <v>8205</v>
      </c>
      <c r="E1216" s="626" t="s">
        <v>8206</v>
      </c>
      <c r="F1216" s="629">
        <v>1</v>
      </c>
      <c r="G1216" s="629">
        <v>2608</v>
      </c>
      <c r="H1216" s="629">
        <v>1</v>
      </c>
      <c r="I1216" s="629">
        <v>2608</v>
      </c>
      <c r="J1216" s="629">
        <v>1</v>
      </c>
      <c r="K1216" s="629">
        <v>2608</v>
      </c>
      <c r="L1216" s="629">
        <v>1</v>
      </c>
      <c r="M1216" s="629">
        <v>2608</v>
      </c>
      <c r="N1216" s="629"/>
      <c r="O1216" s="629"/>
      <c r="P1216" s="642"/>
      <c r="Q1216" s="630"/>
    </row>
    <row r="1217" spans="1:17" ht="14.4" customHeight="1" x14ac:dyDescent="0.3">
      <c r="A1217" s="625" t="s">
        <v>545</v>
      </c>
      <c r="B1217" s="626" t="s">
        <v>6642</v>
      </c>
      <c r="C1217" s="626" t="s">
        <v>6409</v>
      </c>
      <c r="D1217" s="626" t="s">
        <v>8207</v>
      </c>
      <c r="E1217" s="626" t="s">
        <v>8208</v>
      </c>
      <c r="F1217" s="629"/>
      <c r="G1217" s="629"/>
      <c r="H1217" s="629"/>
      <c r="I1217" s="629"/>
      <c r="J1217" s="629">
        <v>2</v>
      </c>
      <c r="K1217" s="629">
        <v>6986</v>
      </c>
      <c r="L1217" s="629"/>
      <c r="M1217" s="629">
        <v>3493</v>
      </c>
      <c r="N1217" s="629">
        <v>1</v>
      </c>
      <c r="O1217" s="629">
        <v>3509</v>
      </c>
      <c r="P1217" s="642"/>
      <c r="Q1217" s="630">
        <v>3509</v>
      </c>
    </row>
    <row r="1218" spans="1:17" ht="14.4" customHeight="1" x14ac:dyDescent="0.3">
      <c r="A1218" s="625" t="s">
        <v>545</v>
      </c>
      <c r="B1218" s="626" t="s">
        <v>6642</v>
      </c>
      <c r="C1218" s="626" t="s">
        <v>6409</v>
      </c>
      <c r="D1218" s="626" t="s">
        <v>8209</v>
      </c>
      <c r="E1218" s="626" t="s">
        <v>8210</v>
      </c>
      <c r="F1218" s="629"/>
      <c r="G1218" s="629"/>
      <c r="H1218" s="629"/>
      <c r="I1218" s="629"/>
      <c r="J1218" s="629">
        <v>2</v>
      </c>
      <c r="K1218" s="629">
        <v>2672</v>
      </c>
      <c r="L1218" s="629"/>
      <c r="M1218" s="629">
        <v>1336</v>
      </c>
      <c r="N1218" s="629"/>
      <c r="O1218" s="629"/>
      <c r="P1218" s="642"/>
      <c r="Q1218" s="630"/>
    </row>
    <row r="1219" spans="1:17" ht="14.4" customHeight="1" x14ac:dyDescent="0.3">
      <c r="A1219" s="625" t="s">
        <v>545</v>
      </c>
      <c r="B1219" s="626" t="s">
        <v>6642</v>
      </c>
      <c r="C1219" s="626" t="s">
        <v>6409</v>
      </c>
      <c r="D1219" s="626" t="s">
        <v>8211</v>
      </c>
      <c r="E1219" s="626" t="s">
        <v>8212</v>
      </c>
      <c r="F1219" s="629"/>
      <c r="G1219" s="629"/>
      <c r="H1219" s="629"/>
      <c r="I1219" s="629"/>
      <c r="J1219" s="629"/>
      <c r="K1219" s="629"/>
      <c r="L1219" s="629"/>
      <c r="M1219" s="629"/>
      <c r="N1219" s="629">
        <v>3</v>
      </c>
      <c r="O1219" s="629">
        <v>336</v>
      </c>
      <c r="P1219" s="642"/>
      <c r="Q1219" s="630">
        <v>112</v>
      </c>
    </row>
    <row r="1220" spans="1:17" ht="14.4" customHeight="1" x14ac:dyDescent="0.3">
      <c r="A1220" s="625" t="s">
        <v>545</v>
      </c>
      <c r="B1220" s="626" t="s">
        <v>6642</v>
      </c>
      <c r="C1220" s="626" t="s">
        <v>6409</v>
      </c>
      <c r="D1220" s="626" t="s">
        <v>8213</v>
      </c>
      <c r="E1220" s="626" t="s">
        <v>8214</v>
      </c>
      <c r="F1220" s="629"/>
      <c r="G1220" s="629"/>
      <c r="H1220" s="629"/>
      <c r="I1220" s="629"/>
      <c r="J1220" s="629"/>
      <c r="K1220" s="629"/>
      <c r="L1220" s="629"/>
      <c r="M1220" s="629"/>
      <c r="N1220" s="629">
        <v>1</v>
      </c>
      <c r="O1220" s="629">
        <v>902</v>
      </c>
      <c r="P1220" s="642"/>
      <c r="Q1220" s="630">
        <v>902</v>
      </c>
    </row>
    <row r="1221" spans="1:17" ht="14.4" customHeight="1" x14ac:dyDescent="0.3">
      <c r="A1221" s="625" t="s">
        <v>545</v>
      </c>
      <c r="B1221" s="626" t="s">
        <v>6642</v>
      </c>
      <c r="C1221" s="626" t="s">
        <v>6409</v>
      </c>
      <c r="D1221" s="626" t="s">
        <v>8215</v>
      </c>
      <c r="E1221" s="626" t="s">
        <v>8216</v>
      </c>
      <c r="F1221" s="629"/>
      <c r="G1221" s="629"/>
      <c r="H1221" s="629"/>
      <c r="I1221" s="629"/>
      <c r="J1221" s="629">
        <v>1</v>
      </c>
      <c r="K1221" s="629">
        <v>0</v>
      </c>
      <c r="L1221" s="629"/>
      <c r="M1221" s="629">
        <v>0</v>
      </c>
      <c r="N1221" s="629"/>
      <c r="O1221" s="629"/>
      <c r="P1221" s="642"/>
      <c r="Q1221" s="630"/>
    </row>
    <row r="1222" spans="1:17" ht="14.4" customHeight="1" x14ac:dyDescent="0.3">
      <c r="A1222" s="625" t="s">
        <v>545</v>
      </c>
      <c r="B1222" s="626" t="s">
        <v>6642</v>
      </c>
      <c r="C1222" s="626" t="s">
        <v>6409</v>
      </c>
      <c r="D1222" s="626" t="s">
        <v>6712</v>
      </c>
      <c r="E1222" s="626" t="s">
        <v>6713</v>
      </c>
      <c r="F1222" s="629"/>
      <c r="G1222" s="629"/>
      <c r="H1222" s="629"/>
      <c r="I1222" s="629"/>
      <c r="J1222" s="629"/>
      <c r="K1222" s="629"/>
      <c r="L1222" s="629"/>
      <c r="M1222" s="629"/>
      <c r="N1222" s="629">
        <v>20</v>
      </c>
      <c r="O1222" s="629">
        <v>0</v>
      </c>
      <c r="P1222" s="642"/>
      <c r="Q1222" s="630">
        <v>0</v>
      </c>
    </row>
    <row r="1223" spans="1:17" ht="14.4" customHeight="1" x14ac:dyDescent="0.3">
      <c r="A1223" s="625" t="s">
        <v>545</v>
      </c>
      <c r="B1223" s="626" t="s">
        <v>6642</v>
      </c>
      <c r="C1223" s="626" t="s">
        <v>6409</v>
      </c>
      <c r="D1223" s="626" t="s">
        <v>6634</v>
      </c>
      <c r="E1223" s="626" t="s">
        <v>6635</v>
      </c>
      <c r="F1223" s="629"/>
      <c r="G1223" s="629"/>
      <c r="H1223" s="629"/>
      <c r="I1223" s="629"/>
      <c r="J1223" s="629"/>
      <c r="K1223" s="629"/>
      <c r="L1223" s="629"/>
      <c r="M1223" s="629"/>
      <c r="N1223" s="629">
        <v>18</v>
      </c>
      <c r="O1223" s="629">
        <v>0</v>
      </c>
      <c r="P1223" s="642"/>
      <c r="Q1223" s="630">
        <v>0</v>
      </c>
    </row>
    <row r="1224" spans="1:17" ht="14.4" customHeight="1" x14ac:dyDescent="0.3">
      <c r="A1224" s="625" t="s">
        <v>545</v>
      </c>
      <c r="B1224" s="626" t="s">
        <v>6642</v>
      </c>
      <c r="C1224" s="626" t="s">
        <v>6409</v>
      </c>
      <c r="D1224" s="626" t="s">
        <v>6636</v>
      </c>
      <c r="E1224" s="626" t="s">
        <v>6637</v>
      </c>
      <c r="F1224" s="629"/>
      <c r="G1224" s="629"/>
      <c r="H1224" s="629"/>
      <c r="I1224" s="629"/>
      <c r="J1224" s="629"/>
      <c r="K1224" s="629"/>
      <c r="L1224" s="629"/>
      <c r="M1224" s="629"/>
      <c r="N1224" s="629">
        <v>1441</v>
      </c>
      <c r="O1224" s="629">
        <v>334312</v>
      </c>
      <c r="P1224" s="642"/>
      <c r="Q1224" s="630">
        <v>232</v>
      </c>
    </row>
    <row r="1225" spans="1:17" ht="14.4" customHeight="1" x14ac:dyDescent="0.3">
      <c r="A1225" s="625" t="s">
        <v>545</v>
      </c>
      <c r="B1225" s="626" t="s">
        <v>6642</v>
      </c>
      <c r="C1225" s="626" t="s">
        <v>6409</v>
      </c>
      <c r="D1225" s="626" t="s">
        <v>6640</v>
      </c>
      <c r="E1225" s="626" t="s">
        <v>6641</v>
      </c>
      <c r="F1225" s="629"/>
      <c r="G1225" s="629"/>
      <c r="H1225" s="629"/>
      <c r="I1225" s="629"/>
      <c r="J1225" s="629"/>
      <c r="K1225" s="629"/>
      <c r="L1225" s="629"/>
      <c r="M1225" s="629"/>
      <c r="N1225" s="629">
        <v>1261</v>
      </c>
      <c r="O1225" s="629">
        <v>433784</v>
      </c>
      <c r="P1225" s="642"/>
      <c r="Q1225" s="630">
        <v>344</v>
      </c>
    </row>
    <row r="1226" spans="1:17" ht="14.4" customHeight="1" x14ac:dyDescent="0.3">
      <c r="A1226" s="625" t="s">
        <v>545</v>
      </c>
      <c r="B1226" s="626" t="s">
        <v>6642</v>
      </c>
      <c r="C1226" s="626" t="s">
        <v>6409</v>
      </c>
      <c r="D1226" s="626" t="s">
        <v>8217</v>
      </c>
      <c r="E1226" s="626" t="s">
        <v>8218</v>
      </c>
      <c r="F1226" s="629"/>
      <c r="G1226" s="629"/>
      <c r="H1226" s="629"/>
      <c r="I1226" s="629"/>
      <c r="J1226" s="629"/>
      <c r="K1226" s="629"/>
      <c r="L1226" s="629"/>
      <c r="M1226" s="629"/>
      <c r="N1226" s="629">
        <v>1</v>
      </c>
      <c r="O1226" s="629">
        <v>8579</v>
      </c>
      <c r="P1226" s="642"/>
      <c r="Q1226" s="630">
        <v>8579</v>
      </c>
    </row>
    <row r="1227" spans="1:17" ht="14.4" customHeight="1" x14ac:dyDescent="0.3">
      <c r="A1227" s="625" t="s">
        <v>545</v>
      </c>
      <c r="B1227" s="626" t="s">
        <v>8219</v>
      </c>
      <c r="C1227" s="626" t="s">
        <v>6409</v>
      </c>
      <c r="D1227" s="626" t="s">
        <v>6715</v>
      </c>
      <c r="E1227" s="626" t="s">
        <v>6716</v>
      </c>
      <c r="F1227" s="629"/>
      <c r="G1227" s="629"/>
      <c r="H1227" s="629"/>
      <c r="I1227" s="629"/>
      <c r="J1227" s="629"/>
      <c r="K1227" s="629"/>
      <c r="L1227" s="629"/>
      <c r="M1227" s="629"/>
      <c r="N1227" s="629">
        <v>1</v>
      </c>
      <c r="O1227" s="629">
        <v>9034</v>
      </c>
      <c r="P1227" s="642"/>
      <c r="Q1227" s="630">
        <v>9034</v>
      </c>
    </row>
    <row r="1228" spans="1:17" ht="14.4" customHeight="1" x14ac:dyDescent="0.3">
      <c r="A1228" s="625" t="s">
        <v>545</v>
      </c>
      <c r="B1228" s="626" t="s">
        <v>8219</v>
      </c>
      <c r="C1228" s="626" t="s">
        <v>6409</v>
      </c>
      <c r="D1228" s="626" t="s">
        <v>6751</v>
      </c>
      <c r="E1228" s="626" t="s">
        <v>6752</v>
      </c>
      <c r="F1228" s="629"/>
      <c r="G1228" s="629"/>
      <c r="H1228" s="629"/>
      <c r="I1228" s="629"/>
      <c r="J1228" s="629"/>
      <c r="K1228" s="629"/>
      <c r="L1228" s="629"/>
      <c r="M1228" s="629"/>
      <c r="N1228" s="629">
        <v>1</v>
      </c>
      <c r="O1228" s="629">
        <v>9046</v>
      </c>
      <c r="P1228" s="642"/>
      <c r="Q1228" s="630">
        <v>9046</v>
      </c>
    </row>
    <row r="1229" spans="1:17" ht="14.4" customHeight="1" x14ac:dyDescent="0.3">
      <c r="A1229" s="625" t="s">
        <v>545</v>
      </c>
      <c r="B1229" s="626" t="s">
        <v>8220</v>
      </c>
      <c r="C1229" s="626" t="s">
        <v>6409</v>
      </c>
      <c r="D1229" s="626" t="s">
        <v>7922</v>
      </c>
      <c r="E1229" s="626" t="s">
        <v>7923</v>
      </c>
      <c r="F1229" s="629"/>
      <c r="G1229" s="629"/>
      <c r="H1229" s="629"/>
      <c r="I1229" s="629"/>
      <c r="J1229" s="629"/>
      <c r="K1229" s="629"/>
      <c r="L1229" s="629"/>
      <c r="M1229" s="629"/>
      <c r="N1229" s="629">
        <v>1</v>
      </c>
      <c r="O1229" s="629">
        <v>1239</v>
      </c>
      <c r="P1229" s="642"/>
      <c r="Q1229" s="630">
        <v>1239</v>
      </c>
    </row>
    <row r="1230" spans="1:17" ht="14.4" customHeight="1" x14ac:dyDescent="0.3">
      <c r="A1230" s="625" t="s">
        <v>545</v>
      </c>
      <c r="B1230" s="626" t="s">
        <v>8220</v>
      </c>
      <c r="C1230" s="626" t="s">
        <v>6409</v>
      </c>
      <c r="D1230" s="626" t="s">
        <v>8221</v>
      </c>
      <c r="E1230" s="626" t="s">
        <v>8222</v>
      </c>
      <c r="F1230" s="629"/>
      <c r="G1230" s="629"/>
      <c r="H1230" s="629"/>
      <c r="I1230" s="629"/>
      <c r="J1230" s="629"/>
      <c r="K1230" s="629"/>
      <c r="L1230" s="629"/>
      <c r="M1230" s="629"/>
      <c r="N1230" s="629">
        <v>1</v>
      </c>
      <c r="O1230" s="629">
        <v>4191</v>
      </c>
      <c r="P1230" s="642"/>
      <c r="Q1230" s="630">
        <v>4191</v>
      </c>
    </row>
    <row r="1231" spans="1:17" ht="14.4" customHeight="1" x14ac:dyDescent="0.3">
      <c r="A1231" s="625" t="s">
        <v>545</v>
      </c>
      <c r="B1231" s="626" t="s">
        <v>8223</v>
      </c>
      <c r="C1231" s="626" t="s">
        <v>6418</v>
      </c>
      <c r="D1231" s="626" t="s">
        <v>6815</v>
      </c>
      <c r="E1231" s="626" t="s">
        <v>6816</v>
      </c>
      <c r="F1231" s="629">
        <v>5</v>
      </c>
      <c r="G1231" s="629">
        <v>733.7</v>
      </c>
      <c r="H1231" s="629">
        <v>1</v>
      </c>
      <c r="I1231" s="629">
        <v>146.74</v>
      </c>
      <c r="J1231" s="629">
        <v>7.5</v>
      </c>
      <c r="K1231" s="629">
        <v>1221.8499999999999</v>
      </c>
      <c r="L1231" s="629">
        <v>1.6653264276952431</v>
      </c>
      <c r="M1231" s="629">
        <v>162.91333333333333</v>
      </c>
      <c r="N1231" s="629"/>
      <c r="O1231" s="629"/>
      <c r="P1231" s="642"/>
      <c r="Q1231" s="630"/>
    </row>
    <row r="1232" spans="1:17" ht="14.4" customHeight="1" x14ac:dyDescent="0.3">
      <c r="A1232" s="625" t="s">
        <v>545</v>
      </c>
      <c r="B1232" s="626" t="s">
        <v>8223</v>
      </c>
      <c r="C1232" s="626" t="s">
        <v>6418</v>
      </c>
      <c r="D1232" s="626" t="s">
        <v>8224</v>
      </c>
      <c r="E1232" s="626" t="s">
        <v>8225</v>
      </c>
      <c r="F1232" s="629">
        <v>14</v>
      </c>
      <c r="G1232" s="629">
        <v>55429.22</v>
      </c>
      <c r="H1232" s="629">
        <v>1</v>
      </c>
      <c r="I1232" s="629">
        <v>3959.23</v>
      </c>
      <c r="J1232" s="629"/>
      <c r="K1232" s="629"/>
      <c r="L1232" s="629"/>
      <c r="M1232" s="629"/>
      <c r="N1232" s="629"/>
      <c r="O1232" s="629"/>
      <c r="P1232" s="642"/>
      <c r="Q1232" s="630"/>
    </row>
    <row r="1233" spans="1:17" ht="14.4" customHeight="1" x14ac:dyDescent="0.3">
      <c r="A1233" s="625" t="s">
        <v>545</v>
      </c>
      <c r="B1233" s="626" t="s">
        <v>8223</v>
      </c>
      <c r="C1233" s="626" t="s">
        <v>6418</v>
      </c>
      <c r="D1233" s="626" t="s">
        <v>6817</v>
      </c>
      <c r="E1233" s="626" t="s">
        <v>6818</v>
      </c>
      <c r="F1233" s="629">
        <v>166</v>
      </c>
      <c r="G1233" s="629">
        <v>21552.82</v>
      </c>
      <c r="H1233" s="629">
        <v>1</v>
      </c>
      <c r="I1233" s="629">
        <v>129.83626506024098</v>
      </c>
      <c r="J1233" s="629">
        <v>213</v>
      </c>
      <c r="K1233" s="629">
        <v>29381.22</v>
      </c>
      <c r="L1233" s="629">
        <v>1.3632192910254901</v>
      </c>
      <c r="M1233" s="629">
        <v>137.94</v>
      </c>
      <c r="N1233" s="629">
        <v>209</v>
      </c>
      <c r="O1233" s="629">
        <v>25035.059999999998</v>
      </c>
      <c r="P1233" s="642">
        <v>1.1615677206045425</v>
      </c>
      <c r="Q1233" s="630">
        <v>119.78497607655501</v>
      </c>
    </row>
    <row r="1234" spans="1:17" ht="14.4" customHeight="1" x14ac:dyDescent="0.3">
      <c r="A1234" s="625" t="s">
        <v>545</v>
      </c>
      <c r="B1234" s="626" t="s">
        <v>8223</v>
      </c>
      <c r="C1234" s="626" t="s">
        <v>6418</v>
      </c>
      <c r="D1234" s="626" t="s">
        <v>6822</v>
      </c>
      <c r="E1234" s="626" t="s">
        <v>6823</v>
      </c>
      <c r="F1234" s="629">
        <v>12</v>
      </c>
      <c r="G1234" s="629">
        <v>3476.1600000000003</v>
      </c>
      <c r="H1234" s="629">
        <v>1</v>
      </c>
      <c r="I1234" s="629">
        <v>289.68</v>
      </c>
      <c r="J1234" s="629">
        <v>20</v>
      </c>
      <c r="K1234" s="629">
        <v>3303.2</v>
      </c>
      <c r="L1234" s="629">
        <v>0.95024394734419571</v>
      </c>
      <c r="M1234" s="629">
        <v>165.16</v>
      </c>
      <c r="N1234" s="629">
        <v>4</v>
      </c>
      <c r="O1234" s="629">
        <v>336.32</v>
      </c>
      <c r="P1234" s="642">
        <v>9.6750437264107508E-2</v>
      </c>
      <c r="Q1234" s="630">
        <v>84.08</v>
      </c>
    </row>
    <row r="1235" spans="1:17" ht="14.4" customHeight="1" x14ac:dyDescent="0.3">
      <c r="A1235" s="625" t="s">
        <v>545</v>
      </c>
      <c r="B1235" s="626" t="s">
        <v>8223</v>
      </c>
      <c r="C1235" s="626" t="s">
        <v>6418</v>
      </c>
      <c r="D1235" s="626" t="s">
        <v>6824</v>
      </c>
      <c r="E1235" s="626" t="s">
        <v>6825</v>
      </c>
      <c r="F1235" s="629"/>
      <c r="G1235" s="629"/>
      <c r="H1235" s="629"/>
      <c r="I1235" s="629"/>
      <c r="J1235" s="629">
        <v>30</v>
      </c>
      <c r="K1235" s="629">
        <v>32379.599999999999</v>
      </c>
      <c r="L1235" s="629"/>
      <c r="M1235" s="629">
        <v>1079.32</v>
      </c>
      <c r="N1235" s="629">
        <v>9</v>
      </c>
      <c r="O1235" s="629">
        <v>9713.8799999999992</v>
      </c>
      <c r="P1235" s="642"/>
      <c r="Q1235" s="630">
        <v>1079.32</v>
      </c>
    </row>
    <row r="1236" spans="1:17" ht="14.4" customHeight="1" x14ac:dyDescent="0.3">
      <c r="A1236" s="625" t="s">
        <v>545</v>
      </c>
      <c r="B1236" s="626" t="s">
        <v>8223</v>
      </c>
      <c r="C1236" s="626" t="s">
        <v>6418</v>
      </c>
      <c r="D1236" s="626" t="s">
        <v>6828</v>
      </c>
      <c r="E1236" s="626" t="s">
        <v>6829</v>
      </c>
      <c r="F1236" s="629">
        <v>1</v>
      </c>
      <c r="G1236" s="629">
        <v>66.27</v>
      </c>
      <c r="H1236" s="629">
        <v>1</v>
      </c>
      <c r="I1236" s="629">
        <v>66.27</v>
      </c>
      <c r="J1236" s="629"/>
      <c r="K1236" s="629"/>
      <c r="L1236" s="629"/>
      <c r="M1236" s="629"/>
      <c r="N1236" s="629"/>
      <c r="O1236" s="629"/>
      <c r="P1236" s="642"/>
      <c r="Q1236" s="630"/>
    </row>
    <row r="1237" spans="1:17" ht="14.4" customHeight="1" x14ac:dyDescent="0.3">
      <c r="A1237" s="625" t="s">
        <v>545</v>
      </c>
      <c r="B1237" s="626" t="s">
        <v>8223</v>
      </c>
      <c r="C1237" s="626" t="s">
        <v>6418</v>
      </c>
      <c r="D1237" s="626" t="s">
        <v>6830</v>
      </c>
      <c r="E1237" s="626" t="s">
        <v>6831</v>
      </c>
      <c r="F1237" s="629">
        <v>1724.2</v>
      </c>
      <c r="G1237" s="629">
        <v>175020.89</v>
      </c>
      <c r="H1237" s="629">
        <v>1</v>
      </c>
      <c r="I1237" s="629">
        <v>101.50846189537177</v>
      </c>
      <c r="J1237" s="629">
        <v>1678</v>
      </c>
      <c r="K1237" s="629">
        <v>126628.7</v>
      </c>
      <c r="L1237" s="629">
        <v>0.72350620545924538</v>
      </c>
      <c r="M1237" s="629">
        <v>75.464064362336117</v>
      </c>
      <c r="N1237" s="629">
        <v>1322</v>
      </c>
      <c r="O1237" s="629">
        <v>83212.909999999989</v>
      </c>
      <c r="P1237" s="642">
        <v>0.47544558823806682</v>
      </c>
      <c r="Q1237" s="630">
        <v>62.944712556732213</v>
      </c>
    </row>
    <row r="1238" spans="1:17" ht="14.4" customHeight="1" x14ac:dyDescent="0.3">
      <c r="A1238" s="625" t="s">
        <v>545</v>
      </c>
      <c r="B1238" s="626" t="s">
        <v>8223</v>
      </c>
      <c r="C1238" s="626" t="s">
        <v>6418</v>
      </c>
      <c r="D1238" s="626" t="s">
        <v>6832</v>
      </c>
      <c r="E1238" s="626" t="s">
        <v>6833</v>
      </c>
      <c r="F1238" s="629">
        <v>13</v>
      </c>
      <c r="G1238" s="629">
        <v>2538.5100000000002</v>
      </c>
      <c r="H1238" s="629">
        <v>1</v>
      </c>
      <c r="I1238" s="629">
        <v>195.27</v>
      </c>
      <c r="J1238" s="629"/>
      <c r="K1238" s="629"/>
      <c r="L1238" s="629"/>
      <c r="M1238" s="629"/>
      <c r="N1238" s="629"/>
      <c r="O1238" s="629"/>
      <c r="P1238" s="642"/>
      <c r="Q1238" s="630"/>
    </row>
    <row r="1239" spans="1:17" ht="14.4" customHeight="1" x14ac:dyDescent="0.3">
      <c r="A1239" s="625" t="s">
        <v>545</v>
      </c>
      <c r="B1239" s="626" t="s">
        <v>8223</v>
      </c>
      <c r="C1239" s="626" t="s">
        <v>6418</v>
      </c>
      <c r="D1239" s="626" t="s">
        <v>6834</v>
      </c>
      <c r="E1239" s="626" t="s">
        <v>6835</v>
      </c>
      <c r="F1239" s="629"/>
      <c r="G1239" s="629"/>
      <c r="H1239" s="629"/>
      <c r="I1239" s="629"/>
      <c r="J1239" s="629">
        <v>15</v>
      </c>
      <c r="K1239" s="629">
        <v>54420.72</v>
      </c>
      <c r="L1239" s="629"/>
      <c r="M1239" s="629">
        <v>3628.0480000000002</v>
      </c>
      <c r="N1239" s="629"/>
      <c r="O1239" s="629"/>
      <c r="P1239" s="642"/>
      <c r="Q1239" s="630"/>
    </row>
    <row r="1240" spans="1:17" ht="14.4" customHeight="1" x14ac:dyDescent="0.3">
      <c r="A1240" s="625" t="s">
        <v>545</v>
      </c>
      <c r="B1240" s="626" t="s">
        <v>8223</v>
      </c>
      <c r="C1240" s="626" t="s">
        <v>6418</v>
      </c>
      <c r="D1240" s="626" t="s">
        <v>8226</v>
      </c>
      <c r="E1240" s="626" t="s">
        <v>8227</v>
      </c>
      <c r="F1240" s="629"/>
      <c r="G1240" s="629"/>
      <c r="H1240" s="629"/>
      <c r="I1240" s="629"/>
      <c r="J1240" s="629"/>
      <c r="K1240" s="629"/>
      <c r="L1240" s="629"/>
      <c r="M1240" s="629"/>
      <c r="N1240" s="629">
        <v>0.5</v>
      </c>
      <c r="O1240" s="629">
        <v>404.81</v>
      </c>
      <c r="P1240" s="642"/>
      <c r="Q1240" s="630">
        <v>809.62</v>
      </c>
    </row>
    <row r="1241" spans="1:17" ht="14.4" customHeight="1" x14ac:dyDescent="0.3">
      <c r="A1241" s="625" t="s">
        <v>545</v>
      </c>
      <c r="B1241" s="626" t="s">
        <v>8223</v>
      </c>
      <c r="C1241" s="626" t="s">
        <v>6418</v>
      </c>
      <c r="D1241" s="626" t="s">
        <v>6836</v>
      </c>
      <c r="E1241" s="626" t="s">
        <v>6837</v>
      </c>
      <c r="F1241" s="629"/>
      <c r="G1241" s="629"/>
      <c r="H1241" s="629"/>
      <c r="I1241" s="629"/>
      <c r="J1241" s="629"/>
      <c r="K1241" s="629"/>
      <c r="L1241" s="629"/>
      <c r="M1241" s="629"/>
      <c r="N1241" s="629">
        <v>9</v>
      </c>
      <c r="O1241" s="629">
        <v>11089.26</v>
      </c>
      <c r="P1241" s="642"/>
      <c r="Q1241" s="630">
        <v>1232.1400000000001</v>
      </c>
    </row>
    <row r="1242" spans="1:17" ht="14.4" customHeight="1" x14ac:dyDescent="0.3">
      <c r="A1242" s="625" t="s">
        <v>545</v>
      </c>
      <c r="B1242" s="626" t="s">
        <v>8223</v>
      </c>
      <c r="C1242" s="626" t="s">
        <v>6418</v>
      </c>
      <c r="D1242" s="626" t="s">
        <v>6840</v>
      </c>
      <c r="E1242" s="626" t="s">
        <v>6841</v>
      </c>
      <c r="F1242" s="629"/>
      <c r="G1242" s="629"/>
      <c r="H1242" s="629"/>
      <c r="I1242" s="629"/>
      <c r="J1242" s="629"/>
      <c r="K1242" s="629"/>
      <c r="L1242" s="629"/>
      <c r="M1242" s="629"/>
      <c r="N1242" s="629">
        <v>1.9</v>
      </c>
      <c r="O1242" s="629">
        <v>25837.72</v>
      </c>
      <c r="P1242" s="642"/>
      <c r="Q1242" s="630">
        <v>13598.800000000001</v>
      </c>
    </row>
    <row r="1243" spans="1:17" ht="14.4" customHeight="1" x14ac:dyDescent="0.3">
      <c r="A1243" s="625" t="s">
        <v>545</v>
      </c>
      <c r="B1243" s="626" t="s">
        <v>8223</v>
      </c>
      <c r="C1243" s="626" t="s">
        <v>6418</v>
      </c>
      <c r="D1243" s="626" t="s">
        <v>8228</v>
      </c>
      <c r="E1243" s="626" t="s">
        <v>6900</v>
      </c>
      <c r="F1243" s="629"/>
      <c r="G1243" s="629"/>
      <c r="H1243" s="629"/>
      <c r="I1243" s="629"/>
      <c r="J1243" s="629"/>
      <c r="K1243" s="629"/>
      <c r="L1243" s="629"/>
      <c r="M1243" s="629"/>
      <c r="N1243" s="629">
        <v>0.1</v>
      </c>
      <c r="O1243" s="629">
        <v>531.07000000000005</v>
      </c>
      <c r="P1243" s="642"/>
      <c r="Q1243" s="630">
        <v>5310.7</v>
      </c>
    </row>
    <row r="1244" spans="1:17" ht="14.4" customHeight="1" x14ac:dyDescent="0.3">
      <c r="A1244" s="625" t="s">
        <v>545</v>
      </c>
      <c r="B1244" s="626" t="s">
        <v>8223</v>
      </c>
      <c r="C1244" s="626" t="s">
        <v>6418</v>
      </c>
      <c r="D1244" s="626" t="s">
        <v>6842</v>
      </c>
      <c r="E1244" s="626" t="s">
        <v>6829</v>
      </c>
      <c r="F1244" s="629">
        <v>0.9</v>
      </c>
      <c r="G1244" s="629">
        <v>596.70000000000005</v>
      </c>
      <c r="H1244" s="629">
        <v>1</v>
      </c>
      <c r="I1244" s="629">
        <v>663</v>
      </c>
      <c r="J1244" s="629">
        <v>2.6</v>
      </c>
      <c r="K1244" s="629">
        <v>1907.88</v>
      </c>
      <c r="L1244" s="629">
        <v>3.1973856209150324</v>
      </c>
      <c r="M1244" s="629">
        <v>733.80000000000007</v>
      </c>
      <c r="N1244" s="629"/>
      <c r="O1244" s="629"/>
      <c r="P1244" s="642"/>
      <c r="Q1244" s="630"/>
    </row>
    <row r="1245" spans="1:17" ht="14.4" customHeight="1" x14ac:dyDescent="0.3">
      <c r="A1245" s="625" t="s">
        <v>545</v>
      </c>
      <c r="B1245" s="626" t="s">
        <v>8223</v>
      </c>
      <c r="C1245" s="626" t="s">
        <v>6418</v>
      </c>
      <c r="D1245" s="626" t="s">
        <v>6843</v>
      </c>
      <c r="E1245" s="626" t="s">
        <v>6844</v>
      </c>
      <c r="F1245" s="629">
        <v>3</v>
      </c>
      <c r="G1245" s="629">
        <v>231.45</v>
      </c>
      <c r="H1245" s="629">
        <v>1</v>
      </c>
      <c r="I1245" s="629">
        <v>77.149999999999991</v>
      </c>
      <c r="J1245" s="629">
        <v>28</v>
      </c>
      <c r="K1245" s="629">
        <v>1782.96</v>
      </c>
      <c r="L1245" s="629">
        <v>7.7034348671419322</v>
      </c>
      <c r="M1245" s="629">
        <v>63.677142857142861</v>
      </c>
      <c r="N1245" s="629">
        <v>13</v>
      </c>
      <c r="O1245" s="629">
        <v>754.13</v>
      </c>
      <c r="P1245" s="642">
        <v>3.2582847267228345</v>
      </c>
      <c r="Q1245" s="630">
        <v>58.01</v>
      </c>
    </row>
    <row r="1246" spans="1:17" ht="14.4" customHeight="1" x14ac:dyDescent="0.3">
      <c r="A1246" s="625" t="s">
        <v>545</v>
      </c>
      <c r="B1246" s="626" t="s">
        <v>8223</v>
      </c>
      <c r="C1246" s="626" t="s">
        <v>6418</v>
      </c>
      <c r="D1246" s="626" t="s">
        <v>6847</v>
      </c>
      <c r="E1246" s="626" t="s">
        <v>6848</v>
      </c>
      <c r="F1246" s="629">
        <v>38.600000000000009</v>
      </c>
      <c r="G1246" s="629">
        <v>13727.759999999998</v>
      </c>
      <c r="H1246" s="629">
        <v>1</v>
      </c>
      <c r="I1246" s="629">
        <v>355.64145077720195</v>
      </c>
      <c r="J1246" s="629">
        <v>33.900000000000006</v>
      </c>
      <c r="K1246" s="629">
        <v>13251.67</v>
      </c>
      <c r="L1246" s="629">
        <v>0.96531917807420886</v>
      </c>
      <c r="M1246" s="629">
        <v>390.90471976401176</v>
      </c>
      <c r="N1246" s="629">
        <v>30.3</v>
      </c>
      <c r="O1246" s="629">
        <v>12242.36</v>
      </c>
      <c r="P1246" s="642">
        <v>0.8917958938676086</v>
      </c>
      <c r="Q1246" s="630">
        <v>404.03828382838287</v>
      </c>
    </row>
    <row r="1247" spans="1:17" ht="14.4" customHeight="1" x14ac:dyDescent="0.3">
      <c r="A1247" s="625" t="s">
        <v>545</v>
      </c>
      <c r="B1247" s="626" t="s">
        <v>8223</v>
      </c>
      <c r="C1247" s="626" t="s">
        <v>6418</v>
      </c>
      <c r="D1247" s="626" t="s">
        <v>6849</v>
      </c>
      <c r="E1247" s="626" t="s">
        <v>6850</v>
      </c>
      <c r="F1247" s="629"/>
      <c r="G1247" s="629"/>
      <c r="H1247" s="629"/>
      <c r="I1247" s="629"/>
      <c r="J1247" s="629"/>
      <c r="K1247" s="629"/>
      <c r="L1247" s="629"/>
      <c r="M1247" s="629"/>
      <c r="N1247" s="629">
        <v>4</v>
      </c>
      <c r="O1247" s="629">
        <v>232.04</v>
      </c>
      <c r="P1247" s="642"/>
      <c r="Q1247" s="630">
        <v>58.01</v>
      </c>
    </row>
    <row r="1248" spans="1:17" ht="14.4" customHeight="1" x14ac:dyDescent="0.3">
      <c r="A1248" s="625" t="s">
        <v>545</v>
      </c>
      <c r="B1248" s="626" t="s">
        <v>8223</v>
      </c>
      <c r="C1248" s="626" t="s">
        <v>6418</v>
      </c>
      <c r="D1248" s="626" t="s">
        <v>2443</v>
      </c>
      <c r="E1248" s="626" t="s">
        <v>6851</v>
      </c>
      <c r="F1248" s="629"/>
      <c r="G1248" s="629"/>
      <c r="H1248" s="629"/>
      <c r="I1248" s="629"/>
      <c r="J1248" s="629"/>
      <c r="K1248" s="629"/>
      <c r="L1248" s="629"/>
      <c r="M1248" s="629"/>
      <c r="N1248" s="629">
        <v>2</v>
      </c>
      <c r="O1248" s="629">
        <v>13793</v>
      </c>
      <c r="P1248" s="642"/>
      <c r="Q1248" s="630">
        <v>6896.5</v>
      </c>
    </row>
    <row r="1249" spans="1:17" ht="14.4" customHeight="1" x14ac:dyDescent="0.3">
      <c r="A1249" s="625" t="s">
        <v>545</v>
      </c>
      <c r="B1249" s="626" t="s">
        <v>8223</v>
      </c>
      <c r="C1249" s="626" t="s">
        <v>6418</v>
      </c>
      <c r="D1249" s="626" t="s">
        <v>6854</v>
      </c>
      <c r="E1249" s="626" t="s">
        <v>6855</v>
      </c>
      <c r="F1249" s="629">
        <v>11</v>
      </c>
      <c r="G1249" s="629">
        <v>4147.55</v>
      </c>
      <c r="H1249" s="629">
        <v>1</v>
      </c>
      <c r="I1249" s="629">
        <v>377.05</v>
      </c>
      <c r="J1249" s="629">
        <v>26</v>
      </c>
      <c r="K1249" s="629">
        <v>3234.4300000000003</v>
      </c>
      <c r="L1249" s="629">
        <v>0.77984111101734765</v>
      </c>
      <c r="M1249" s="629">
        <v>124.40115384615386</v>
      </c>
      <c r="N1249" s="629"/>
      <c r="O1249" s="629"/>
      <c r="P1249" s="642"/>
      <c r="Q1249" s="630"/>
    </row>
    <row r="1250" spans="1:17" ht="14.4" customHeight="1" x14ac:dyDescent="0.3">
      <c r="A1250" s="625" t="s">
        <v>545</v>
      </c>
      <c r="B1250" s="626" t="s">
        <v>8223</v>
      </c>
      <c r="C1250" s="626" t="s">
        <v>6418</v>
      </c>
      <c r="D1250" s="626" t="s">
        <v>6858</v>
      </c>
      <c r="E1250" s="626" t="s">
        <v>6859</v>
      </c>
      <c r="F1250" s="629"/>
      <c r="G1250" s="629"/>
      <c r="H1250" s="629"/>
      <c r="I1250" s="629"/>
      <c r="J1250" s="629">
        <v>3</v>
      </c>
      <c r="K1250" s="629">
        <v>345</v>
      </c>
      <c r="L1250" s="629"/>
      <c r="M1250" s="629">
        <v>115</v>
      </c>
      <c r="N1250" s="629">
        <v>12</v>
      </c>
      <c r="O1250" s="629">
        <v>1392</v>
      </c>
      <c r="P1250" s="642"/>
      <c r="Q1250" s="630">
        <v>116</v>
      </c>
    </row>
    <row r="1251" spans="1:17" ht="14.4" customHeight="1" x14ac:dyDescent="0.3">
      <c r="A1251" s="625" t="s">
        <v>545</v>
      </c>
      <c r="B1251" s="626" t="s">
        <v>8223</v>
      </c>
      <c r="C1251" s="626" t="s">
        <v>6418</v>
      </c>
      <c r="D1251" s="626" t="s">
        <v>6860</v>
      </c>
      <c r="E1251" s="626" t="s">
        <v>6861</v>
      </c>
      <c r="F1251" s="629">
        <v>14.799999999999999</v>
      </c>
      <c r="G1251" s="629">
        <v>8143.4500000000007</v>
      </c>
      <c r="H1251" s="629">
        <v>1</v>
      </c>
      <c r="I1251" s="629">
        <v>550.23310810810824</v>
      </c>
      <c r="J1251" s="629">
        <v>48.8</v>
      </c>
      <c r="K1251" s="629">
        <v>26337.760000000002</v>
      </c>
      <c r="L1251" s="629">
        <v>3.234226280016455</v>
      </c>
      <c r="M1251" s="629">
        <v>539.70819672131154</v>
      </c>
      <c r="N1251" s="629">
        <v>42.7</v>
      </c>
      <c r="O1251" s="629">
        <v>16215.320000000002</v>
      </c>
      <c r="P1251" s="642">
        <v>1.9912101136496203</v>
      </c>
      <c r="Q1251" s="630">
        <v>379.7498829039813</v>
      </c>
    </row>
    <row r="1252" spans="1:17" ht="14.4" customHeight="1" x14ac:dyDescent="0.3">
      <c r="A1252" s="625" t="s">
        <v>545</v>
      </c>
      <c r="B1252" s="626" t="s">
        <v>8223</v>
      </c>
      <c r="C1252" s="626" t="s">
        <v>6418</v>
      </c>
      <c r="D1252" s="626" t="s">
        <v>6862</v>
      </c>
      <c r="E1252" s="626" t="s">
        <v>6863</v>
      </c>
      <c r="F1252" s="629">
        <v>1</v>
      </c>
      <c r="G1252" s="629">
        <v>4410.24</v>
      </c>
      <c r="H1252" s="629">
        <v>1</v>
      </c>
      <c r="I1252" s="629">
        <v>4410.24</v>
      </c>
      <c r="J1252" s="629"/>
      <c r="K1252" s="629"/>
      <c r="L1252" s="629"/>
      <c r="M1252" s="629"/>
      <c r="N1252" s="629"/>
      <c r="O1252" s="629"/>
      <c r="P1252" s="642"/>
      <c r="Q1252" s="630"/>
    </row>
    <row r="1253" spans="1:17" ht="14.4" customHeight="1" x14ac:dyDescent="0.3">
      <c r="A1253" s="625" t="s">
        <v>545</v>
      </c>
      <c r="B1253" s="626" t="s">
        <v>8223</v>
      </c>
      <c r="C1253" s="626" t="s">
        <v>6418</v>
      </c>
      <c r="D1253" s="626" t="s">
        <v>6864</v>
      </c>
      <c r="E1253" s="626" t="s">
        <v>6865</v>
      </c>
      <c r="F1253" s="629">
        <v>4</v>
      </c>
      <c r="G1253" s="629">
        <v>983.92</v>
      </c>
      <c r="H1253" s="629">
        <v>1</v>
      </c>
      <c r="I1253" s="629">
        <v>245.98</v>
      </c>
      <c r="J1253" s="629"/>
      <c r="K1253" s="629"/>
      <c r="L1253" s="629"/>
      <c r="M1253" s="629"/>
      <c r="N1253" s="629"/>
      <c r="O1253" s="629"/>
      <c r="P1253" s="642"/>
      <c r="Q1253" s="630"/>
    </row>
    <row r="1254" spans="1:17" ht="14.4" customHeight="1" x14ac:dyDescent="0.3">
      <c r="A1254" s="625" t="s">
        <v>545</v>
      </c>
      <c r="B1254" s="626" t="s">
        <v>8223</v>
      </c>
      <c r="C1254" s="626" t="s">
        <v>6418</v>
      </c>
      <c r="D1254" s="626" t="s">
        <v>6866</v>
      </c>
      <c r="E1254" s="626" t="s">
        <v>6867</v>
      </c>
      <c r="F1254" s="629">
        <v>11</v>
      </c>
      <c r="G1254" s="629">
        <v>5374.93</v>
      </c>
      <c r="H1254" s="629">
        <v>1</v>
      </c>
      <c r="I1254" s="629">
        <v>488.63000000000005</v>
      </c>
      <c r="J1254" s="629"/>
      <c r="K1254" s="629"/>
      <c r="L1254" s="629"/>
      <c r="M1254" s="629"/>
      <c r="N1254" s="629">
        <v>20</v>
      </c>
      <c r="O1254" s="629">
        <v>1726.0500000000002</v>
      </c>
      <c r="P1254" s="642">
        <v>0.32112976355040906</v>
      </c>
      <c r="Q1254" s="630">
        <v>86.302500000000009</v>
      </c>
    </row>
    <row r="1255" spans="1:17" ht="14.4" customHeight="1" x14ac:dyDescent="0.3">
      <c r="A1255" s="625" t="s">
        <v>545</v>
      </c>
      <c r="B1255" s="626" t="s">
        <v>8223</v>
      </c>
      <c r="C1255" s="626" t="s">
        <v>6418</v>
      </c>
      <c r="D1255" s="626" t="s">
        <v>6868</v>
      </c>
      <c r="E1255" s="626" t="s">
        <v>6869</v>
      </c>
      <c r="F1255" s="629">
        <v>7</v>
      </c>
      <c r="G1255" s="629">
        <v>659.75</v>
      </c>
      <c r="H1255" s="629">
        <v>1</v>
      </c>
      <c r="I1255" s="629">
        <v>94.25</v>
      </c>
      <c r="J1255" s="629">
        <v>33</v>
      </c>
      <c r="K1255" s="629">
        <v>1982.1499999999999</v>
      </c>
      <c r="L1255" s="629">
        <v>3.0043956043956044</v>
      </c>
      <c r="M1255" s="629">
        <v>60.065151515151513</v>
      </c>
      <c r="N1255" s="629">
        <v>21</v>
      </c>
      <c r="O1255" s="629">
        <v>859.95</v>
      </c>
      <c r="P1255" s="642">
        <v>1.3034482758620691</v>
      </c>
      <c r="Q1255" s="630">
        <v>40.950000000000003</v>
      </c>
    </row>
    <row r="1256" spans="1:17" ht="14.4" customHeight="1" x14ac:dyDescent="0.3">
      <c r="A1256" s="625" t="s">
        <v>545</v>
      </c>
      <c r="B1256" s="626" t="s">
        <v>8223</v>
      </c>
      <c r="C1256" s="626" t="s">
        <v>6418</v>
      </c>
      <c r="D1256" s="626" t="s">
        <v>8229</v>
      </c>
      <c r="E1256" s="626" t="s">
        <v>8230</v>
      </c>
      <c r="F1256" s="629"/>
      <c r="G1256" s="629"/>
      <c r="H1256" s="629"/>
      <c r="I1256" s="629"/>
      <c r="J1256" s="629">
        <v>17</v>
      </c>
      <c r="K1256" s="629">
        <v>1231.1400000000001</v>
      </c>
      <c r="L1256" s="629"/>
      <c r="M1256" s="629">
        <v>72.42</v>
      </c>
      <c r="N1256" s="629"/>
      <c r="O1256" s="629"/>
      <c r="P1256" s="642"/>
      <c r="Q1256" s="630"/>
    </row>
    <row r="1257" spans="1:17" ht="14.4" customHeight="1" x14ac:dyDescent="0.3">
      <c r="A1257" s="625" t="s">
        <v>545</v>
      </c>
      <c r="B1257" s="626" t="s">
        <v>8223</v>
      </c>
      <c r="C1257" s="626" t="s">
        <v>6418</v>
      </c>
      <c r="D1257" s="626" t="s">
        <v>6870</v>
      </c>
      <c r="E1257" s="626" t="s">
        <v>6871</v>
      </c>
      <c r="F1257" s="629">
        <v>2.2000000000000002</v>
      </c>
      <c r="G1257" s="629">
        <v>21407.1</v>
      </c>
      <c r="H1257" s="629">
        <v>1</v>
      </c>
      <c r="I1257" s="629">
        <v>9730.4999999999982</v>
      </c>
      <c r="J1257" s="629">
        <v>1.1000000000000001</v>
      </c>
      <c r="K1257" s="629">
        <v>6800.42</v>
      </c>
      <c r="L1257" s="629">
        <v>0.31767123991572893</v>
      </c>
      <c r="M1257" s="629">
        <v>6182.2</v>
      </c>
      <c r="N1257" s="629"/>
      <c r="O1257" s="629"/>
      <c r="P1257" s="642"/>
      <c r="Q1257" s="630"/>
    </row>
    <row r="1258" spans="1:17" ht="14.4" customHeight="1" x14ac:dyDescent="0.3">
      <c r="A1258" s="625" t="s">
        <v>545</v>
      </c>
      <c r="B1258" s="626" t="s">
        <v>8223</v>
      </c>
      <c r="C1258" s="626" t="s">
        <v>6418</v>
      </c>
      <c r="D1258" s="626" t="s">
        <v>8231</v>
      </c>
      <c r="E1258" s="626" t="s">
        <v>8232</v>
      </c>
      <c r="F1258" s="629"/>
      <c r="G1258" s="629"/>
      <c r="H1258" s="629"/>
      <c r="I1258" s="629"/>
      <c r="J1258" s="629">
        <v>6</v>
      </c>
      <c r="K1258" s="629">
        <v>30128.28</v>
      </c>
      <c r="L1258" s="629"/>
      <c r="M1258" s="629">
        <v>5021.38</v>
      </c>
      <c r="N1258" s="629"/>
      <c r="O1258" s="629"/>
      <c r="P1258" s="642"/>
      <c r="Q1258" s="630"/>
    </row>
    <row r="1259" spans="1:17" ht="14.4" customHeight="1" x14ac:dyDescent="0.3">
      <c r="A1259" s="625" t="s">
        <v>545</v>
      </c>
      <c r="B1259" s="626" t="s">
        <v>8223</v>
      </c>
      <c r="C1259" s="626" t="s">
        <v>6418</v>
      </c>
      <c r="D1259" s="626" t="s">
        <v>8233</v>
      </c>
      <c r="E1259" s="626" t="s">
        <v>8234</v>
      </c>
      <c r="F1259" s="629"/>
      <c r="G1259" s="629"/>
      <c r="H1259" s="629"/>
      <c r="I1259" s="629"/>
      <c r="J1259" s="629">
        <v>22</v>
      </c>
      <c r="K1259" s="629">
        <v>220940.72</v>
      </c>
      <c r="L1259" s="629"/>
      <c r="M1259" s="629">
        <v>10042.76</v>
      </c>
      <c r="N1259" s="629"/>
      <c r="O1259" s="629"/>
      <c r="P1259" s="642"/>
      <c r="Q1259" s="630"/>
    </row>
    <row r="1260" spans="1:17" ht="14.4" customHeight="1" x14ac:dyDescent="0.3">
      <c r="A1260" s="625" t="s">
        <v>545</v>
      </c>
      <c r="B1260" s="626" t="s">
        <v>8223</v>
      </c>
      <c r="C1260" s="626" t="s">
        <v>6418</v>
      </c>
      <c r="D1260" s="626" t="s">
        <v>6872</v>
      </c>
      <c r="E1260" s="626" t="s">
        <v>6873</v>
      </c>
      <c r="F1260" s="629">
        <v>0.7</v>
      </c>
      <c r="G1260" s="629">
        <v>259.93</v>
      </c>
      <c r="H1260" s="629">
        <v>1</v>
      </c>
      <c r="I1260" s="629">
        <v>371.32857142857148</v>
      </c>
      <c r="J1260" s="629"/>
      <c r="K1260" s="629"/>
      <c r="L1260" s="629"/>
      <c r="M1260" s="629"/>
      <c r="N1260" s="629"/>
      <c r="O1260" s="629"/>
      <c r="P1260" s="642"/>
      <c r="Q1260" s="630"/>
    </row>
    <row r="1261" spans="1:17" ht="14.4" customHeight="1" x14ac:dyDescent="0.3">
      <c r="A1261" s="625" t="s">
        <v>545</v>
      </c>
      <c r="B1261" s="626" t="s">
        <v>8223</v>
      </c>
      <c r="C1261" s="626" t="s">
        <v>6418</v>
      </c>
      <c r="D1261" s="626" t="s">
        <v>6874</v>
      </c>
      <c r="E1261" s="626" t="s">
        <v>6857</v>
      </c>
      <c r="F1261" s="629">
        <v>12.7</v>
      </c>
      <c r="G1261" s="629">
        <v>6875.7699999999986</v>
      </c>
      <c r="H1261" s="629">
        <v>1</v>
      </c>
      <c r="I1261" s="629">
        <v>541.39921259842515</v>
      </c>
      <c r="J1261" s="629">
        <v>7.3999999999999995</v>
      </c>
      <c r="K1261" s="629">
        <v>3177.7</v>
      </c>
      <c r="L1261" s="629">
        <v>0.46215914726641533</v>
      </c>
      <c r="M1261" s="629">
        <v>429.41891891891891</v>
      </c>
      <c r="N1261" s="629">
        <v>3.8</v>
      </c>
      <c r="O1261" s="629">
        <v>1443.05</v>
      </c>
      <c r="P1261" s="642">
        <v>0.20987467585448616</v>
      </c>
      <c r="Q1261" s="630">
        <v>379.75</v>
      </c>
    </row>
    <row r="1262" spans="1:17" ht="14.4" customHeight="1" x14ac:dyDescent="0.3">
      <c r="A1262" s="625" t="s">
        <v>545</v>
      </c>
      <c r="B1262" s="626" t="s">
        <v>8223</v>
      </c>
      <c r="C1262" s="626" t="s">
        <v>6418</v>
      </c>
      <c r="D1262" s="626" t="s">
        <v>6877</v>
      </c>
      <c r="E1262" s="626" t="s">
        <v>6878</v>
      </c>
      <c r="F1262" s="629"/>
      <c r="G1262" s="629"/>
      <c r="H1262" s="629"/>
      <c r="I1262" s="629"/>
      <c r="J1262" s="629"/>
      <c r="K1262" s="629"/>
      <c r="L1262" s="629"/>
      <c r="M1262" s="629"/>
      <c r="N1262" s="629">
        <v>30</v>
      </c>
      <c r="O1262" s="629">
        <v>6874.8</v>
      </c>
      <c r="P1262" s="642"/>
      <c r="Q1262" s="630">
        <v>229.16</v>
      </c>
    </row>
    <row r="1263" spans="1:17" ht="14.4" customHeight="1" x14ac:dyDescent="0.3">
      <c r="A1263" s="625" t="s">
        <v>545</v>
      </c>
      <c r="B1263" s="626" t="s">
        <v>8223</v>
      </c>
      <c r="C1263" s="626" t="s">
        <v>6418</v>
      </c>
      <c r="D1263" s="626" t="s">
        <v>6879</v>
      </c>
      <c r="E1263" s="626" t="s">
        <v>6880</v>
      </c>
      <c r="F1263" s="629"/>
      <c r="G1263" s="629"/>
      <c r="H1263" s="629"/>
      <c r="I1263" s="629"/>
      <c r="J1263" s="629"/>
      <c r="K1263" s="629"/>
      <c r="L1263" s="629"/>
      <c r="M1263" s="629"/>
      <c r="N1263" s="629">
        <v>1.4000000000000001</v>
      </c>
      <c r="O1263" s="629">
        <v>303.8</v>
      </c>
      <c r="P1263" s="642"/>
      <c r="Q1263" s="630">
        <v>217</v>
      </c>
    </row>
    <row r="1264" spans="1:17" ht="14.4" customHeight="1" x14ac:dyDescent="0.3">
      <c r="A1264" s="625" t="s">
        <v>545</v>
      </c>
      <c r="B1264" s="626" t="s">
        <v>8223</v>
      </c>
      <c r="C1264" s="626" t="s">
        <v>6418</v>
      </c>
      <c r="D1264" s="626" t="s">
        <v>8235</v>
      </c>
      <c r="E1264" s="626" t="s">
        <v>8236</v>
      </c>
      <c r="F1264" s="629"/>
      <c r="G1264" s="629"/>
      <c r="H1264" s="629"/>
      <c r="I1264" s="629"/>
      <c r="J1264" s="629"/>
      <c r="K1264" s="629"/>
      <c r="L1264" s="629"/>
      <c r="M1264" s="629"/>
      <c r="N1264" s="629">
        <v>9</v>
      </c>
      <c r="O1264" s="629">
        <v>618.66</v>
      </c>
      <c r="P1264" s="642"/>
      <c r="Q1264" s="630">
        <v>68.739999999999995</v>
      </c>
    </row>
    <row r="1265" spans="1:17" ht="14.4" customHeight="1" x14ac:dyDescent="0.3">
      <c r="A1265" s="625" t="s">
        <v>545</v>
      </c>
      <c r="B1265" s="626" t="s">
        <v>8223</v>
      </c>
      <c r="C1265" s="626" t="s">
        <v>6418</v>
      </c>
      <c r="D1265" s="626" t="s">
        <v>6881</v>
      </c>
      <c r="E1265" s="626" t="s">
        <v>6882</v>
      </c>
      <c r="F1265" s="629">
        <v>13.2</v>
      </c>
      <c r="G1265" s="629">
        <v>1088.3000000000004</v>
      </c>
      <c r="H1265" s="629">
        <v>1</v>
      </c>
      <c r="I1265" s="629">
        <v>82.446969696969731</v>
      </c>
      <c r="J1265" s="629">
        <v>7.8999999999999995</v>
      </c>
      <c r="K1265" s="629">
        <v>752.96</v>
      </c>
      <c r="L1265" s="629">
        <v>0.69186805108885396</v>
      </c>
      <c r="M1265" s="629">
        <v>95.311392405063302</v>
      </c>
      <c r="N1265" s="629">
        <v>6.3000000000000007</v>
      </c>
      <c r="O1265" s="629">
        <v>610.06999999999994</v>
      </c>
      <c r="P1265" s="642">
        <v>0.5605715335844893</v>
      </c>
      <c r="Q1265" s="630">
        <v>96.836507936507914</v>
      </c>
    </row>
    <row r="1266" spans="1:17" ht="14.4" customHeight="1" x14ac:dyDescent="0.3">
      <c r="A1266" s="625" t="s">
        <v>545</v>
      </c>
      <c r="B1266" s="626" t="s">
        <v>8223</v>
      </c>
      <c r="C1266" s="626" t="s">
        <v>6418</v>
      </c>
      <c r="D1266" s="626" t="s">
        <v>6883</v>
      </c>
      <c r="E1266" s="626" t="s">
        <v>6884</v>
      </c>
      <c r="F1266" s="629"/>
      <c r="G1266" s="629"/>
      <c r="H1266" s="629"/>
      <c r="I1266" s="629"/>
      <c r="J1266" s="629">
        <v>30</v>
      </c>
      <c r="K1266" s="629">
        <v>1859.4</v>
      </c>
      <c r="L1266" s="629"/>
      <c r="M1266" s="629">
        <v>61.980000000000004</v>
      </c>
      <c r="N1266" s="629">
        <v>5</v>
      </c>
      <c r="O1266" s="629">
        <v>320</v>
      </c>
      <c r="P1266" s="642"/>
      <c r="Q1266" s="630">
        <v>64</v>
      </c>
    </row>
    <row r="1267" spans="1:17" ht="14.4" customHeight="1" x14ac:dyDescent="0.3">
      <c r="A1267" s="625" t="s">
        <v>545</v>
      </c>
      <c r="B1267" s="626" t="s">
        <v>8223</v>
      </c>
      <c r="C1267" s="626" t="s">
        <v>6418</v>
      </c>
      <c r="D1267" s="626" t="s">
        <v>6885</v>
      </c>
      <c r="E1267" s="626" t="s">
        <v>6835</v>
      </c>
      <c r="F1267" s="629">
        <v>38</v>
      </c>
      <c r="G1267" s="629">
        <v>19991.8</v>
      </c>
      <c r="H1267" s="629">
        <v>1</v>
      </c>
      <c r="I1267" s="629">
        <v>526.1</v>
      </c>
      <c r="J1267" s="629"/>
      <c r="K1267" s="629"/>
      <c r="L1267" s="629"/>
      <c r="M1267" s="629"/>
      <c r="N1267" s="629"/>
      <c r="O1267" s="629"/>
      <c r="P1267" s="642"/>
      <c r="Q1267" s="630"/>
    </row>
    <row r="1268" spans="1:17" ht="14.4" customHeight="1" x14ac:dyDescent="0.3">
      <c r="A1268" s="625" t="s">
        <v>545</v>
      </c>
      <c r="B1268" s="626" t="s">
        <v>8223</v>
      </c>
      <c r="C1268" s="626" t="s">
        <v>6418</v>
      </c>
      <c r="D1268" s="626" t="s">
        <v>8237</v>
      </c>
      <c r="E1268" s="626" t="s">
        <v>8238</v>
      </c>
      <c r="F1268" s="629"/>
      <c r="G1268" s="629"/>
      <c r="H1268" s="629"/>
      <c r="I1268" s="629"/>
      <c r="J1268" s="629"/>
      <c r="K1268" s="629"/>
      <c r="L1268" s="629"/>
      <c r="M1268" s="629"/>
      <c r="N1268" s="629">
        <v>7</v>
      </c>
      <c r="O1268" s="629">
        <v>9421.16</v>
      </c>
      <c r="P1268" s="642"/>
      <c r="Q1268" s="630">
        <v>1345.8799999999999</v>
      </c>
    </row>
    <row r="1269" spans="1:17" ht="14.4" customHeight="1" x14ac:dyDescent="0.3">
      <c r="A1269" s="625" t="s">
        <v>545</v>
      </c>
      <c r="B1269" s="626" t="s">
        <v>8223</v>
      </c>
      <c r="C1269" s="626" t="s">
        <v>6418</v>
      </c>
      <c r="D1269" s="626" t="s">
        <v>8239</v>
      </c>
      <c r="E1269" s="626" t="s">
        <v>8240</v>
      </c>
      <c r="F1269" s="629"/>
      <c r="G1269" s="629"/>
      <c r="H1269" s="629"/>
      <c r="I1269" s="629"/>
      <c r="J1269" s="629">
        <v>4</v>
      </c>
      <c r="K1269" s="629">
        <v>250.84</v>
      </c>
      <c r="L1269" s="629"/>
      <c r="M1269" s="629">
        <v>62.71</v>
      </c>
      <c r="N1269" s="629"/>
      <c r="O1269" s="629"/>
      <c r="P1269" s="642"/>
      <c r="Q1269" s="630"/>
    </row>
    <row r="1270" spans="1:17" ht="14.4" customHeight="1" x14ac:dyDescent="0.3">
      <c r="A1270" s="625" t="s">
        <v>545</v>
      </c>
      <c r="B1270" s="626" t="s">
        <v>8223</v>
      </c>
      <c r="C1270" s="626" t="s">
        <v>6418</v>
      </c>
      <c r="D1270" s="626" t="s">
        <v>6886</v>
      </c>
      <c r="E1270" s="626" t="s">
        <v>6887</v>
      </c>
      <c r="F1270" s="629"/>
      <c r="G1270" s="629"/>
      <c r="H1270" s="629"/>
      <c r="I1270" s="629"/>
      <c r="J1270" s="629">
        <v>4.7</v>
      </c>
      <c r="K1270" s="629">
        <v>6383.76</v>
      </c>
      <c r="L1270" s="629"/>
      <c r="M1270" s="629">
        <v>1358.2468085106384</v>
      </c>
      <c r="N1270" s="629"/>
      <c r="O1270" s="629"/>
      <c r="P1270" s="642"/>
      <c r="Q1270" s="630"/>
    </row>
    <row r="1271" spans="1:17" ht="14.4" customHeight="1" x14ac:dyDescent="0.3">
      <c r="A1271" s="625" t="s">
        <v>545</v>
      </c>
      <c r="B1271" s="626" t="s">
        <v>8223</v>
      </c>
      <c r="C1271" s="626" t="s">
        <v>6418</v>
      </c>
      <c r="D1271" s="626" t="s">
        <v>8241</v>
      </c>
      <c r="E1271" s="626" t="s">
        <v>8242</v>
      </c>
      <c r="F1271" s="629">
        <v>0.6</v>
      </c>
      <c r="G1271" s="629">
        <v>718.26</v>
      </c>
      <c r="H1271" s="629">
        <v>1</v>
      </c>
      <c r="I1271" s="629">
        <v>1197.1000000000001</v>
      </c>
      <c r="J1271" s="629"/>
      <c r="K1271" s="629"/>
      <c r="L1271" s="629"/>
      <c r="M1271" s="629"/>
      <c r="N1271" s="629"/>
      <c r="O1271" s="629"/>
      <c r="P1271" s="642"/>
      <c r="Q1271" s="630"/>
    </row>
    <row r="1272" spans="1:17" ht="14.4" customHeight="1" x14ac:dyDescent="0.3">
      <c r="A1272" s="625" t="s">
        <v>545</v>
      </c>
      <c r="B1272" s="626" t="s">
        <v>8223</v>
      </c>
      <c r="C1272" s="626" t="s">
        <v>6418</v>
      </c>
      <c r="D1272" s="626" t="s">
        <v>8243</v>
      </c>
      <c r="E1272" s="626" t="s">
        <v>8244</v>
      </c>
      <c r="F1272" s="629"/>
      <c r="G1272" s="629"/>
      <c r="H1272" s="629"/>
      <c r="I1272" s="629"/>
      <c r="J1272" s="629">
        <v>12</v>
      </c>
      <c r="K1272" s="629">
        <v>3262.68</v>
      </c>
      <c r="L1272" s="629"/>
      <c r="M1272" s="629">
        <v>271.89</v>
      </c>
      <c r="N1272" s="629"/>
      <c r="O1272" s="629"/>
      <c r="P1272" s="642"/>
      <c r="Q1272" s="630"/>
    </row>
    <row r="1273" spans="1:17" ht="14.4" customHeight="1" x14ac:dyDescent="0.3">
      <c r="A1273" s="625" t="s">
        <v>545</v>
      </c>
      <c r="B1273" s="626" t="s">
        <v>8223</v>
      </c>
      <c r="C1273" s="626" t="s">
        <v>6418</v>
      </c>
      <c r="D1273" s="626" t="s">
        <v>6891</v>
      </c>
      <c r="E1273" s="626" t="s">
        <v>6892</v>
      </c>
      <c r="F1273" s="629"/>
      <c r="G1273" s="629"/>
      <c r="H1273" s="629"/>
      <c r="I1273" s="629"/>
      <c r="J1273" s="629"/>
      <c r="K1273" s="629"/>
      <c r="L1273" s="629"/>
      <c r="M1273" s="629"/>
      <c r="N1273" s="629">
        <v>2.1</v>
      </c>
      <c r="O1273" s="629">
        <v>859.95</v>
      </c>
      <c r="P1273" s="642"/>
      <c r="Q1273" s="630">
        <v>409.5</v>
      </c>
    </row>
    <row r="1274" spans="1:17" ht="14.4" customHeight="1" x14ac:dyDescent="0.3">
      <c r="A1274" s="625" t="s">
        <v>545</v>
      </c>
      <c r="B1274" s="626" t="s">
        <v>8223</v>
      </c>
      <c r="C1274" s="626" t="s">
        <v>6418</v>
      </c>
      <c r="D1274" s="626" t="s">
        <v>6893</v>
      </c>
      <c r="E1274" s="626" t="s">
        <v>6871</v>
      </c>
      <c r="F1274" s="629"/>
      <c r="G1274" s="629"/>
      <c r="H1274" s="629"/>
      <c r="I1274" s="629"/>
      <c r="J1274" s="629"/>
      <c r="K1274" s="629"/>
      <c r="L1274" s="629"/>
      <c r="M1274" s="629"/>
      <c r="N1274" s="629">
        <v>4</v>
      </c>
      <c r="O1274" s="629">
        <v>15703.619999999999</v>
      </c>
      <c r="P1274" s="642"/>
      <c r="Q1274" s="630">
        <v>3925.9049999999997</v>
      </c>
    </row>
    <row r="1275" spans="1:17" ht="14.4" customHeight="1" x14ac:dyDescent="0.3">
      <c r="A1275" s="625" t="s">
        <v>545</v>
      </c>
      <c r="B1275" s="626" t="s">
        <v>8223</v>
      </c>
      <c r="C1275" s="626" t="s">
        <v>6418</v>
      </c>
      <c r="D1275" s="626" t="s">
        <v>6896</v>
      </c>
      <c r="E1275" s="626" t="s">
        <v>6887</v>
      </c>
      <c r="F1275" s="629"/>
      <c r="G1275" s="629"/>
      <c r="H1275" s="629"/>
      <c r="I1275" s="629"/>
      <c r="J1275" s="629"/>
      <c r="K1275" s="629"/>
      <c r="L1275" s="629"/>
      <c r="M1275" s="629"/>
      <c r="N1275" s="629">
        <v>0.1</v>
      </c>
      <c r="O1275" s="629">
        <v>115</v>
      </c>
      <c r="P1275" s="642"/>
      <c r="Q1275" s="630">
        <v>1150</v>
      </c>
    </row>
    <row r="1276" spans="1:17" ht="14.4" customHeight="1" x14ac:dyDescent="0.3">
      <c r="A1276" s="625" t="s">
        <v>545</v>
      </c>
      <c r="B1276" s="626" t="s">
        <v>8223</v>
      </c>
      <c r="C1276" s="626" t="s">
        <v>6418</v>
      </c>
      <c r="D1276" s="626" t="s">
        <v>6897</v>
      </c>
      <c r="E1276" s="626" t="s">
        <v>6898</v>
      </c>
      <c r="F1276" s="629"/>
      <c r="G1276" s="629"/>
      <c r="H1276" s="629"/>
      <c r="I1276" s="629"/>
      <c r="J1276" s="629"/>
      <c r="K1276" s="629"/>
      <c r="L1276" s="629"/>
      <c r="M1276" s="629"/>
      <c r="N1276" s="629">
        <v>13.56</v>
      </c>
      <c r="O1276" s="629">
        <v>49196.34</v>
      </c>
      <c r="P1276" s="642"/>
      <c r="Q1276" s="630">
        <v>3628.0486725663714</v>
      </c>
    </row>
    <row r="1277" spans="1:17" ht="14.4" customHeight="1" x14ac:dyDescent="0.3">
      <c r="A1277" s="625" t="s">
        <v>545</v>
      </c>
      <c r="B1277" s="626" t="s">
        <v>8223</v>
      </c>
      <c r="C1277" s="626" t="s">
        <v>6901</v>
      </c>
      <c r="D1277" s="626" t="s">
        <v>6902</v>
      </c>
      <c r="E1277" s="626" t="s">
        <v>6903</v>
      </c>
      <c r="F1277" s="629"/>
      <c r="G1277" s="629"/>
      <c r="H1277" s="629"/>
      <c r="I1277" s="629"/>
      <c r="J1277" s="629"/>
      <c r="K1277" s="629"/>
      <c r="L1277" s="629"/>
      <c r="M1277" s="629"/>
      <c r="N1277" s="629">
        <v>1</v>
      </c>
      <c r="O1277" s="629">
        <v>1215.8499999999999</v>
      </c>
      <c r="P1277" s="642"/>
      <c r="Q1277" s="630">
        <v>1215.8499999999999</v>
      </c>
    </row>
    <row r="1278" spans="1:17" ht="14.4" customHeight="1" x14ac:dyDescent="0.3">
      <c r="A1278" s="625" t="s">
        <v>545</v>
      </c>
      <c r="B1278" s="626" t="s">
        <v>8223</v>
      </c>
      <c r="C1278" s="626" t="s">
        <v>6901</v>
      </c>
      <c r="D1278" s="626" t="s">
        <v>8245</v>
      </c>
      <c r="E1278" s="626" t="s">
        <v>8246</v>
      </c>
      <c r="F1278" s="629">
        <v>1</v>
      </c>
      <c r="G1278" s="629">
        <v>1569.71</v>
      </c>
      <c r="H1278" s="629">
        <v>1</v>
      </c>
      <c r="I1278" s="629">
        <v>1569.71</v>
      </c>
      <c r="J1278" s="629"/>
      <c r="K1278" s="629"/>
      <c r="L1278" s="629"/>
      <c r="M1278" s="629"/>
      <c r="N1278" s="629"/>
      <c r="O1278" s="629"/>
      <c r="P1278" s="642"/>
      <c r="Q1278" s="630"/>
    </row>
    <row r="1279" spans="1:17" ht="14.4" customHeight="1" x14ac:dyDescent="0.3">
      <c r="A1279" s="625" t="s">
        <v>545</v>
      </c>
      <c r="B1279" s="626" t="s">
        <v>8223</v>
      </c>
      <c r="C1279" s="626" t="s">
        <v>6901</v>
      </c>
      <c r="D1279" s="626" t="s">
        <v>6904</v>
      </c>
      <c r="E1279" s="626" t="s">
        <v>6905</v>
      </c>
      <c r="F1279" s="629">
        <v>458</v>
      </c>
      <c r="G1279" s="629">
        <v>816229.28</v>
      </c>
      <c r="H1279" s="629">
        <v>1</v>
      </c>
      <c r="I1279" s="629">
        <v>1782.16</v>
      </c>
      <c r="J1279" s="629">
        <v>498</v>
      </c>
      <c r="K1279" s="629">
        <v>895964.76000000013</v>
      </c>
      <c r="L1279" s="629">
        <v>1.0976876007192491</v>
      </c>
      <c r="M1279" s="629">
        <v>1799.1260240963859</v>
      </c>
      <c r="N1279" s="629">
        <v>411</v>
      </c>
      <c r="O1279" s="629">
        <v>762968.34000000008</v>
      </c>
      <c r="P1279" s="642">
        <v>0.9347475748480869</v>
      </c>
      <c r="Q1279" s="630">
        <v>1856.3706569343067</v>
      </c>
    </row>
    <row r="1280" spans="1:17" ht="14.4" customHeight="1" x14ac:dyDescent="0.3">
      <c r="A1280" s="625" t="s">
        <v>545</v>
      </c>
      <c r="B1280" s="626" t="s">
        <v>8223</v>
      </c>
      <c r="C1280" s="626" t="s">
        <v>6901</v>
      </c>
      <c r="D1280" s="626" t="s">
        <v>6906</v>
      </c>
      <c r="E1280" s="626" t="s">
        <v>6907</v>
      </c>
      <c r="F1280" s="629">
        <v>15</v>
      </c>
      <c r="G1280" s="629">
        <v>38697.300000000003</v>
      </c>
      <c r="H1280" s="629">
        <v>1</v>
      </c>
      <c r="I1280" s="629">
        <v>2579.8200000000002</v>
      </c>
      <c r="J1280" s="629">
        <v>16</v>
      </c>
      <c r="K1280" s="629">
        <v>41805.119999999995</v>
      </c>
      <c r="L1280" s="629">
        <v>1.0803110294516669</v>
      </c>
      <c r="M1280" s="629">
        <v>2612.8199999999997</v>
      </c>
      <c r="N1280" s="629">
        <v>2</v>
      </c>
      <c r="O1280" s="629">
        <v>5457.42</v>
      </c>
      <c r="P1280" s="642">
        <v>0.14102844384491942</v>
      </c>
      <c r="Q1280" s="630">
        <v>2728.71</v>
      </c>
    </row>
    <row r="1281" spans="1:17" ht="14.4" customHeight="1" x14ac:dyDescent="0.3">
      <c r="A1281" s="625" t="s">
        <v>545</v>
      </c>
      <c r="B1281" s="626" t="s">
        <v>8223</v>
      </c>
      <c r="C1281" s="626" t="s">
        <v>6901</v>
      </c>
      <c r="D1281" s="626" t="s">
        <v>8247</v>
      </c>
      <c r="E1281" s="626" t="s">
        <v>6907</v>
      </c>
      <c r="F1281" s="629"/>
      <c r="G1281" s="629"/>
      <c r="H1281" s="629"/>
      <c r="I1281" s="629"/>
      <c r="J1281" s="629">
        <v>1</v>
      </c>
      <c r="K1281" s="629">
        <v>1546.24</v>
      </c>
      <c r="L1281" s="629"/>
      <c r="M1281" s="629">
        <v>1546.24</v>
      </c>
      <c r="N1281" s="629"/>
      <c r="O1281" s="629"/>
      <c r="P1281" s="642"/>
      <c r="Q1281" s="630"/>
    </row>
    <row r="1282" spans="1:17" ht="14.4" customHeight="1" x14ac:dyDescent="0.3">
      <c r="A1282" s="625" t="s">
        <v>545</v>
      </c>
      <c r="B1282" s="626" t="s">
        <v>8223</v>
      </c>
      <c r="C1282" s="626" t="s">
        <v>6901</v>
      </c>
      <c r="D1282" s="626" t="s">
        <v>6908</v>
      </c>
      <c r="E1282" s="626" t="s">
        <v>6909</v>
      </c>
      <c r="F1282" s="629">
        <v>11</v>
      </c>
      <c r="G1282" s="629">
        <v>19603.760000000002</v>
      </c>
      <c r="H1282" s="629">
        <v>1</v>
      </c>
      <c r="I1282" s="629">
        <v>1782.16</v>
      </c>
      <c r="J1282" s="629">
        <v>9</v>
      </c>
      <c r="K1282" s="629">
        <v>16202.82</v>
      </c>
      <c r="L1282" s="629">
        <v>0.826515933678029</v>
      </c>
      <c r="M1282" s="629">
        <v>1800.3133333333333</v>
      </c>
      <c r="N1282" s="629">
        <v>6</v>
      </c>
      <c r="O1282" s="629">
        <v>11193.48</v>
      </c>
      <c r="P1282" s="642">
        <v>0.57098638220423015</v>
      </c>
      <c r="Q1282" s="630">
        <v>1865.58</v>
      </c>
    </row>
    <row r="1283" spans="1:17" ht="14.4" customHeight="1" x14ac:dyDescent="0.3">
      <c r="A1283" s="625" t="s">
        <v>545</v>
      </c>
      <c r="B1283" s="626" t="s">
        <v>8223</v>
      </c>
      <c r="C1283" s="626" t="s">
        <v>6901</v>
      </c>
      <c r="D1283" s="626" t="s">
        <v>8248</v>
      </c>
      <c r="E1283" s="626" t="s">
        <v>8249</v>
      </c>
      <c r="F1283" s="629">
        <v>1</v>
      </c>
      <c r="G1283" s="629">
        <v>2579.8200000000002</v>
      </c>
      <c r="H1283" s="629">
        <v>1</v>
      </c>
      <c r="I1283" s="629">
        <v>2579.8200000000002</v>
      </c>
      <c r="J1283" s="629"/>
      <c r="K1283" s="629"/>
      <c r="L1283" s="629"/>
      <c r="M1283" s="629"/>
      <c r="N1283" s="629"/>
      <c r="O1283" s="629"/>
      <c r="P1283" s="642"/>
      <c r="Q1283" s="630"/>
    </row>
    <row r="1284" spans="1:17" ht="14.4" customHeight="1" x14ac:dyDescent="0.3">
      <c r="A1284" s="625" t="s">
        <v>545</v>
      </c>
      <c r="B1284" s="626" t="s">
        <v>8223</v>
      </c>
      <c r="C1284" s="626" t="s">
        <v>6901</v>
      </c>
      <c r="D1284" s="626" t="s">
        <v>8250</v>
      </c>
      <c r="E1284" s="626" t="s">
        <v>8251</v>
      </c>
      <c r="F1284" s="629"/>
      <c r="G1284" s="629"/>
      <c r="H1284" s="629"/>
      <c r="I1284" s="629"/>
      <c r="J1284" s="629">
        <v>21</v>
      </c>
      <c r="K1284" s="629">
        <v>163341.78</v>
      </c>
      <c r="L1284" s="629"/>
      <c r="M1284" s="629">
        <v>7778.18</v>
      </c>
      <c r="N1284" s="629">
        <v>5</v>
      </c>
      <c r="O1284" s="629">
        <v>40371.800000000003</v>
      </c>
      <c r="P1284" s="642"/>
      <c r="Q1284" s="630">
        <v>8074.3600000000006</v>
      </c>
    </row>
    <row r="1285" spans="1:17" ht="14.4" customHeight="1" x14ac:dyDescent="0.3">
      <c r="A1285" s="625" t="s">
        <v>545</v>
      </c>
      <c r="B1285" s="626" t="s">
        <v>8223</v>
      </c>
      <c r="C1285" s="626" t="s">
        <v>6901</v>
      </c>
      <c r="D1285" s="626" t="s">
        <v>6910</v>
      </c>
      <c r="E1285" s="626" t="s">
        <v>6911</v>
      </c>
      <c r="F1285" s="629">
        <v>2</v>
      </c>
      <c r="G1285" s="629">
        <v>18078.02</v>
      </c>
      <c r="H1285" s="629">
        <v>1</v>
      </c>
      <c r="I1285" s="629">
        <v>9039.01</v>
      </c>
      <c r="J1285" s="629">
        <v>1</v>
      </c>
      <c r="K1285" s="629">
        <v>9039.01</v>
      </c>
      <c r="L1285" s="629">
        <v>0.5</v>
      </c>
      <c r="M1285" s="629">
        <v>9039.01</v>
      </c>
      <c r="N1285" s="629">
        <v>3</v>
      </c>
      <c r="O1285" s="629">
        <v>29058.300000000003</v>
      </c>
      <c r="P1285" s="642">
        <v>1.6073828881702754</v>
      </c>
      <c r="Q1285" s="630">
        <v>9686.1</v>
      </c>
    </row>
    <row r="1286" spans="1:17" ht="14.4" customHeight="1" x14ac:dyDescent="0.3">
      <c r="A1286" s="625" t="s">
        <v>545</v>
      </c>
      <c r="B1286" s="626" t="s">
        <v>8223</v>
      </c>
      <c r="C1286" s="626" t="s">
        <v>6901</v>
      </c>
      <c r="D1286" s="626" t="s">
        <v>6912</v>
      </c>
      <c r="E1286" s="626" t="s">
        <v>6913</v>
      </c>
      <c r="F1286" s="629">
        <v>95</v>
      </c>
      <c r="G1286" s="629">
        <v>81673.399999999994</v>
      </c>
      <c r="H1286" s="629">
        <v>1</v>
      </c>
      <c r="I1286" s="629">
        <v>859.71999999999991</v>
      </c>
      <c r="J1286" s="629">
        <v>103</v>
      </c>
      <c r="K1286" s="629">
        <v>90944.739999999991</v>
      </c>
      <c r="L1286" s="629">
        <v>1.1135172528632333</v>
      </c>
      <c r="M1286" s="629">
        <v>882.95864077669899</v>
      </c>
      <c r="N1286" s="629">
        <v>88</v>
      </c>
      <c r="O1286" s="629">
        <v>80936.92</v>
      </c>
      <c r="P1286" s="642">
        <v>0.99098262102471557</v>
      </c>
      <c r="Q1286" s="630">
        <v>919.73772727272728</v>
      </c>
    </row>
    <row r="1287" spans="1:17" ht="14.4" customHeight="1" x14ac:dyDescent="0.3">
      <c r="A1287" s="625" t="s">
        <v>545</v>
      </c>
      <c r="B1287" s="626" t="s">
        <v>8223</v>
      </c>
      <c r="C1287" s="626" t="s">
        <v>6901</v>
      </c>
      <c r="D1287" s="626" t="s">
        <v>8252</v>
      </c>
      <c r="E1287" s="626" t="s">
        <v>8253</v>
      </c>
      <c r="F1287" s="629">
        <v>2</v>
      </c>
      <c r="G1287" s="629">
        <v>378.88</v>
      </c>
      <c r="H1287" s="629">
        <v>1</v>
      </c>
      <c r="I1287" s="629">
        <v>189.44</v>
      </c>
      <c r="J1287" s="629"/>
      <c r="K1287" s="629"/>
      <c r="L1287" s="629"/>
      <c r="M1287" s="629"/>
      <c r="N1287" s="629"/>
      <c r="O1287" s="629"/>
      <c r="P1287" s="642"/>
      <c r="Q1287" s="630"/>
    </row>
    <row r="1288" spans="1:17" ht="14.4" customHeight="1" x14ac:dyDescent="0.3">
      <c r="A1288" s="625" t="s">
        <v>545</v>
      </c>
      <c r="B1288" s="626" t="s">
        <v>8223</v>
      </c>
      <c r="C1288" s="626" t="s">
        <v>6450</v>
      </c>
      <c r="D1288" s="626" t="s">
        <v>6914</v>
      </c>
      <c r="E1288" s="626" t="s">
        <v>6915</v>
      </c>
      <c r="F1288" s="629">
        <v>103</v>
      </c>
      <c r="G1288" s="629">
        <v>32795.199999999997</v>
      </c>
      <c r="H1288" s="629">
        <v>1</v>
      </c>
      <c r="I1288" s="629">
        <v>318.39999999999998</v>
      </c>
      <c r="J1288" s="629">
        <v>95</v>
      </c>
      <c r="K1288" s="629">
        <v>31348.100000000009</v>
      </c>
      <c r="L1288" s="629">
        <v>0.9558746401912479</v>
      </c>
      <c r="M1288" s="629">
        <v>329.98000000000008</v>
      </c>
      <c r="N1288" s="629">
        <v>120</v>
      </c>
      <c r="O1288" s="629">
        <v>39597.599999999999</v>
      </c>
      <c r="P1288" s="642">
        <v>1.2074205981363126</v>
      </c>
      <c r="Q1288" s="630">
        <v>329.97999999999996</v>
      </c>
    </row>
    <row r="1289" spans="1:17" ht="14.4" customHeight="1" x14ac:dyDescent="0.3">
      <c r="A1289" s="625" t="s">
        <v>545</v>
      </c>
      <c r="B1289" s="626" t="s">
        <v>8223</v>
      </c>
      <c r="C1289" s="626" t="s">
        <v>6450</v>
      </c>
      <c r="D1289" s="626" t="s">
        <v>6916</v>
      </c>
      <c r="E1289" s="626" t="s">
        <v>6915</v>
      </c>
      <c r="F1289" s="629">
        <v>10</v>
      </c>
      <c r="G1289" s="629">
        <v>4182</v>
      </c>
      <c r="H1289" s="629">
        <v>1</v>
      </c>
      <c r="I1289" s="629">
        <v>418.2</v>
      </c>
      <c r="J1289" s="629">
        <v>24</v>
      </c>
      <c r="K1289" s="629">
        <v>10401.84</v>
      </c>
      <c r="L1289" s="629">
        <v>2.4872883787661406</v>
      </c>
      <c r="M1289" s="629">
        <v>433.41</v>
      </c>
      <c r="N1289" s="629">
        <v>28</v>
      </c>
      <c r="O1289" s="629">
        <v>12135.480000000001</v>
      </c>
      <c r="P1289" s="642">
        <v>2.9018364418938312</v>
      </c>
      <c r="Q1289" s="630">
        <v>433.41</v>
      </c>
    </row>
    <row r="1290" spans="1:17" ht="14.4" customHeight="1" x14ac:dyDescent="0.3">
      <c r="A1290" s="625" t="s">
        <v>545</v>
      </c>
      <c r="B1290" s="626" t="s">
        <v>8223</v>
      </c>
      <c r="C1290" s="626" t="s">
        <v>6450</v>
      </c>
      <c r="D1290" s="626" t="s">
        <v>6917</v>
      </c>
      <c r="E1290" s="626" t="s">
        <v>6918</v>
      </c>
      <c r="F1290" s="629">
        <v>11</v>
      </c>
      <c r="G1290" s="629">
        <v>15235</v>
      </c>
      <c r="H1290" s="629">
        <v>1</v>
      </c>
      <c r="I1290" s="629">
        <v>1385</v>
      </c>
      <c r="J1290" s="629">
        <v>11</v>
      </c>
      <c r="K1290" s="629">
        <v>15788.96</v>
      </c>
      <c r="L1290" s="629">
        <v>1.0363610108303249</v>
      </c>
      <c r="M1290" s="629">
        <v>1435.36</v>
      </c>
      <c r="N1290" s="629">
        <v>6</v>
      </c>
      <c r="O1290" s="629">
        <v>8612.16</v>
      </c>
      <c r="P1290" s="642">
        <v>0.56528782408926814</v>
      </c>
      <c r="Q1290" s="630">
        <v>1435.36</v>
      </c>
    </row>
    <row r="1291" spans="1:17" ht="14.4" customHeight="1" x14ac:dyDescent="0.3">
      <c r="A1291" s="625" t="s">
        <v>545</v>
      </c>
      <c r="B1291" s="626" t="s">
        <v>8223</v>
      </c>
      <c r="C1291" s="626" t="s">
        <v>6450</v>
      </c>
      <c r="D1291" s="626" t="s">
        <v>6919</v>
      </c>
      <c r="E1291" s="626" t="s">
        <v>6918</v>
      </c>
      <c r="F1291" s="629">
        <v>1</v>
      </c>
      <c r="G1291" s="629">
        <v>1638.2</v>
      </c>
      <c r="H1291" s="629">
        <v>1</v>
      </c>
      <c r="I1291" s="629">
        <v>1638.2</v>
      </c>
      <c r="J1291" s="629">
        <v>1</v>
      </c>
      <c r="K1291" s="629">
        <v>1697.77</v>
      </c>
      <c r="L1291" s="629">
        <v>1.0363630814308387</v>
      </c>
      <c r="M1291" s="629">
        <v>1697.77</v>
      </c>
      <c r="N1291" s="629">
        <v>1</v>
      </c>
      <c r="O1291" s="629">
        <v>1697.77</v>
      </c>
      <c r="P1291" s="642">
        <v>1.0363630814308387</v>
      </c>
      <c r="Q1291" s="630">
        <v>1697.77</v>
      </c>
    </row>
    <row r="1292" spans="1:17" ht="14.4" customHeight="1" x14ac:dyDescent="0.3">
      <c r="A1292" s="625" t="s">
        <v>545</v>
      </c>
      <c r="B1292" s="626" t="s">
        <v>8223</v>
      </c>
      <c r="C1292" s="626" t="s">
        <v>6450</v>
      </c>
      <c r="D1292" s="626" t="s">
        <v>6920</v>
      </c>
      <c r="E1292" s="626" t="s">
        <v>6921</v>
      </c>
      <c r="F1292" s="629"/>
      <c r="G1292" s="629"/>
      <c r="H1292" s="629"/>
      <c r="I1292" s="629"/>
      <c r="J1292" s="629">
        <v>2</v>
      </c>
      <c r="K1292" s="629">
        <v>1445.94</v>
      </c>
      <c r="L1292" s="629"/>
      <c r="M1292" s="629">
        <v>722.97</v>
      </c>
      <c r="N1292" s="629"/>
      <c r="O1292" s="629"/>
      <c r="P1292" s="642"/>
      <c r="Q1292" s="630"/>
    </row>
    <row r="1293" spans="1:17" ht="14.4" customHeight="1" x14ac:dyDescent="0.3">
      <c r="A1293" s="625" t="s">
        <v>545</v>
      </c>
      <c r="B1293" s="626" t="s">
        <v>8223</v>
      </c>
      <c r="C1293" s="626" t="s">
        <v>6450</v>
      </c>
      <c r="D1293" s="626" t="s">
        <v>6922</v>
      </c>
      <c r="E1293" s="626" t="s">
        <v>6921</v>
      </c>
      <c r="F1293" s="629">
        <v>24</v>
      </c>
      <c r="G1293" s="629">
        <v>10941.599999999999</v>
      </c>
      <c r="H1293" s="629">
        <v>1</v>
      </c>
      <c r="I1293" s="629">
        <v>455.89999999999992</v>
      </c>
      <c r="J1293" s="629">
        <v>2</v>
      </c>
      <c r="K1293" s="629">
        <v>944.96</v>
      </c>
      <c r="L1293" s="629">
        <v>8.6363968706587718E-2</v>
      </c>
      <c r="M1293" s="629">
        <v>472.48</v>
      </c>
      <c r="N1293" s="629">
        <v>4</v>
      </c>
      <c r="O1293" s="629">
        <v>1889.92</v>
      </c>
      <c r="P1293" s="642">
        <v>0.17272793741317544</v>
      </c>
      <c r="Q1293" s="630">
        <v>472.48</v>
      </c>
    </row>
    <row r="1294" spans="1:17" ht="14.4" customHeight="1" x14ac:dyDescent="0.3">
      <c r="A1294" s="625" t="s">
        <v>545</v>
      </c>
      <c r="B1294" s="626" t="s">
        <v>8223</v>
      </c>
      <c r="C1294" s="626" t="s">
        <v>6450</v>
      </c>
      <c r="D1294" s="626" t="s">
        <v>6923</v>
      </c>
      <c r="E1294" s="626" t="s">
        <v>6921</v>
      </c>
      <c r="F1294" s="629">
        <v>9</v>
      </c>
      <c r="G1294" s="629">
        <v>4050.9</v>
      </c>
      <c r="H1294" s="629">
        <v>1</v>
      </c>
      <c r="I1294" s="629">
        <v>450.1</v>
      </c>
      <c r="J1294" s="629">
        <v>14</v>
      </c>
      <c r="K1294" s="629">
        <v>6530.58</v>
      </c>
      <c r="L1294" s="629">
        <v>1.6121306376360809</v>
      </c>
      <c r="M1294" s="629">
        <v>466.46999999999997</v>
      </c>
      <c r="N1294" s="629">
        <v>1</v>
      </c>
      <c r="O1294" s="629">
        <v>466.47</v>
      </c>
      <c r="P1294" s="642">
        <v>0.11515218840257721</v>
      </c>
      <c r="Q1294" s="630">
        <v>466.47</v>
      </c>
    </row>
    <row r="1295" spans="1:17" ht="14.4" customHeight="1" x14ac:dyDescent="0.3">
      <c r="A1295" s="625" t="s">
        <v>545</v>
      </c>
      <c r="B1295" s="626" t="s">
        <v>8223</v>
      </c>
      <c r="C1295" s="626" t="s">
        <v>6450</v>
      </c>
      <c r="D1295" s="626" t="s">
        <v>6927</v>
      </c>
      <c r="E1295" s="626" t="s">
        <v>6928</v>
      </c>
      <c r="F1295" s="629">
        <v>2</v>
      </c>
      <c r="G1295" s="629">
        <v>8321.4</v>
      </c>
      <c r="H1295" s="629">
        <v>1</v>
      </c>
      <c r="I1295" s="629">
        <v>4160.7</v>
      </c>
      <c r="J1295" s="629">
        <v>1</v>
      </c>
      <c r="K1295" s="629">
        <v>4312</v>
      </c>
      <c r="L1295" s="629">
        <v>0.51818203667652085</v>
      </c>
      <c r="M1295" s="629">
        <v>4312</v>
      </c>
      <c r="N1295" s="629"/>
      <c r="O1295" s="629"/>
      <c r="P1295" s="642"/>
      <c r="Q1295" s="630"/>
    </row>
    <row r="1296" spans="1:17" ht="14.4" customHeight="1" x14ac:dyDescent="0.3">
      <c r="A1296" s="625" t="s">
        <v>545</v>
      </c>
      <c r="B1296" s="626" t="s">
        <v>8223</v>
      </c>
      <c r="C1296" s="626" t="s">
        <v>6450</v>
      </c>
      <c r="D1296" s="626" t="s">
        <v>6929</v>
      </c>
      <c r="E1296" s="626" t="s">
        <v>6930</v>
      </c>
      <c r="F1296" s="629"/>
      <c r="G1296" s="629"/>
      <c r="H1296" s="629"/>
      <c r="I1296" s="629"/>
      <c r="J1296" s="629">
        <v>1</v>
      </c>
      <c r="K1296" s="629">
        <v>4436.47</v>
      </c>
      <c r="L1296" s="629"/>
      <c r="M1296" s="629">
        <v>4436.47</v>
      </c>
      <c r="N1296" s="629"/>
      <c r="O1296" s="629"/>
      <c r="P1296" s="642"/>
      <c r="Q1296" s="630"/>
    </row>
    <row r="1297" spans="1:17" ht="14.4" customHeight="1" x14ac:dyDescent="0.3">
      <c r="A1297" s="625" t="s">
        <v>545</v>
      </c>
      <c r="B1297" s="626" t="s">
        <v>8223</v>
      </c>
      <c r="C1297" s="626" t="s">
        <v>6450</v>
      </c>
      <c r="D1297" s="626" t="s">
        <v>6934</v>
      </c>
      <c r="E1297" s="626" t="s">
        <v>6933</v>
      </c>
      <c r="F1297" s="629">
        <v>1</v>
      </c>
      <c r="G1297" s="629">
        <v>2618</v>
      </c>
      <c r="H1297" s="629">
        <v>1</v>
      </c>
      <c r="I1297" s="629">
        <v>2618</v>
      </c>
      <c r="J1297" s="629"/>
      <c r="K1297" s="629"/>
      <c r="L1297" s="629"/>
      <c r="M1297" s="629"/>
      <c r="N1297" s="629"/>
      <c r="O1297" s="629"/>
      <c r="P1297" s="642"/>
      <c r="Q1297" s="630"/>
    </row>
    <row r="1298" spans="1:17" ht="14.4" customHeight="1" x14ac:dyDescent="0.3">
      <c r="A1298" s="625" t="s">
        <v>545</v>
      </c>
      <c r="B1298" s="626" t="s">
        <v>8223</v>
      </c>
      <c r="C1298" s="626" t="s">
        <v>6450</v>
      </c>
      <c r="D1298" s="626" t="s">
        <v>6937</v>
      </c>
      <c r="E1298" s="626" t="s">
        <v>6938</v>
      </c>
      <c r="F1298" s="629"/>
      <c r="G1298" s="629"/>
      <c r="H1298" s="629"/>
      <c r="I1298" s="629"/>
      <c r="J1298" s="629">
        <v>10</v>
      </c>
      <c r="K1298" s="629">
        <v>5953.9</v>
      </c>
      <c r="L1298" s="629"/>
      <c r="M1298" s="629">
        <v>595.39</v>
      </c>
      <c r="N1298" s="629">
        <v>14</v>
      </c>
      <c r="O1298" s="629">
        <v>8335.4599999999991</v>
      </c>
      <c r="P1298" s="642"/>
      <c r="Q1298" s="630">
        <v>595.39</v>
      </c>
    </row>
    <row r="1299" spans="1:17" ht="14.4" customHeight="1" x14ac:dyDescent="0.3">
      <c r="A1299" s="625" t="s">
        <v>545</v>
      </c>
      <c r="B1299" s="626" t="s">
        <v>8223</v>
      </c>
      <c r="C1299" s="626" t="s">
        <v>6450</v>
      </c>
      <c r="D1299" s="626" t="s">
        <v>6943</v>
      </c>
      <c r="E1299" s="626" t="s">
        <v>6944</v>
      </c>
      <c r="F1299" s="629">
        <v>4</v>
      </c>
      <c r="G1299" s="629">
        <v>2344.4</v>
      </c>
      <c r="H1299" s="629">
        <v>1</v>
      </c>
      <c r="I1299" s="629">
        <v>586.1</v>
      </c>
      <c r="J1299" s="629">
        <v>4</v>
      </c>
      <c r="K1299" s="629">
        <v>2429.64</v>
      </c>
      <c r="L1299" s="629">
        <v>1.0363589831086844</v>
      </c>
      <c r="M1299" s="629">
        <v>607.41</v>
      </c>
      <c r="N1299" s="629"/>
      <c r="O1299" s="629"/>
      <c r="P1299" s="642"/>
      <c r="Q1299" s="630"/>
    </row>
    <row r="1300" spans="1:17" ht="14.4" customHeight="1" x14ac:dyDescent="0.3">
      <c r="A1300" s="625" t="s">
        <v>545</v>
      </c>
      <c r="B1300" s="626" t="s">
        <v>8223</v>
      </c>
      <c r="C1300" s="626" t="s">
        <v>6450</v>
      </c>
      <c r="D1300" s="626" t="s">
        <v>6949</v>
      </c>
      <c r="E1300" s="626" t="s">
        <v>6948</v>
      </c>
      <c r="F1300" s="629">
        <v>1</v>
      </c>
      <c r="G1300" s="629">
        <v>1221.4000000000001</v>
      </c>
      <c r="H1300" s="629">
        <v>1</v>
      </c>
      <c r="I1300" s="629">
        <v>1221.4000000000001</v>
      </c>
      <c r="J1300" s="629">
        <v>3.2</v>
      </c>
      <c r="K1300" s="629">
        <v>4050.59</v>
      </c>
      <c r="L1300" s="629">
        <v>3.316350090060586</v>
      </c>
      <c r="M1300" s="629">
        <v>1265.809375</v>
      </c>
      <c r="N1300" s="629">
        <v>0.4</v>
      </c>
      <c r="O1300" s="629">
        <v>506.32</v>
      </c>
      <c r="P1300" s="642">
        <v>0.41454069101031599</v>
      </c>
      <c r="Q1300" s="630">
        <v>1265.8</v>
      </c>
    </row>
    <row r="1301" spans="1:17" ht="14.4" customHeight="1" x14ac:dyDescent="0.3">
      <c r="A1301" s="625" t="s">
        <v>545</v>
      </c>
      <c r="B1301" s="626" t="s">
        <v>8223</v>
      </c>
      <c r="C1301" s="626" t="s">
        <v>6450</v>
      </c>
      <c r="D1301" s="626" t="s">
        <v>6951</v>
      </c>
      <c r="E1301" s="626" t="s">
        <v>6936</v>
      </c>
      <c r="F1301" s="629">
        <v>18</v>
      </c>
      <c r="G1301" s="629">
        <v>1512</v>
      </c>
      <c r="H1301" s="629">
        <v>1</v>
      </c>
      <c r="I1301" s="629">
        <v>84</v>
      </c>
      <c r="J1301" s="629">
        <v>11</v>
      </c>
      <c r="K1301" s="629">
        <v>957.55</v>
      </c>
      <c r="L1301" s="629">
        <v>0.63330026455026456</v>
      </c>
      <c r="M1301" s="629">
        <v>87.05</v>
      </c>
      <c r="N1301" s="629">
        <v>20</v>
      </c>
      <c r="O1301" s="629">
        <v>1741</v>
      </c>
      <c r="P1301" s="642">
        <v>1.1514550264550265</v>
      </c>
      <c r="Q1301" s="630">
        <v>87.05</v>
      </c>
    </row>
    <row r="1302" spans="1:17" ht="14.4" customHeight="1" x14ac:dyDescent="0.3">
      <c r="A1302" s="625" t="s">
        <v>545</v>
      </c>
      <c r="B1302" s="626" t="s">
        <v>8223</v>
      </c>
      <c r="C1302" s="626" t="s">
        <v>6450</v>
      </c>
      <c r="D1302" s="626" t="s">
        <v>6952</v>
      </c>
      <c r="E1302" s="626" t="s">
        <v>6936</v>
      </c>
      <c r="F1302" s="629">
        <v>3</v>
      </c>
      <c r="G1302" s="629">
        <v>373.5</v>
      </c>
      <c r="H1302" s="629">
        <v>1</v>
      </c>
      <c r="I1302" s="629">
        <v>124.5</v>
      </c>
      <c r="J1302" s="629">
        <v>9</v>
      </c>
      <c r="K1302" s="629">
        <v>1161.27</v>
      </c>
      <c r="L1302" s="629">
        <v>3.109156626506024</v>
      </c>
      <c r="M1302" s="629">
        <v>129.03</v>
      </c>
      <c r="N1302" s="629">
        <v>5</v>
      </c>
      <c r="O1302" s="629">
        <v>645.15000000000009</v>
      </c>
      <c r="P1302" s="642">
        <v>1.7273092369477914</v>
      </c>
      <c r="Q1302" s="630">
        <v>129.03000000000003</v>
      </c>
    </row>
    <row r="1303" spans="1:17" ht="14.4" customHeight="1" x14ac:dyDescent="0.3">
      <c r="A1303" s="625" t="s">
        <v>545</v>
      </c>
      <c r="B1303" s="626" t="s">
        <v>8223</v>
      </c>
      <c r="C1303" s="626" t="s">
        <v>6450</v>
      </c>
      <c r="D1303" s="626" t="s">
        <v>6954</v>
      </c>
      <c r="E1303" s="626" t="s">
        <v>6955</v>
      </c>
      <c r="F1303" s="629"/>
      <c r="G1303" s="629"/>
      <c r="H1303" s="629"/>
      <c r="I1303" s="629"/>
      <c r="J1303" s="629">
        <v>2</v>
      </c>
      <c r="K1303" s="629">
        <v>1751.86</v>
      </c>
      <c r="L1303" s="629"/>
      <c r="M1303" s="629">
        <v>875.93</v>
      </c>
      <c r="N1303" s="629">
        <v>13</v>
      </c>
      <c r="O1303" s="629">
        <v>11387.09</v>
      </c>
      <c r="P1303" s="642"/>
      <c r="Q1303" s="630">
        <v>875.93000000000006</v>
      </c>
    </row>
    <row r="1304" spans="1:17" ht="14.4" customHeight="1" x14ac:dyDescent="0.3">
      <c r="A1304" s="625" t="s">
        <v>545</v>
      </c>
      <c r="B1304" s="626" t="s">
        <v>8223</v>
      </c>
      <c r="C1304" s="626" t="s">
        <v>6450</v>
      </c>
      <c r="D1304" s="626" t="s">
        <v>6958</v>
      </c>
      <c r="E1304" s="626" t="s">
        <v>6959</v>
      </c>
      <c r="F1304" s="629"/>
      <c r="G1304" s="629"/>
      <c r="H1304" s="629"/>
      <c r="I1304" s="629"/>
      <c r="J1304" s="629">
        <v>1</v>
      </c>
      <c r="K1304" s="629">
        <v>226.45</v>
      </c>
      <c r="L1304" s="629"/>
      <c r="M1304" s="629">
        <v>226.45</v>
      </c>
      <c r="N1304" s="629">
        <v>2</v>
      </c>
      <c r="O1304" s="629">
        <v>452.9</v>
      </c>
      <c r="P1304" s="642"/>
      <c r="Q1304" s="630">
        <v>226.45</v>
      </c>
    </row>
    <row r="1305" spans="1:17" ht="14.4" customHeight="1" x14ac:dyDescent="0.3">
      <c r="A1305" s="625" t="s">
        <v>545</v>
      </c>
      <c r="B1305" s="626" t="s">
        <v>8223</v>
      </c>
      <c r="C1305" s="626" t="s">
        <v>6450</v>
      </c>
      <c r="D1305" s="626" t="s">
        <v>8254</v>
      </c>
      <c r="E1305" s="626" t="s">
        <v>6938</v>
      </c>
      <c r="F1305" s="629">
        <v>1</v>
      </c>
      <c r="G1305" s="629">
        <v>1094.0999999999999</v>
      </c>
      <c r="H1305" s="629">
        <v>1</v>
      </c>
      <c r="I1305" s="629">
        <v>1094.0999999999999</v>
      </c>
      <c r="J1305" s="629">
        <v>3</v>
      </c>
      <c r="K1305" s="629">
        <v>3282.2999999999997</v>
      </c>
      <c r="L1305" s="629">
        <v>3</v>
      </c>
      <c r="M1305" s="629">
        <v>1094.0999999999999</v>
      </c>
      <c r="N1305" s="629">
        <v>2</v>
      </c>
      <c r="O1305" s="629">
        <v>2188.1999999999998</v>
      </c>
      <c r="P1305" s="642">
        <v>2</v>
      </c>
      <c r="Q1305" s="630">
        <v>1094.0999999999999</v>
      </c>
    </row>
    <row r="1306" spans="1:17" ht="14.4" customHeight="1" x14ac:dyDescent="0.3">
      <c r="A1306" s="625" t="s">
        <v>545</v>
      </c>
      <c r="B1306" s="626" t="s">
        <v>8223</v>
      </c>
      <c r="C1306" s="626" t="s">
        <v>6450</v>
      </c>
      <c r="D1306" s="626" t="s">
        <v>6960</v>
      </c>
      <c r="E1306" s="626" t="s">
        <v>6961</v>
      </c>
      <c r="F1306" s="629">
        <v>4</v>
      </c>
      <c r="G1306" s="629">
        <v>1974</v>
      </c>
      <c r="H1306" s="629">
        <v>1</v>
      </c>
      <c r="I1306" s="629">
        <v>493.5</v>
      </c>
      <c r="J1306" s="629">
        <v>5</v>
      </c>
      <c r="K1306" s="629">
        <v>2557.25</v>
      </c>
      <c r="L1306" s="629">
        <v>1.2954660587639311</v>
      </c>
      <c r="M1306" s="629">
        <v>511.45</v>
      </c>
      <c r="N1306" s="629"/>
      <c r="O1306" s="629"/>
      <c r="P1306" s="642"/>
      <c r="Q1306" s="630"/>
    </row>
    <row r="1307" spans="1:17" ht="14.4" customHeight="1" x14ac:dyDescent="0.3">
      <c r="A1307" s="625" t="s">
        <v>545</v>
      </c>
      <c r="B1307" s="626" t="s">
        <v>8223</v>
      </c>
      <c r="C1307" s="626" t="s">
        <v>6450</v>
      </c>
      <c r="D1307" s="626" t="s">
        <v>6964</v>
      </c>
      <c r="E1307" s="626" t="s">
        <v>6965</v>
      </c>
      <c r="F1307" s="629">
        <v>1.1000000000000001</v>
      </c>
      <c r="G1307" s="629">
        <v>1021.9000000000001</v>
      </c>
      <c r="H1307" s="629">
        <v>1</v>
      </c>
      <c r="I1307" s="629">
        <v>929</v>
      </c>
      <c r="J1307" s="629">
        <v>0.7</v>
      </c>
      <c r="K1307" s="629">
        <v>673.94</v>
      </c>
      <c r="L1307" s="629">
        <v>0.65949701536353855</v>
      </c>
      <c r="M1307" s="629">
        <v>962.77142857142871</v>
      </c>
      <c r="N1307" s="629">
        <v>3.2</v>
      </c>
      <c r="O1307" s="629">
        <v>3080.84</v>
      </c>
      <c r="P1307" s="642">
        <v>3.0148155396809861</v>
      </c>
      <c r="Q1307" s="630">
        <v>962.76250000000005</v>
      </c>
    </row>
    <row r="1308" spans="1:17" ht="14.4" customHeight="1" x14ac:dyDescent="0.3">
      <c r="A1308" s="625" t="s">
        <v>545</v>
      </c>
      <c r="B1308" s="626" t="s">
        <v>8223</v>
      </c>
      <c r="C1308" s="626" t="s">
        <v>6450</v>
      </c>
      <c r="D1308" s="626" t="s">
        <v>6966</v>
      </c>
      <c r="E1308" s="626" t="s">
        <v>6965</v>
      </c>
      <c r="F1308" s="629">
        <v>0.60000000000000009</v>
      </c>
      <c r="G1308" s="629">
        <v>66.36</v>
      </c>
      <c r="H1308" s="629">
        <v>1</v>
      </c>
      <c r="I1308" s="629">
        <v>110.59999999999998</v>
      </c>
      <c r="J1308" s="629">
        <v>1.5</v>
      </c>
      <c r="K1308" s="629">
        <v>171.91000000000003</v>
      </c>
      <c r="L1308" s="629">
        <v>2.5905666063893915</v>
      </c>
      <c r="M1308" s="629">
        <v>114.60666666666668</v>
      </c>
      <c r="N1308" s="629">
        <v>2.2999999999999998</v>
      </c>
      <c r="O1308" s="629">
        <v>263.59000000000003</v>
      </c>
      <c r="P1308" s="642">
        <v>3.972121760096444</v>
      </c>
      <c r="Q1308" s="630">
        <v>114.60434782608698</v>
      </c>
    </row>
    <row r="1309" spans="1:17" ht="14.4" customHeight="1" x14ac:dyDescent="0.3">
      <c r="A1309" s="625" t="s">
        <v>545</v>
      </c>
      <c r="B1309" s="626" t="s">
        <v>8223</v>
      </c>
      <c r="C1309" s="626" t="s">
        <v>6450</v>
      </c>
      <c r="D1309" s="626" t="s">
        <v>6967</v>
      </c>
      <c r="E1309" s="626" t="s">
        <v>6965</v>
      </c>
      <c r="F1309" s="629">
        <v>0.2</v>
      </c>
      <c r="G1309" s="629">
        <v>26.62</v>
      </c>
      <c r="H1309" s="629">
        <v>1</v>
      </c>
      <c r="I1309" s="629">
        <v>133.1</v>
      </c>
      <c r="J1309" s="629">
        <v>0.8</v>
      </c>
      <c r="K1309" s="629">
        <v>110.32</v>
      </c>
      <c r="L1309" s="629">
        <v>4.1442524417731024</v>
      </c>
      <c r="M1309" s="629">
        <v>137.89999999999998</v>
      </c>
      <c r="N1309" s="629">
        <v>0.4</v>
      </c>
      <c r="O1309" s="629">
        <v>55.16</v>
      </c>
      <c r="P1309" s="642">
        <v>2.0721262208865512</v>
      </c>
      <c r="Q1309" s="630">
        <v>137.89999999999998</v>
      </c>
    </row>
    <row r="1310" spans="1:17" ht="14.4" customHeight="1" x14ac:dyDescent="0.3">
      <c r="A1310" s="625" t="s">
        <v>545</v>
      </c>
      <c r="B1310" s="626" t="s">
        <v>8223</v>
      </c>
      <c r="C1310" s="626" t="s">
        <v>6450</v>
      </c>
      <c r="D1310" s="626" t="s">
        <v>6968</v>
      </c>
      <c r="E1310" s="626" t="s">
        <v>6965</v>
      </c>
      <c r="F1310" s="629">
        <v>20.8</v>
      </c>
      <c r="G1310" s="629">
        <v>12636</v>
      </c>
      <c r="H1310" s="629">
        <v>1</v>
      </c>
      <c r="I1310" s="629">
        <v>607.5</v>
      </c>
      <c r="J1310" s="629">
        <v>14.799999999999999</v>
      </c>
      <c r="K1310" s="629">
        <v>9317.85</v>
      </c>
      <c r="L1310" s="629">
        <v>0.73740503323836659</v>
      </c>
      <c r="M1310" s="629">
        <v>629.58445945945948</v>
      </c>
      <c r="N1310" s="629">
        <v>16.7</v>
      </c>
      <c r="O1310" s="629">
        <v>10514</v>
      </c>
      <c r="P1310" s="642">
        <v>0.83206710984488763</v>
      </c>
      <c r="Q1310" s="630">
        <v>629.5808383233533</v>
      </c>
    </row>
    <row r="1311" spans="1:17" ht="14.4" customHeight="1" x14ac:dyDescent="0.3">
      <c r="A1311" s="625" t="s">
        <v>545</v>
      </c>
      <c r="B1311" s="626" t="s">
        <v>8223</v>
      </c>
      <c r="C1311" s="626" t="s">
        <v>6450</v>
      </c>
      <c r="D1311" s="626" t="s">
        <v>8255</v>
      </c>
      <c r="E1311" s="626" t="s">
        <v>6965</v>
      </c>
      <c r="F1311" s="629"/>
      <c r="G1311" s="629"/>
      <c r="H1311" s="629"/>
      <c r="I1311" s="629"/>
      <c r="J1311" s="629"/>
      <c r="K1311" s="629"/>
      <c r="L1311" s="629"/>
      <c r="M1311" s="629"/>
      <c r="N1311" s="629">
        <v>0.3</v>
      </c>
      <c r="O1311" s="629">
        <v>260.69</v>
      </c>
      <c r="P1311" s="642"/>
      <c r="Q1311" s="630">
        <v>868.9666666666667</v>
      </c>
    </row>
    <row r="1312" spans="1:17" ht="14.4" customHeight="1" x14ac:dyDescent="0.3">
      <c r="A1312" s="625" t="s">
        <v>545</v>
      </c>
      <c r="B1312" s="626" t="s">
        <v>8223</v>
      </c>
      <c r="C1312" s="626" t="s">
        <v>6450</v>
      </c>
      <c r="D1312" s="626" t="s">
        <v>6969</v>
      </c>
      <c r="E1312" s="626" t="s">
        <v>6970</v>
      </c>
      <c r="F1312" s="629">
        <v>1</v>
      </c>
      <c r="G1312" s="629">
        <v>1128.8</v>
      </c>
      <c r="H1312" s="629">
        <v>1</v>
      </c>
      <c r="I1312" s="629">
        <v>1128.8</v>
      </c>
      <c r="J1312" s="629">
        <v>5</v>
      </c>
      <c r="K1312" s="629">
        <v>5849.25</v>
      </c>
      <c r="L1312" s="629">
        <v>5.1818302622253727</v>
      </c>
      <c r="M1312" s="629">
        <v>1169.8499999999999</v>
      </c>
      <c r="N1312" s="629">
        <v>5</v>
      </c>
      <c r="O1312" s="629">
        <v>5849.25</v>
      </c>
      <c r="P1312" s="642">
        <v>5.1818302622253727</v>
      </c>
      <c r="Q1312" s="630">
        <v>1169.8499999999999</v>
      </c>
    </row>
    <row r="1313" spans="1:17" ht="14.4" customHeight="1" x14ac:dyDescent="0.3">
      <c r="A1313" s="625" t="s">
        <v>545</v>
      </c>
      <c r="B1313" s="626" t="s">
        <v>8223</v>
      </c>
      <c r="C1313" s="626" t="s">
        <v>6450</v>
      </c>
      <c r="D1313" s="626" t="s">
        <v>6972</v>
      </c>
      <c r="E1313" s="626" t="s">
        <v>6973</v>
      </c>
      <c r="F1313" s="629"/>
      <c r="G1313" s="629"/>
      <c r="H1313" s="629"/>
      <c r="I1313" s="629"/>
      <c r="J1313" s="629">
        <v>1</v>
      </c>
      <c r="K1313" s="629">
        <v>3680.54</v>
      </c>
      <c r="L1313" s="629"/>
      <c r="M1313" s="629">
        <v>3680.54</v>
      </c>
      <c r="N1313" s="629">
        <v>1</v>
      </c>
      <c r="O1313" s="629">
        <v>3680.54</v>
      </c>
      <c r="P1313" s="642"/>
      <c r="Q1313" s="630">
        <v>3680.54</v>
      </c>
    </row>
    <row r="1314" spans="1:17" ht="14.4" customHeight="1" x14ac:dyDescent="0.3">
      <c r="A1314" s="625" t="s">
        <v>545</v>
      </c>
      <c r="B1314" s="626" t="s">
        <v>8223</v>
      </c>
      <c r="C1314" s="626" t="s">
        <v>6450</v>
      </c>
      <c r="D1314" s="626" t="s">
        <v>6974</v>
      </c>
      <c r="E1314" s="626" t="s">
        <v>6973</v>
      </c>
      <c r="F1314" s="629"/>
      <c r="G1314" s="629"/>
      <c r="H1314" s="629"/>
      <c r="I1314" s="629"/>
      <c r="J1314" s="629"/>
      <c r="K1314" s="629"/>
      <c r="L1314" s="629"/>
      <c r="M1314" s="629"/>
      <c r="N1314" s="629">
        <v>2</v>
      </c>
      <c r="O1314" s="629">
        <v>4223.6000000000004</v>
      </c>
      <c r="P1314" s="642"/>
      <c r="Q1314" s="630">
        <v>2111.8000000000002</v>
      </c>
    </row>
    <row r="1315" spans="1:17" ht="14.4" customHeight="1" x14ac:dyDescent="0.3">
      <c r="A1315" s="625" t="s">
        <v>545</v>
      </c>
      <c r="B1315" s="626" t="s">
        <v>8223</v>
      </c>
      <c r="C1315" s="626" t="s">
        <v>6450</v>
      </c>
      <c r="D1315" s="626" t="s">
        <v>8256</v>
      </c>
      <c r="E1315" s="626" t="s">
        <v>8257</v>
      </c>
      <c r="F1315" s="629"/>
      <c r="G1315" s="629"/>
      <c r="H1315" s="629"/>
      <c r="I1315" s="629"/>
      <c r="J1315" s="629"/>
      <c r="K1315" s="629"/>
      <c r="L1315" s="629"/>
      <c r="M1315" s="629"/>
      <c r="N1315" s="629">
        <v>1</v>
      </c>
      <c r="O1315" s="629">
        <v>4644.9799999999996</v>
      </c>
      <c r="P1315" s="642"/>
      <c r="Q1315" s="630">
        <v>4644.9799999999996</v>
      </c>
    </row>
    <row r="1316" spans="1:17" ht="14.4" customHeight="1" x14ac:dyDescent="0.3">
      <c r="A1316" s="625" t="s">
        <v>545</v>
      </c>
      <c r="B1316" s="626" t="s">
        <v>8223</v>
      </c>
      <c r="C1316" s="626" t="s">
        <v>6450</v>
      </c>
      <c r="D1316" s="626" t="s">
        <v>6975</v>
      </c>
      <c r="E1316" s="626" t="s">
        <v>6976</v>
      </c>
      <c r="F1316" s="629">
        <v>13</v>
      </c>
      <c r="G1316" s="629">
        <v>12974</v>
      </c>
      <c r="H1316" s="629">
        <v>1</v>
      </c>
      <c r="I1316" s="629">
        <v>998</v>
      </c>
      <c r="J1316" s="629">
        <v>5</v>
      </c>
      <c r="K1316" s="629">
        <v>5171.45</v>
      </c>
      <c r="L1316" s="629">
        <v>0.39860104825034681</v>
      </c>
      <c r="M1316" s="629">
        <v>1034.29</v>
      </c>
      <c r="N1316" s="629">
        <v>13</v>
      </c>
      <c r="O1316" s="629">
        <v>13445.77</v>
      </c>
      <c r="P1316" s="642">
        <v>1.0363627254509018</v>
      </c>
      <c r="Q1316" s="630">
        <v>1034.29</v>
      </c>
    </row>
    <row r="1317" spans="1:17" ht="14.4" customHeight="1" x14ac:dyDescent="0.3">
      <c r="A1317" s="625" t="s">
        <v>545</v>
      </c>
      <c r="B1317" s="626" t="s">
        <v>8223</v>
      </c>
      <c r="C1317" s="626" t="s">
        <v>6450</v>
      </c>
      <c r="D1317" s="626" t="s">
        <v>6977</v>
      </c>
      <c r="E1317" s="626" t="s">
        <v>6976</v>
      </c>
      <c r="F1317" s="629">
        <v>13</v>
      </c>
      <c r="G1317" s="629">
        <v>13793</v>
      </c>
      <c r="H1317" s="629">
        <v>1</v>
      </c>
      <c r="I1317" s="629">
        <v>1061</v>
      </c>
      <c r="J1317" s="629">
        <v>11</v>
      </c>
      <c r="K1317" s="629">
        <v>12095.38</v>
      </c>
      <c r="L1317" s="629">
        <v>0.87692162691220177</v>
      </c>
      <c r="M1317" s="629">
        <v>1099.58</v>
      </c>
      <c r="N1317" s="629">
        <v>12</v>
      </c>
      <c r="O1317" s="629">
        <v>13194.96</v>
      </c>
      <c r="P1317" s="642">
        <v>0.95664177481331103</v>
      </c>
      <c r="Q1317" s="630">
        <v>1099.58</v>
      </c>
    </row>
    <row r="1318" spans="1:17" ht="14.4" customHeight="1" x14ac:dyDescent="0.3">
      <c r="A1318" s="625" t="s">
        <v>545</v>
      </c>
      <c r="B1318" s="626" t="s">
        <v>8223</v>
      </c>
      <c r="C1318" s="626" t="s">
        <v>6450</v>
      </c>
      <c r="D1318" s="626" t="s">
        <v>6978</v>
      </c>
      <c r="E1318" s="626" t="s">
        <v>6976</v>
      </c>
      <c r="F1318" s="629">
        <v>10</v>
      </c>
      <c r="G1318" s="629">
        <v>11390</v>
      </c>
      <c r="H1318" s="629">
        <v>1</v>
      </c>
      <c r="I1318" s="629">
        <v>1139</v>
      </c>
      <c r="J1318" s="629">
        <v>19</v>
      </c>
      <c r="K1318" s="629">
        <v>22427.980000000003</v>
      </c>
      <c r="L1318" s="629">
        <v>1.969093942054434</v>
      </c>
      <c r="M1318" s="629">
        <v>1180.42</v>
      </c>
      <c r="N1318" s="629">
        <v>7</v>
      </c>
      <c r="O1318" s="629">
        <v>8262.94</v>
      </c>
      <c r="P1318" s="642">
        <v>0.72545566286215979</v>
      </c>
      <c r="Q1318" s="630">
        <v>1180.42</v>
      </c>
    </row>
    <row r="1319" spans="1:17" ht="14.4" customHeight="1" x14ac:dyDescent="0.3">
      <c r="A1319" s="625" t="s">
        <v>545</v>
      </c>
      <c r="B1319" s="626" t="s">
        <v>8223</v>
      </c>
      <c r="C1319" s="626" t="s">
        <v>6450</v>
      </c>
      <c r="D1319" s="626" t="s">
        <v>6979</v>
      </c>
      <c r="E1319" s="626" t="s">
        <v>6976</v>
      </c>
      <c r="F1319" s="629">
        <v>27</v>
      </c>
      <c r="G1319" s="629">
        <v>32508</v>
      </c>
      <c r="H1319" s="629">
        <v>1</v>
      </c>
      <c r="I1319" s="629">
        <v>1204</v>
      </c>
      <c r="J1319" s="629">
        <v>14</v>
      </c>
      <c r="K1319" s="629">
        <v>17468.920000000002</v>
      </c>
      <c r="L1319" s="629">
        <v>0.53737295434969856</v>
      </c>
      <c r="M1319" s="629">
        <v>1247.7800000000002</v>
      </c>
      <c r="N1319" s="629">
        <v>12</v>
      </c>
      <c r="O1319" s="629">
        <v>14973.359999999999</v>
      </c>
      <c r="P1319" s="642">
        <v>0.46060538944259871</v>
      </c>
      <c r="Q1319" s="630">
        <v>1247.78</v>
      </c>
    </row>
    <row r="1320" spans="1:17" ht="14.4" customHeight="1" x14ac:dyDescent="0.3">
      <c r="A1320" s="625" t="s">
        <v>545</v>
      </c>
      <c r="B1320" s="626" t="s">
        <v>8223</v>
      </c>
      <c r="C1320" s="626" t="s">
        <v>6450</v>
      </c>
      <c r="D1320" s="626" t="s">
        <v>6980</v>
      </c>
      <c r="E1320" s="626" t="s">
        <v>6976</v>
      </c>
      <c r="F1320" s="629">
        <v>21</v>
      </c>
      <c r="G1320" s="629">
        <v>27888</v>
      </c>
      <c r="H1320" s="629">
        <v>1</v>
      </c>
      <c r="I1320" s="629">
        <v>1328</v>
      </c>
      <c r="J1320" s="629">
        <v>6</v>
      </c>
      <c r="K1320" s="629">
        <v>8257.74</v>
      </c>
      <c r="L1320" s="629">
        <v>0.2961037005163511</v>
      </c>
      <c r="M1320" s="629">
        <v>1376.29</v>
      </c>
      <c r="N1320" s="629">
        <v>3</v>
      </c>
      <c r="O1320" s="629">
        <v>4128.87</v>
      </c>
      <c r="P1320" s="642">
        <v>0.14805185025817555</v>
      </c>
      <c r="Q1320" s="630">
        <v>1376.29</v>
      </c>
    </row>
    <row r="1321" spans="1:17" ht="14.4" customHeight="1" x14ac:dyDescent="0.3">
      <c r="A1321" s="625" t="s">
        <v>545</v>
      </c>
      <c r="B1321" s="626" t="s">
        <v>8223</v>
      </c>
      <c r="C1321" s="626" t="s">
        <v>6450</v>
      </c>
      <c r="D1321" s="626" t="s">
        <v>6981</v>
      </c>
      <c r="E1321" s="626" t="s">
        <v>6982</v>
      </c>
      <c r="F1321" s="629">
        <v>2</v>
      </c>
      <c r="G1321" s="629">
        <v>20506</v>
      </c>
      <c r="H1321" s="629">
        <v>1</v>
      </c>
      <c r="I1321" s="629">
        <v>10253</v>
      </c>
      <c r="J1321" s="629"/>
      <c r="K1321" s="629"/>
      <c r="L1321" s="629"/>
      <c r="M1321" s="629"/>
      <c r="N1321" s="629">
        <v>1</v>
      </c>
      <c r="O1321" s="629">
        <v>10625.84</v>
      </c>
      <c r="P1321" s="642">
        <v>0.5181819955135083</v>
      </c>
      <c r="Q1321" s="630">
        <v>10625.84</v>
      </c>
    </row>
    <row r="1322" spans="1:17" ht="14.4" customHeight="1" x14ac:dyDescent="0.3">
      <c r="A1322" s="625" t="s">
        <v>545</v>
      </c>
      <c r="B1322" s="626" t="s">
        <v>8223</v>
      </c>
      <c r="C1322" s="626" t="s">
        <v>6450</v>
      </c>
      <c r="D1322" s="626" t="s">
        <v>6985</v>
      </c>
      <c r="E1322" s="626" t="s">
        <v>6986</v>
      </c>
      <c r="F1322" s="629"/>
      <c r="G1322" s="629"/>
      <c r="H1322" s="629"/>
      <c r="I1322" s="629"/>
      <c r="J1322" s="629">
        <v>1</v>
      </c>
      <c r="K1322" s="629">
        <v>218.8</v>
      </c>
      <c r="L1322" s="629"/>
      <c r="M1322" s="629">
        <v>218.8</v>
      </c>
      <c r="N1322" s="629"/>
      <c r="O1322" s="629"/>
      <c r="P1322" s="642"/>
      <c r="Q1322" s="630"/>
    </row>
    <row r="1323" spans="1:17" ht="14.4" customHeight="1" x14ac:dyDescent="0.3">
      <c r="A1323" s="625" t="s">
        <v>545</v>
      </c>
      <c r="B1323" s="626" t="s">
        <v>8223</v>
      </c>
      <c r="C1323" s="626" t="s">
        <v>6450</v>
      </c>
      <c r="D1323" s="626" t="s">
        <v>8258</v>
      </c>
      <c r="E1323" s="626" t="s">
        <v>8259</v>
      </c>
      <c r="F1323" s="629">
        <v>8</v>
      </c>
      <c r="G1323" s="629">
        <v>25479.200000000001</v>
      </c>
      <c r="H1323" s="629">
        <v>1</v>
      </c>
      <c r="I1323" s="629">
        <v>3184.9</v>
      </c>
      <c r="J1323" s="629"/>
      <c r="K1323" s="629"/>
      <c r="L1323" s="629"/>
      <c r="M1323" s="629"/>
      <c r="N1323" s="629"/>
      <c r="O1323" s="629"/>
      <c r="P1323" s="642"/>
      <c r="Q1323" s="630"/>
    </row>
    <row r="1324" spans="1:17" ht="14.4" customHeight="1" x14ac:dyDescent="0.3">
      <c r="A1324" s="625" t="s">
        <v>545</v>
      </c>
      <c r="B1324" s="626" t="s">
        <v>8223</v>
      </c>
      <c r="C1324" s="626" t="s">
        <v>6450</v>
      </c>
      <c r="D1324" s="626" t="s">
        <v>8260</v>
      </c>
      <c r="E1324" s="626" t="s">
        <v>8261</v>
      </c>
      <c r="F1324" s="629"/>
      <c r="G1324" s="629"/>
      <c r="H1324" s="629"/>
      <c r="I1324" s="629"/>
      <c r="J1324" s="629"/>
      <c r="K1324" s="629"/>
      <c r="L1324" s="629"/>
      <c r="M1324" s="629"/>
      <c r="N1324" s="629">
        <v>8</v>
      </c>
      <c r="O1324" s="629">
        <v>20516</v>
      </c>
      <c r="P1324" s="642"/>
      <c r="Q1324" s="630">
        <v>2564.5</v>
      </c>
    </row>
    <row r="1325" spans="1:17" ht="14.4" customHeight="1" x14ac:dyDescent="0.3">
      <c r="A1325" s="625" t="s">
        <v>545</v>
      </c>
      <c r="B1325" s="626" t="s">
        <v>8223</v>
      </c>
      <c r="C1325" s="626" t="s">
        <v>6450</v>
      </c>
      <c r="D1325" s="626" t="s">
        <v>6987</v>
      </c>
      <c r="E1325" s="626" t="s">
        <v>6988</v>
      </c>
      <c r="F1325" s="629">
        <v>2</v>
      </c>
      <c r="G1325" s="629">
        <v>4219</v>
      </c>
      <c r="H1325" s="629">
        <v>1</v>
      </c>
      <c r="I1325" s="629">
        <v>2109.5</v>
      </c>
      <c r="J1325" s="629">
        <v>5</v>
      </c>
      <c r="K1325" s="629">
        <v>10547.5</v>
      </c>
      <c r="L1325" s="629">
        <v>2.5</v>
      </c>
      <c r="M1325" s="629">
        <v>2109.5</v>
      </c>
      <c r="N1325" s="629"/>
      <c r="O1325" s="629"/>
      <c r="P1325" s="642"/>
      <c r="Q1325" s="630"/>
    </row>
    <row r="1326" spans="1:17" ht="14.4" customHeight="1" x14ac:dyDescent="0.3">
      <c r="A1326" s="625" t="s">
        <v>545</v>
      </c>
      <c r="B1326" s="626" t="s">
        <v>8223</v>
      </c>
      <c r="C1326" s="626" t="s">
        <v>6450</v>
      </c>
      <c r="D1326" s="626" t="s">
        <v>6989</v>
      </c>
      <c r="E1326" s="626" t="s">
        <v>6990</v>
      </c>
      <c r="F1326" s="629">
        <v>2.2000000000000002</v>
      </c>
      <c r="G1326" s="629">
        <v>4276.58</v>
      </c>
      <c r="H1326" s="629">
        <v>1</v>
      </c>
      <c r="I1326" s="629">
        <v>1943.8999999999999</v>
      </c>
      <c r="J1326" s="629">
        <v>2</v>
      </c>
      <c r="K1326" s="629">
        <v>3887.8</v>
      </c>
      <c r="L1326" s="629">
        <v>0.90909090909090917</v>
      </c>
      <c r="M1326" s="629">
        <v>1943.9</v>
      </c>
      <c r="N1326" s="629">
        <v>4</v>
      </c>
      <c r="O1326" s="629">
        <v>7775.6</v>
      </c>
      <c r="P1326" s="642">
        <v>1.8181818181818183</v>
      </c>
      <c r="Q1326" s="630">
        <v>1943.9</v>
      </c>
    </row>
    <row r="1327" spans="1:17" ht="14.4" customHeight="1" x14ac:dyDescent="0.3">
      <c r="A1327" s="625" t="s">
        <v>545</v>
      </c>
      <c r="B1327" s="626" t="s">
        <v>8223</v>
      </c>
      <c r="C1327" s="626" t="s">
        <v>6450</v>
      </c>
      <c r="D1327" s="626" t="s">
        <v>6991</v>
      </c>
      <c r="E1327" s="626" t="s">
        <v>6992</v>
      </c>
      <c r="F1327" s="629">
        <v>2.2000000000000002</v>
      </c>
      <c r="G1327" s="629">
        <v>4276.58</v>
      </c>
      <c r="H1327" s="629">
        <v>1</v>
      </c>
      <c r="I1327" s="629">
        <v>1943.8999999999999</v>
      </c>
      <c r="J1327" s="629">
        <v>2</v>
      </c>
      <c r="K1327" s="629">
        <v>3887.8</v>
      </c>
      <c r="L1327" s="629">
        <v>0.90909090909090917</v>
      </c>
      <c r="M1327" s="629">
        <v>1943.9</v>
      </c>
      <c r="N1327" s="629">
        <v>4</v>
      </c>
      <c r="O1327" s="629">
        <v>7775.6</v>
      </c>
      <c r="P1327" s="642">
        <v>1.8181818181818183</v>
      </c>
      <c r="Q1327" s="630">
        <v>1943.9</v>
      </c>
    </row>
    <row r="1328" spans="1:17" ht="14.4" customHeight="1" x14ac:dyDescent="0.3">
      <c r="A1328" s="625" t="s">
        <v>545</v>
      </c>
      <c r="B1328" s="626" t="s">
        <v>8223</v>
      </c>
      <c r="C1328" s="626" t="s">
        <v>6450</v>
      </c>
      <c r="D1328" s="626" t="s">
        <v>6993</v>
      </c>
      <c r="E1328" s="626" t="s">
        <v>6994</v>
      </c>
      <c r="F1328" s="629">
        <v>6</v>
      </c>
      <c r="G1328" s="629">
        <v>12657</v>
      </c>
      <c r="H1328" s="629">
        <v>1</v>
      </c>
      <c r="I1328" s="629">
        <v>2109.5</v>
      </c>
      <c r="J1328" s="629"/>
      <c r="K1328" s="629"/>
      <c r="L1328" s="629"/>
      <c r="M1328" s="629"/>
      <c r="N1328" s="629"/>
      <c r="O1328" s="629"/>
      <c r="P1328" s="642"/>
      <c r="Q1328" s="630"/>
    </row>
    <row r="1329" spans="1:17" ht="14.4" customHeight="1" x14ac:dyDescent="0.3">
      <c r="A1329" s="625" t="s">
        <v>545</v>
      </c>
      <c r="B1329" s="626" t="s">
        <v>8223</v>
      </c>
      <c r="C1329" s="626" t="s">
        <v>6450</v>
      </c>
      <c r="D1329" s="626" t="s">
        <v>6999</v>
      </c>
      <c r="E1329" s="626" t="s">
        <v>7000</v>
      </c>
      <c r="F1329" s="629">
        <v>1</v>
      </c>
      <c r="G1329" s="629">
        <v>117.9</v>
      </c>
      <c r="H1329" s="629">
        <v>1</v>
      </c>
      <c r="I1329" s="629">
        <v>117.9</v>
      </c>
      <c r="J1329" s="629"/>
      <c r="K1329" s="629"/>
      <c r="L1329" s="629"/>
      <c r="M1329" s="629"/>
      <c r="N1329" s="629"/>
      <c r="O1329" s="629"/>
      <c r="P1329" s="642"/>
      <c r="Q1329" s="630"/>
    </row>
    <row r="1330" spans="1:17" ht="14.4" customHeight="1" x14ac:dyDescent="0.3">
      <c r="A1330" s="625" t="s">
        <v>545</v>
      </c>
      <c r="B1330" s="626" t="s">
        <v>8223</v>
      </c>
      <c r="C1330" s="626" t="s">
        <v>6450</v>
      </c>
      <c r="D1330" s="626" t="s">
        <v>8262</v>
      </c>
      <c r="E1330" s="626" t="s">
        <v>7779</v>
      </c>
      <c r="F1330" s="629">
        <v>1</v>
      </c>
      <c r="G1330" s="629">
        <v>413.6</v>
      </c>
      <c r="H1330" s="629">
        <v>1</v>
      </c>
      <c r="I1330" s="629">
        <v>413.6</v>
      </c>
      <c r="J1330" s="629"/>
      <c r="K1330" s="629"/>
      <c r="L1330" s="629"/>
      <c r="M1330" s="629"/>
      <c r="N1330" s="629"/>
      <c r="O1330" s="629"/>
      <c r="P1330" s="642"/>
      <c r="Q1330" s="630"/>
    </row>
    <row r="1331" spans="1:17" ht="14.4" customHeight="1" x14ac:dyDescent="0.3">
      <c r="A1331" s="625" t="s">
        <v>545</v>
      </c>
      <c r="B1331" s="626" t="s">
        <v>8223</v>
      </c>
      <c r="C1331" s="626" t="s">
        <v>6450</v>
      </c>
      <c r="D1331" s="626" t="s">
        <v>8263</v>
      </c>
      <c r="E1331" s="626" t="s">
        <v>8264</v>
      </c>
      <c r="F1331" s="629"/>
      <c r="G1331" s="629"/>
      <c r="H1331" s="629"/>
      <c r="I1331" s="629"/>
      <c r="J1331" s="629">
        <v>0.1</v>
      </c>
      <c r="K1331" s="629">
        <v>602.64</v>
      </c>
      <c r="L1331" s="629"/>
      <c r="M1331" s="629">
        <v>6026.4</v>
      </c>
      <c r="N1331" s="629">
        <v>0.1</v>
      </c>
      <c r="O1331" s="629">
        <v>602.64</v>
      </c>
      <c r="P1331" s="642"/>
      <c r="Q1331" s="630">
        <v>6026.4</v>
      </c>
    </row>
    <row r="1332" spans="1:17" ht="14.4" customHeight="1" x14ac:dyDescent="0.3">
      <c r="A1332" s="625" t="s">
        <v>545</v>
      </c>
      <c r="B1332" s="626" t="s">
        <v>8223</v>
      </c>
      <c r="C1332" s="626" t="s">
        <v>6450</v>
      </c>
      <c r="D1332" s="626" t="s">
        <v>7003</v>
      </c>
      <c r="E1332" s="626" t="s">
        <v>7004</v>
      </c>
      <c r="F1332" s="629">
        <v>1</v>
      </c>
      <c r="G1332" s="629">
        <v>6241.5</v>
      </c>
      <c r="H1332" s="629">
        <v>1</v>
      </c>
      <c r="I1332" s="629">
        <v>6241.5</v>
      </c>
      <c r="J1332" s="629"/>
      <c r="K1332" s="629"/>
      <c r="L1332" s="629"/>
      <c r="M1332" s="629"/>
      <c r="N1332" s="629"/>
      <c r="O1332" s="629"/>
      <c r="P1332" s="642"/>
      <c r="Q1332" s="630"/>
    </row>
    <row r="1333" spans="1:17" ht="14.4" customHeight="1" x14ac:dyDescent="0.3">
      <c r="A1333" s="625" t="s">
        <v>545</v>
      </c>
      <c r="B1333" s="626" t="s">
        <v>8223</v>
      </c>
      <c r="C1333" s="626" t="s">
        <v>6450</v>
      </c>
      <c r="D1333" s="626" t="s">
        <v>7005</v>
      </c>
      <c r="E1333" s="626" t="s">
        <v>7006</v>
      </c>
      <c r="F1333" s="629">
        <v>0.1</v>
      </c>
      <c r="G1333" s="629">
        <v>696.12</v>
      </c>
      <c r="H1333" s="629">
        <v>1</v>
      </c>
      <c r="I1333" s="629">
        <v>6961.2</v>
      </c>
      <c r="J1333" s="629"/>
      <c r="K1333" s="629"/>
      <c r="L1333" s="629"/>
      <c r="M1333" s="629"/>
      <c r="N1333" s="629"/>
      <c r="O1333" s="629"/>
      <c r="P1333" s="642"/>
      <c r="Q1333" s="630"/>
    </row>
    <row r="1334" spans="1:17" ht="14.4" customHeight="1" x14ac:dyDescent="0.3">
      <c r="A1334" s="625" t="s">
        <v>545</v>
      </c>
      <c r="B1334" s="626" t="s">
        <v>8223</v>
      </c>
      <c r="C1334" s="626" t="s">
        <v>6450</v>
      </c>
      <c r="D1334" s="626" t="s">
        <v>7007</v>
      </c>
      <c r="E1334" s="626" t="s">
        <v>7008</v>
      </c>
      <c r="F1334" s="629"/>
      <c r="G1334" s="629"/>
      <c r="H1334" s="629"/>
      <c r="I1334" s="629"/>
      <c r="J1334" s="629"/>
      <c r="K1334" s="629"/>
      <c r="L1334" s="629"/>
      <c r="M1334" s="629"/>
      <c r="N1334" s="629">
        <v>0.1</v>
      </c>
      <c r="O1334" s="629">
        <v>228.73</v>
      </c>
      <c r="P1334" s="642"/>
      <c r="Q1334" s="630">
        <v>2287.2999999999997</v>
      </c>
    </row>
    <row r="1335" spans="1:17" ht="14.4" customHeight="1" x14ac:dyDescent="0.3">
      <c r="A1335" s="625" t="s">
        <v>545</v>
      </c>
      <c r="B1335" s="626" t="s">
        <v>8223</v>
      </c>
      <c r="C1335" s="626" t="s">
        <v>6450</v>
      </c>
      <c r="D1335" s="626" t="s">
        <v>7009</v>
      </c>
      <c r="E1335" s="626" t="s">
        <v>7010</v>
      </c>
      <c r="F1335" s="629"/>
      <c r="G1335" s="629"/>
      <c r="H1335" s="629"/>
      <c r="I1335" s="629"/>
      <c r="J1335" s="629"/>
      <c r="K1335" s="629"/>
      <c r="L1335" s="629"/>
      <c r="M1335" s="629"/>
      <c r="N1335" s="629">
        <v>1</v>
      </c>
      <c r="O1335" s="629">
        <v>2117.29</v>
      </c>
      <c r="P1335" s="642"/>
      <c r="Q1335" s="630">
        <v>2117.29</v>
      </c>
    </row>
    <row r="1336" spans="1:17" ht="14.4" customHeight="1" x14ac:dyDescent="0.3">
      <c r="A1336" s="625" t="s">
        <v>545</v>
      </c>
      <c r="B1336" s="626" t="s">
        <v>8223</v>
      </c>
      <c r="C1336" s="626" t="s">
        <v>6450</v>
      </c>
      <c r="D1336" s="626" t="s">
        <v>8265</v>
      </c>
      <c r="E1336" s="626" t="s">
        <v>8266</v>
      </c>
      <c r="F1336" s="629">
        <v>1</v>
      </c>
      <c r="G1336" s="629">
        <v>5641</v>
      </c>
      <c r="H1336" s="629">
        <v>1</v>
      </c>
      <c r="I1336" s="629">
        <v>5641</v>
      </c>
      <c r="J1336" s="629"/>
      <c r="K1336" s="629"/>
      <c r="L1336" s="629"/>
      <c r="M1336" s="629"/>
      <c r="N1336" s="629"/>
      <c r="O1336" s="629"/>
      <c r="P1336" s="642"/>
      <c r="Q1336" s="630"/>
    </row>
    <row r="1337" spans="1:17" ht="14.4" customHeight="1" x14ac:dyDescent="0.3">
      <c r="A1337" s="625" t="s">
        <v>545</v>
      </c>
      <c r="B1337" s="626" t="s">
        <v>8223</v>
      </c>
      <c r="C1337" s="626" t="s">
        <v>6450</v>
      </c>
      <c r="D1337" s="626" t="s">
        <v>7011</v>
      </c>
      <c r="E1337" s="626" t="s">
        <v>7012</v>
      </c>
      <c r="F1337" s="629">
        <v>18</v>
      </c>
      <c r="G1337" s="629">
        <v>8676</v>
      </c>
      <c r="H1337" s="629">
        <v>1</v>
      </c>
      <c r="I1337" s="629">
        <v>482</v>
      </c>
      <c r="J1337" s="629">
        <v>21</v>
      </c>
      <c r="K1337" s="629">
        <v>10490.13</v>
      </c>
      <c r="L1337" s="629">
        <v>1.2090975103734438</v>
      </c>
      <c r="M1337" s="629">
        <v>499.53</v>
      </c>
      <c r="N1337" s="629">
        <v>4</v>
      </c>
      <c r="O1337" s="629">
        <v>1998.12</v>
      </c>
      <c r="P1337" s="642">
        <v>0.2303042876901798</v>
      </c>
      <c r="Q1337" s="630">
        <v>499.53</v>
      </c>
    </row>
    <row r="1338" spans="1:17" ht="14.4" customHeight="1" x14ac:dyDescent="0.3">
      <c r="A1338" s="625" t="s">
        <v>545</v>
      </c>
      <c r="B1338" s="626" t="s">
        <v>8223</v>
      </c>
      <c r="C1338" s="626" t="s">
        <v>6450</v>
      </c>
      <c r="D1338" s="626" t="s">
        <v>7013</v>
      </c>
      <c r="E1338" s="626" t="s">
        <v>7012</v>
      </c>
      <c r="F1338" s="629">
        <v>18</v>
      </c>
      <c r="G1338" s="629">
        <v>7416</v>
      </c>
      <c r="H1338" s="629">
        <v>1</v>
      </c>
      <c r="I1338" s="629">
        <v>412</v>
      </c>
      <c r="J1338" s="629">
        <v>18</v>
      </c>
      <c r="K1338" s="629">
        <v>7685.6399999999994</v>
      </c>
      <c r="L1338" s="629">
        <v>1.0363592233009709</v>
      </c>
      <c r="M1338" s="629">
        <v>426.97999999999996</v>
      </c>
      <c r="N1338" s="629">
        <v>18</v>
      </c>
      <c r="O1338" s="629">
        <v>7685.64</v>
      </c>
      <c r="P1338" s="642">
        <v>1.0363592233009709</v>
      </c>
      <c r="Q1338" s="630">
        <v>426.98</v>
      </c>
    </row>
    <row r="1339" spans="1:17" ht="14.4" customHeight="1" x14ac:dyDescent="0.3">
      <c r="A1339" s="625" t="s">
        <v>545</v>
      </c>
      <c r="B1339" s="626" t="s">
        <v>8223</v>
      </c>
      <c r="C1339" s="626" t="s">
        <v>6450</v>
      </c>
      <c r="D1339" s="626" t="s">
        <v>8267</v>
      </c>
      <c r="E1339" s="626" t="s">
        <v>8268</v>
      </c>
      <c r="F1339" s="629">
        <v>1</v>
      </c>
      <c r="G1339" s="629">
        <v>5066</v>
      </c>
      <c r="H1339" s="629">
        <v>1</v>
      </c>
      <c r="I1339" s="629">
        <v>5066</v>
      </c>
      <c r="J1339" s="629">
        <v>1</v>
      </c>
      <c r="K1339" s="629">
        <v>5250.22</v>
      </c>
      <c r="L1339" s="629">
        <v>1.0363639952625345</v>
      </c>
      <c r="M1339" s="629">
        <v>5250.22</v>
      </c>
      <c r="N1339" s="629">
        <v>2</v>
      </c>
      <c r="O1339" s="629">
        <v>10500.44</v>
      </c>
      <c r="P1339" s="642">
        <v>2.0727279905250691</v>
      </c>
      <c r="Q1339" s="630">
        <v>5250.22</v>
      </c>
    </row>
    <row r="1340" spans="1:17" ht="14.4" customHeight="1" x14ac:dyDescent="0.3">
      <c r="A1340" s="625" t="s">
        <v>545</v>
      </c>
      <c r="B1340" s="626" t="s">
        <v>8223</v>
      </c>
      <c r="C1340" s="626" t="s">
        <v>6450</v>
      </c>
      <c r="D1340" s="626" t="s">
        <v>7014</v>
      </c>
      <c r="E1340" s="626" t="s">
        <v>7015</v>
      </c>
      <c r="F1340" s="629">
        <v>3</v>
      </c>
      <c r="G1340" s="629">
        <v>27957</v>
      </c>
      <c r="H1340" s="629">
        <v>1</v>
      </c>
      <c r="I1340" s="629">
        <v>9319</v>
      </c>
      <c r="J1340" s="629">
        <v>5</v>
      </c>
      <c r="K1340" s="629">
        <v>48289.350000000006</v>
      </c>
      <c r="L1340" s="629">
        <v>1.7272722395106772</v>
      </c>
      <c r="M1340" s="629">
        <v>9657.8700000000008</v>
      </c>
      <c r="N1340" s="629">
        <v>1</v>
      </c>
      <c r="O1340" s="629">
        <v>9657.8700000000008</v>
      </c>
      <c r="P1340" s="642">
        <v>0.34545444790213548</v>
      </c>
      <c r="Q1340" s="630">
        <v>9657.8700000000008</v>
      </c>
    </row>
    <row r="1341" spans="1:17" ht="14.4" customHeight="1" x14ac:dyDescent="0.3">
      <c r="A1341" s="625" t="s">
        <v>545</v>
      </c>
      <c r="B1341" s="626" t="s">
        <v>8223</v>
      </c>
      <c r="C1341" s="626" t="s">
        <v>6450</v>
      </c>
      <c r="D1341" s="626" t="s">
        <v>7016</v>
      </c>
      <c r="E1341" s="626" t="s">
        <v>6936</v>
      </c>
      <c r="F1341" s="629">
        <v>30</v>
      </c>
      <c r="G1341" s="629">
        <v>1998</v>
      </c>
      <c r="H1341" s="629">
        <v>1</v>
      </c>
      <c r="I1341" s="629">
        <v>66.599999999999994</v>
      </c>
      <c r="J1341" s="629">
        <v>37</v>
      </c>
      <c r="K1341" s="629">
        <v>2553.7399999999998</v>
      </c>
      <c r="L1341" s="629">
        <v>1.278148148148148</v>
      </c>
      <c r="M1341" s="629">
        <v>69.02</v>
      </c>
      <c r="N1341" s="629">
        <v>46</v>
      </c>
      <c r="O1341" s="629">
        <v>3174.92</v>
      </c>
      <c r="P1341" s="642">
        <v>1.589049049049049</v>
      </c>
      <c r="Q1341" s="630">
        <v>69.02</v>
      </c>
    </row>
    <row r="1342" spans="1:17" ht="14.4" customHeight="1" x14ac:dyDescent="0.3">
      <c r="A1342" s="625" t="s">
        <v>545</v>
      </c>
      <c r="B1342" s="626" t="s">
        <v>8223</v>
      </c>
      <c r="C1342" s="626" t="s">
        <v>6450</v>
      </c>
      <c r="D1342" s="626" t="s">
        <v>7017</v>
      </c>
      <c r="E1342" s="626" t="s">
        <v>6936</v>
      </c>
      <c r="F1342" s="629">
        <v>2</v>
      </c>
      <c r="G1342" s="629">
        <v>164</v>
      </c>
      <c r="H1342" s="629">
        <v>1</v>
      </c>
      <c r="I1342" s="629">
        <v>82</v>
      </c>
      <c r="J1342" s="629">
        <v>6</v>
      </c>
      <c r="K1342" s="629">
        <v>509.88000000000005</v>
      </c>
      <c r="L1342" s="629">
        <v>3.1090243902439028</v>
      </c>
      <c r="M1342" s="629">
        <v>84.98</v>
      </c>
      <c r="N1342" s="629">
        <v>11</v>
      </c>
      <c r="O1342" s="629">
        <v>934.78</v>
      </c>
      <c r="P1342" s="642">
        <v>5.6998780487804872</v>
      </c>
      <c r="Q1342" s="630">
        <v>84.98</v>
      </c>
    </row>
    <row r="1343" spans="1:17" ht="14.4" customHeight="1" x14ac:dyDescent="0.3">
      <c r="A1343" s="625" t="s">
        <v>545</v>
      </c>
      <c r="B1343" s="626" t="s">
        <v>8223</v>
      </c>
      <c r="C1343" s="626" t="s">
        <v>6450</v>
      </c>
      <c r="D1343" s="626" t="s">
        <v>8269</v>
      </c>
      <c r="E1343" s="626" t="s">
        <v>8270</v>
      </c>
      <c r="F1343" s="629">
        <v>2</v>
      </c>
      <c r="G1343" s="629">
        <v>2308</v>
      </c>
      <c r="H1343" s="629">
        <v>1</v>
      </c>
      <c r="I1343" s="629">
        <v>1154</v>
      </c>
      <c r="J1343" s="629"/>
      <c r="K1343" s="629"/>
      <c r="L1343" s="629"/>
      <c r="M1343" s="629"/>
      <c r="N1343" s="629"/>
      <c r="O1343" s="629"/>
      <c r="P1343" s="642"/>
      <c r="Q1343" s="630"/>
    </row>
    <row r="1344" spans="1:17" ht="14.4" customHeight="1" x14ac:dyDescent="0.3">
      <c r="A1344" s="625" t="s">
        <v>545</v>
      </c>
      <c r="B1344" s="626" t="s">
        <v>8223</v>
      </c>
      <c r="C1344" s="626" t="s">
        <v>6450</v>
      </c>
      <c r="D1344" s="626" t="s">
        <v>7030</v>
      </c>
      <c r="E1344" s="626" t="s">
        <v>6946</v>
      </c>
      <c r="F1344" s="629"/>
      <c r="G1344" s="629"/>
      <c r="H1344" s="629"/>
      <c r="I1344" s="629"/>
      <c r="J1344" s="629">
        <v>1</v>
      </c>
      <c r="K1344" s="629">
        <v>1370.07</v>
      </c>
      <c r="L1344" s="629"/>
      <c r="M1344" s="629">
        <v>1370.07</v>
      </c>
      <c r="N1344" s="629"/>
      <c r="O1344" s="629"/>
      <c r="P1344" s="642"/>
      <c r="Q1344" s="630"/>
    </row>
    <row r="1345" spans="1:17" ht="14.4" customHeight="1" x14ac:dyDescent="0.3">
      <c r="A1345" s="625" t="s">
        <v>545</v>
      </c>
      <c r="B1345" s="626" t="s">
        <v>8223</v>
      </c>
      <c r="C1345" s="626" t="s">
        <v>6450</v>
      </c>
      <c r="D1345" s="626" t="s">
        <v>7031</v>
      </c>
      <c r="E1345" s="626" t="s">
        <v>6946</v>
      </c>
      <c r="F1345" s="629">
        <v>2</v>
      </c>
      <c r="G1345" s="629">
        <v>1376</v>
      </c>
      <c r="H1345" s="629">
        <v>1</v>
      </c>
      <c r="I1345" s="629">
        <v>688</v>
      </c>
      <c r="J1345" s="629">
        <v>3</v>
      </c>
      <c r="K1345" s="629">
        <v>2139.06</v>
      </c>
      <c r="L1345" s="629">
        <v>1.5545494186046511</v>
      </c>
      <c r="M1345" s="629">
        <v>713.02</v>
      </c>
      <c r="N1345" s="629">
        <v>6</v>
      </c>
      <c r="O1345" s="629">
        <v>4278.12</v>
      </c>
      <c r="P1345" s="642">
        <v>3.1090988372093022</v>
      </c>
      <c r="Q1345" s="630">
        <v>713.02</v>
      </c>
    </row>
    <row r="1346" spans="1:17" ht="14.4" customHeight="1" x14ac:dyDescent="0.3">
      <c r="A1346" s="625" t="s">
        <v>545</v>
      </c>
      <c r="B1346" s="626" t="s">
        <v>8223</v>
      </c>
      <c r="C1346" s="626" t="s">
        <v>6450</v>
      </c>
      <c r="D1346" s="626" t="s">
        <v>7034</v>
      </c>
      <c r="E1346" s="626" t="s">
        <v>7035</v>
      </c>
      <c r="F1346" s="629">
        <v>1</v>
      </c>
      <c r="G1346" s="629">
        <v>222</v>
      </c>
      <c r="H1346" s="629">
        <v>1</v>
      </c>
      <c r="I1346" s="629">
        <v>222</v>
      </c>
      <c r="J1346" s="629">
        <v>4</v>
      </c>
      <c r="K1346" s="629">
        <v>920.28</v>
      </c>
      <c r="L1346" s="629">
        <v>4.1454054054054055</v>
      </c>
      <c r="M1346" s="629">
        <v>230.07</v>
      </c>
      <c r="N1346" s="629">
        <v>25</v>
      </c>
      <c r="O1346" s="629">
        <v>5751.75</v>
      </c>
      <c r="P1346" s="642">
        <v>25.908783783783782</v>
      </c>
      <c r="Q1346" s="630">
        <v>230.07</v>
      </c>
    </row>
    <row r="1347" spans="1:17" ht="14.4" customHeight="1" x14ac:dyDescent="0.3">
      <c r="A1347" s="625" t="s">
        <v>545</v>
      </c>
      <c r="B1347" s="626" t="s">
        <v>8223</v>
      </c>
      <c r="C1347" s="626" t="s">
        <v>6450</v>
      </c>
      <c r="D1347" s="626" t="s">
        <v>7036</v>
      </c>
      <c r="E1347" s="626" t="s">
        <v>7037</v>
      </c>
      <c r="F1347" s="629">
        <v>4</v>
      </c>
      <c r="G1347" s="629">
        <v>476</v>
      </c>
      <c r="H1347" s="629">
        <v>1</v>
      </c>
      <c r="I1347" s="629">
        <v>119</v>
      </c>
      <c r="J1347" s="629"/>
      <c r="K1347" s="629"/>
      <c r="L1347" s="629"/>
      <c r="M1347" s="629"/>
      <c r="N1347" s="629">
        <v>1</v>
      </c>
      <c r="O1347" s="629">
        <v>123.33</v>
      </c>
      <c r="P1347" s="642">
        <v>0.25909663865546217</v>
      </c>
      <c r="Q1347" s="630">
        <v>123.33</v>
      </c>
    </row>
    <row r="1348" spans="1:17" ht="14.4" customHeight="1" x14ac:dyDescent="0.3">
      <c r="A1348" s="625" t="s">
        <v>545</v>
      </c>
      <c r="B1348" s="626" t="s">
        <v>8223</v>
      </c>
      <c r="C1348" s="626" t="s">
        <v>6450</v>
      </c>
      <c r="D1348" s="626" t="s">
        <v>7038</v>
      </c>
      <c r="E1348" s="626" t="s">
        <v>7037</v>
      </c>
      <c r="F1348" s="629"/>
      <c r="G1348" s="629"/>
      <c r="H1348" s="629"/>
      <c r="I1348" s="629"/>
      <c r="J1348" s="629"/>
      <c r="K1348" s="629"/>
      <c r="L1348" s="629"/>
      <c r="M1348" s="629"/>
      <c r="N1348" s="629">
        <v>3</v>
      </c>
      <c r="O1348" s="629">
        <v>273.60000000000002</v>
      </c>
      <c r="P1348" s="642"/>
      <c r="Q1348" s="630">
        <v>91.2</v>
      </c>
    </row>
    <row r="1349" spans="1:17" ht="14.4" customHeight="1" x14ac:dyDescent="0.3">
      <c r="A1349" s="625" t="s">
        <v>545</v>
      </c>
      <c r="B1349" s="626" t="s">
        <v>8223</v>
      </c>
      <c r="C1349" s="626" t="s">
        <v>6450</v>
      </c>
      <c r="D1349" s="626" t="s">
        <v>7039</v>
      </c>
      <c r="E1349" s="626" t="s">
        <v>7040</v>
      </c>
      <c r="F1349" s="629">
        <v>10</v>
      </c>
      <c r="G1349" s="629">
        <v>2100</v>
      </c>
      <c r="H1349" s="629">
        <v>1</v>
      </c>
      <c r="I1349" s="629">
        <v>210</v>
      </c>
      <c r="J1349" s="629">
        <v>8</v>
      </c>
      <c r="K1349" s="629">
        <v>1741.1199999999997</v>
      </c>
      <c r="L1349" s="629">
        <v>0.82910476190476179</v>
      </c>
      <c r="M1349" s="629">
        <v>217.63999999999996</v>
      </c>
      <c r="N1349" s="629">
        <v>15</v>
      </c>
      <c r="O1349" s="629">
        <v>3264.5999999999995</v>
      </c>
      <c r="P1349" s="642">
        <v>1.5545714285714283</v>
      </c>
      <c r="Q1349" s="630">
        <v>217.63999999999996</v>
      </c>
    </row>
    <row r="1350" spans="1:17" ht="14.4" customHeight="1" x14ac:dyDescent="0.3">
      <c r="A1350" s="625" t="s">
        <v>545</v>
      </c>
      <c r="B1350" s="626" t="s">
        <v>8223</v>
      </c>
      <c r="C1350" s="626" t="s">
        <v>6450</v>
      </c>
      <c r="D1350" s="626" t="s">
        <v>7041</v>
      </c>
      <c r="E1350" s="626" t="s">
        <v>7040</v>
      </c>
      <c r="F1350" s="629">
        <v>10</v>
      </c>
      <c r="G1350" s="629">
        <v>2560</v>
      </c>
      <c r="H1350" s="629">
        <v>1</v>
      </c>
      <c r="I1350" s="629">
        <v>256</v>
      </c>
      <c r="J1350" s="629">
        <v>1</v>
      </c>
      <c r="K1350" s="629">
        <v>265.31</v>
      </c>
      <c r="L1350" s="629">
        <v>0.10363671875</v>
      </c>
      <c r="M1350" s="629">
        <v>265.31</v>
      </c>
      <c r="N1350" s="629">
        <v>2</v>
      </c>
      <c r="O1350" s="629">
        <v>530.62</v>
      </c>
      <c r="P1350" s="642">
        <v>0.20727343749999999</v>
      </c>
      <c r="Q1350" s="630">
        <v>265.31</v>
      </c>
    </row>
    <row r="1351" spans="1:17" ht="14.4" customHeight="1" x14ac:dyDescent="0.3">
      <c r="A1351" s="625" t="s">
        <v>545</v>
      </c>
      <c r="B1351" s="626" t="s">
        <v>8223</v>
      </c>
      <c r="C1351" s="626" t="s">
        <v>6450</v>
      </c>
      <c r="D1351" s="626" t="s">
        <v>7045</v>
      </c>
      <c r="E1351" s="626" t="s">
        <v>7046</v>
      </c>
      <c r="F1351" s="629">
        <v>4</v>
      </c>
      <c r="G1351" s="629">
        <v>2000</v>
      </c>
      <c r="H1351" s="629">
        <v>1</v>
      </c>
      <c r="I1351" s="629">
        <v>500</v>
      </c>
      <c r="J1351" s="629">
        <v>3</v>
      </c>
      <c r="K1351" s="629">
        <v>1554.54</v>
      </c>
      <c r="L1351" s="629">
        <v>0.77727000000000002</v>
      </c>
      <c r="M1351" s="629">
        <v>518.17999999999995</v>
      </c>
      <c r="N1351" s="629">
        <v>6</v>
      </c>
      <c r="O1351" s="629">
        <v>3109.0799999999995</v>
      </c>
      <c r="P1351" s="642">
        <v>1.5545399999999998</v>
      </c>
      <c r="Q1351" s="630">
        <v>518.17999999999995</v>
      </c>
    </row>
    <row r="1352" spans="1:17" ht="14.4" customHeight="1" x14ac:dyDescent="0.3">
      <c r="A1352" s="625" t="s">
        <v>545</v>
      </c>
      <c r="B1352" s="626" t="s">
        <v>8223</v>
      </c>
      <c r="C1352" s="626" t="s">
        <v>6450</v>
      </c>
      <c r="D1352" s="626" t="s">
        <v>7047</v>
      </c>
      <c r="E1352" s="626" t="s">
        <v>7048</v>
      </c>
      <c r="F1352" s="629">
        <v>5</v>
      </c>
      <c r="G1352" s="629">
        <v>4990</v>
      </c>
      <c r="H1352" s="629">
        <v>1</v>
      </c>
      <c r="I1352" s="629">
        <v>998</v>
      </c>
      <c r="J1352" s="629">
        <v>7</v>
      </c>
      <c r="K1352" s="629">
        <v>7240.03</v>
      </c>
      <c r="L1352" s="629">
        <v>1.4509078156312625</v>
      </c>
      <c r="M1352" s="629">
        <v>1034.29</v>
      </c>
      <c r="N1352" s="629">
        <v>1</v>
      </c>
      <c r="O1352" s="629">
        <v>1034.29</v>
      </c>
      <c r="P1352" s="642">
        <v>0.20727254509018037</v>
      </c>
      <c r="Q1352" s="630">
        <v>1034.29</v>
      </c>
    </row>
    <row r="1353" spans="1:17" ht="14.4" customHeight="1" x14ac:dyDescent="0.3">
      <c r="A1353" s="625" t="s">
        <v>545</v>
      </c>
      <c r="B1353" s="626" t="s">
        <v>8223</v>
      </c>
      <c r="C1353" s="626" t="s">
        <v>6450</v>
      </c>
      <c r="D1353" s="626" t="s">
        <v>7051</v>
      </c>
      <c r="E1353" s="626" t="s">
        <v>6948</v>
      </c>
      <c r="F1353" s="629">
        <v>9</v>
      </c>
      <c r="G1353" s="629">
        <v>792</v>
      </c>
      <c r="H1353" s="629">
        <v>1</v>
      </c>
      <c r="I1353" s="629">
        <v>88</v>
      </c>
      <c r="J1353" s="629">
        <v>6</v>
      </c>
      <c r="K1353" s="629">
        <v>547.20000000000005</v>
      </c>
      <c r="L1353" s="629">
        <v>0.69090909090909092</v>
      </c>
      <c r="M1353" s="629">
        <v>91.2</v>
      </c>
      <c r="N1353" s="629">
        <v>3</v>
      </c>
      <c r="O1353" s="629">
        <v>273.60000000000002</v>
      </c>
      <c r="P1353" s="642">
        <v>0.34545454545454546</v>
      </c>
      <c r="Q1353" s="630">
        <v>91.2</v>
      </c>
    </row>
    <row r="1354" spans="1:17" ht="14.4" customHeight="1" x14ac:dyDescent="0.3">
      <c r="A1354" s="625" t="s">
        <v>545</v>
      </c>
      <c r="B1354" s="626" t="s">
        <v>8223</v>
      </c>
      <c r="C1354" s="626" t="s">
        <v>6450</v>
      </c>
      <c r="D1354" s="626" t="s">
        <v>7052</v>
      </c>
      <c r="E1354" s="626" t="s">
        <v>6936</v>
      </c>
      <c r="F1354" s="629">
        <v>12</v>
      </c>
      <c r="G1354" s="629">
        <v>1116</v>
      </c>
      <c r="H1354" s="629">
        <v>1</v>
      </c>
      <c r="I1354" s="629">
        <v>93</v>
      </c>
      <c r="J1354" s="629">
        <v>15</v>
      </c>
      <c r="K1354" s="629">
        <v>1445.6999999999998</v>
      </c>
      <c r="L1354" s="629">
        <v>1.2954301075268815</v>
      </c>
      <c r="M1354" s="629">
        <v>96.379999999999981</v>
      </c>
      <c r="N1354" s="629">
        <v>3</v>
      </c>
      <c r="O1354" s="629">
        <v>289.14</v>
      </c>
      <c r="P1354" s="642">
        <v>0.25908602150537635</v>
      </c>
      <c r="Q1354" s="630">
        <v>96.38</v>
      </c>
    </row>
    <row r="1355" spans="1:17" ht="14.4" customHeight="1" x14ac:dyDescent="0.3">
      <c r="A1355" s="625" t="s">
        <v>545</v>
      </c>
      <c r="B1355" s="626" t="s">
        <v>8223</v>
      </c>
      <c r="C1355" s="626" t="s">
        <v>6450</v>
      </c>
      <c r="D1355" s="626" t="s">
        <v>7053</v>
      </c>
      <c r="E1355" s="626" t="s">
        <v>6936</v>
      </c>
      <c r="F1355" s="629">
        <v>32</v>
      </c>
      <c r="G1355" s="629">
        <v>3744</v>
      </c>
      <c r="H1355" s="629">
        <v>1</v>
      </c>
      <c r="I1355" s="629">
        <v>117</v>
      </c>
      <c r="J1355" s="629">
        <v>62</v>
      </c>
      <c r="K1355" s="629">
        <v>7513.25</v>
      </c>
      <c r="L1355" s="629">
        <v>2.0067441239316239</v>
      </c>
      <c r="M1355" s="629">
        <v>121.18145161290323</v>
      </c>
      <c r="N1355" s="629">
        <v>16</v>
      </c>
      <c r="O1355" s="629">
        <v>1940</v>
      </c>
      <c r="P1355" s="642">
        <v>0.51816239316239321</v>
      </c>
      <c r="Q1355" s="630">
        <v>121.25</v>
      </c>
    </row>
    <row r="1356" spans="1:17" ht="14.4" customHeight="1" x14ac:dyDescent="0.3">
      <c r="A1356" s="625" t="s">
        <v>545</v>
      </c>
      <c r="B1356" s="626" t="s">
        <v>8223</v>
      </c>
      <c r="C1356" s="626" t="s">
        <v>6450</v>
      </c>
      <c r="D1356" s="626" t="s">
        <v>7054</v>
      </c>
      <c r="E1356" s="626" t="s">
        <v>6936</v>
      </c>
      <c r="F1356" s="629">
        <v>2</v>
      </c>
      <c r="G1356" s="629">
        <v>200</v>
      </c>
      <c r="H1356" s="629">
        <v>1</v>
      </c>
      <c r="I1356" s="629">
        <v>100</v>
      </c>
      <c r="J1356" s="629">
        <v>4</v>
      </c>
      <c r="K1356" s="629">
        <v>414.56</v>
      </c>
      <c r="L1356" s="629">
        <v>2.0728</v>
      </c>
      <c r="M1356" s="629">
        <v>103.64</v>
      </c>
      <c r="N1356" s="629">
        <v>7</v>
      </c>
      <c r="O1356" s="629">
        <v>725.48</v>
      </c>
      <c r="P1356" s="642">
        <v>3.6274000000000002</v>
      </c>
      <c r="Q1356" s="630">
        <v>103.64</v>
      </c>
    </row>
    <row r="1357" spans="1:17" ht="14.4" customHeight="1" x14ac:dyDescent="0.3">
      <c r="A1357" s="625" t="s">
        <v>545</v>
      </c>
      <c r="B1357" s="626" t="s">
        <v>8223</v>
      </c>
      <c r="C1357" s="626" t="s">
        <v>6450</v>
      </c>
      <c r="D1357" s="626" t="s">
        <v>8271</v>
      </c>
      <c r="E1357" s="626" t="s">
        <v>6936</v>
      </c>
      <c r="F1357" s="629"/>
      <c r="G1357" s="629"/>
      <c r="H1357" s="629"/>
      <c r="I1357" s="629"/>
      <c r="J1357" s="629"/>
      <c r="K1357" s="629"/>
      <c r="L1357" s="629"/>
      <c r="M1357" s="629"/>
      <c r="N1357" s="629">
        <v>9</v>
      </c>
      <c r="O1357" s="629">
        <v>1259.1899999999998</v>
      </c>
      <c r="P1357" s="642"/>
      <c r="Q1357" s="630">
        <v>139.90999999999997</v>
      </c>
    </row>
    <row r="1358" spans="1:17" ht="14.4" customHeight="1" x14ac:dyDescent="0.3">
      <c r="A1358" s="625" t="s">
        <v>545</v>
      </c>
      <c r="B1358" s="626" t="s">
        <v>8223</v>
      </c>
      <c r="C1358" s="626" t="s">
        <v>6450</v>
      </c>
      <c r="D1358" s="626" t="s">
        <v>7055</v>
      </c>
      <c r="E1358" s="626" t="s">
        <v>6936</v>
      </c>
      <c r="F1358" s="629"/>
      <c r="G1358" s="629"/>
      <c r="H1358" s="629"/>
      <c r="I1358" s="629"/>
      <c r="J1358" s="629">
        <v>3</v>
      </c>
      <c r="K1358" s="629">
        <v>342</v>
      </c>
      <c r="L1358" s="629"/>
      <c r="M1358" s="629">
        <v>114</v>
      </c>
      <c r="N1358" s="629">
        <v>1</v>
      </c>
      <c r="O1358" s="629">
        <v>114</v>
      </c>
      <c r="P1358" s="642"/>
      <c r="Q1358" s="630">
        <v>114</v>
      </c>
    </row>
    <row r="1359" spans="1:17" ht="14.4" customHeight="1" x14ac:dyDescent="0.3">
      <c r="A1359" s="625" t="s">
        <v>545</v>
      </c>
      <c r="B1359" s="626" t="s">
        <v>8223</v>
      </c>
      <c r="C1359" s="626" t="s">
        <v>6450</v>
      </c>
      <c r="D1359" s="626" t="s">
        <v>7057</v>
      </c>
      <c r="E1359" s="626" t="s">
        <v>6936</v>
      </c>
      <c r="F1359" s="629">
        <v>12</v>
      </c>
      <c r="G1359" s="629">
        <v>1044</v>
      </c>
      <c r="H1359" s="629">
        <v>1</v>
      </c>
      <c r="I1359" s="629">
        <v>87</v>
      </c>
      <c r="J1359" s="629">
        <v>12</v>
      </c>
      <c r="K1359" s="629">
        <v>1081.92</v>
      </c>
      <c r="L1359" s="629">
        <v>1.0363218390804598</v>
      </c>
      <c r="M1359" s="629">
        <v>90.160000000000011</v>
      </c>
      <c r="N1359" s="629">
        <v>14</v>
      </c>
      <c r="O1359" s="629">
        <v>1262.2399999999998</v>
      </c>
      <c r="P1359" s="642">
        <v>1.2090421455938696</v>
      </c>
      <c r="Q1359" s="630">
        <v>90.159999999999982</v>
      </c>
    </row>
    <row r="1360" spans="1:17" ht="14.4" customHeight="1" x14ac:dyDescent="0.3">
      <c r="A1360" s="625" t="s">
        <v>545</v>
      </c>
      <c r="B1360" s="626" t="s">
        <v>8223</v>
      </c>
      <c r="C1360" s="626" t="s">
        <v>6450</v>
      </c>
      <c r="D1360" s="626" t="s">
        <v>7058</v>
      </c>
      <c r="E1360" s="626" t="s">
        <v>6936</v>
      </c>
      <c r="F1360" s="629">
        <v>2</v>
      </c>
      <c r="G1360" s="629">
        <v>192</v>
      </c>
      <c r="H1360" s="629">
        <v>1</v>
      </c>
      <c r="I1360" s="629">
        <v>96</v>
      </c>
      <c r="J1360" s="629"/>
      <c r="K1360" s="629"/>
      <c r="L1360" s="629"/>
      <c r="M1360" s="629"/>
      <c r="N1360" s="629"/>
      <c r="O1360" s="629"/>
      <c r="P1360" s="642"/>
      <c r="Q1360" s="630"/>
    </row>
    <row r="1361" spans="1:17" ht="14.4" customHeight="1" x14ac:dyDescent="0.3">
      <c r="A1361" s="625" t="s">
        <v>545</v>
      </c>
      <c r="B1361" s="626" t="s">
        <v>8223</v>
      </c>
      <c r="C1361" s="626" t="s">
        <v>6450</v>
      </c>
      <c r="D1361" s="626" t="s">
        <v>7059</v>
      </c>
      <c r="E1361" s="626" t="s">
        <v>7060</v>
      </c>
      <c r="F1361" s="629">
        <v>2</v>
      </c>
      <c r="G1361" s="629">
        <v>400</v>
      </c>
      <c r="H1361" s="629">
        <v>1</v>
      </c>
      <c r="I1361" s="629">
        <v>200</v>
      </c>
      <c r="J1361" s="629"/>
      <c r="K1361" s="629"/>
      <c r="L1361" s="629"/>
      <c r="M1361" s="629"/>
      <c r="N1361" s="629"/>
      <c r="O1361" s="629"/>
      <c r="P1361" s="642"/>
      <c r="Q1361" s="630"/>
    </row>
    <row r="1362" spans="1:17" ht="14.4" customHeight="1" x14ac:dyDescent="0.3">
      <c r="A1362" s="625" t="s">
        <v>545</v>
      </c>
      <c r="B1362" s="626" t="s">
        <v>8223</v>
      </c>
      <c r="C1362" s="626" t="s">
        <v>6450</v>
      </c>
      <c r="D1362" s="626" t="s">
        <v>7063</v>
      </c>
      <c r="E1362" s="626" t="s">
        <v>7064</v>
      </c>
      <c r="F1362" s="629"/>
      <c r="G1362" s="629"/>
      <c r="H1362" s="629"/>
      <c r="I1362" s="629"/>
      <c r="J1362" s="629">
        <v>1</v>
      </c>
      <c r="K1362" s="629">
        <v>4452.0600000000004</v>
      </c>
      <c r="L1362" s="629"/>
      <c r="M1362" s="629">
        <v>4452.0600000000004</v>
      </c>
      <c r="N1362" s="629"/>
      <c r="O1362" s="629"/>
      <c r="P1362" s="642"/>
      <c r="Q1362" s="630"/>
    </row>
    <row r="1363" spans="1:17" ht="14.4" customHeight="1" x14ac:dyDescent="0.3">
      <c r="A1363" s="625" t="s">
        <v>545</v>
      </c>
      <c r="B1363" s="626" t="s">
        <v>8223</v>
      </c>
      <c r="C1363" s="626" t="s">
        <v>6450</v>
      </c>
      <c r="D1363" s="626" t="s">
        <v>8272</v>
      </c>
      <c r="E1363" s="626" t="s">
        <v>8273</v>
      </c>
      <c r="F1363" s="629">
        <v>3</v>
      </c>
      <c r="G1363" s="629">
        <v>135.30000000000001</v>
      </c>
      <c r="H1363" s="629">
        <v>1</v>
      </c>
      <c r="I1363" s="629">
        <v>45.1</v>
      </c>
      <c r="J1363" s="629"/>
      <c r="K1363" s="629"/>
      <c r="L1363" s="629"/>
      <c r="M1363" s="629"/>
      <c r="N1363" s="629"/>
      <c r="O1363" s="629"/>
      <c r="P1363" s="642"/>
      <c r="Q1363" s="630"/>
    </row>
    <row r="1364" spans="1:17" ht="14.4" customHeight="1" x14ac:dyDescent="0.3">
      <c r="A1364" s="625" t="s">
        <v>545</v>
      </c>
      <c r="B1364" s="626" t="s">
        <v>8223</v>
      </c>
      <c r="C1364" s="626" t="s">
        <v>6450</v>
      </c>
      <c r="D1364" s="626" t="s">
        <v>8274</v>
      </c>
      <c r="E1364" s="626" t="s">
        <v>7785</v>
      </c>
      <c r="F1364" s="629"/>
      <c r="G1364" s="629"/>
      <c r="H1364" s="629"/>
      <c r="I1364" s="629"/>
      <c r="J1364" s="629">
        <v>1</v>
      </c>
      <c r="K1364" s="629">
        <v>152.69999999999999</v>
      </c>
      <c r="L1364" s="629"/>
      <c r="M1364" s="629">
        <v>152.69999999999999</v>
      </c>
      <c r="N1364" s="629"/>
      <c r="O1364" s="629"/>
      <c r="P1364" s="642"/>
      <c r="Q1364" s="630"/>
    </row>
    <row r="1365" spans="1:17" ht="14.4" customHeight="1" x14ac:dyDescent="0.3">
      <c r="A1365" s="625" t="s">
        <v>545</v>
      </c>
      <c r="B1365" s="626" t="s">
        <v>8223</v>
      </c>
      <c r="C1365" s="626" t="s">
        <v>6450</v>
      </c>
      <c r="D1365" s="626" t="s">
        <v>7072</v>
      </c>
      <c r="E1365" s="626" t="s">
        <v>7070</v>
      </c>
      <c r="F1365" s="629"/>
      <c r="G1365" s="629"/>
      <c r="H1365" s="629"/>
      <c r="I1365" s="629"/>
      <c r="J1365" s="629">
        <v>1</v>
      </c>
      <c r="K1365" s="629">
        <v>144.69999999999999</v>
      </c>
      <c r="L1365" s="629"/>
      <c r="M1365" s="629">
        <v>144.69999999999999</v>
      </c>
      <c r="N1365" s="629"/>
      <c r="O1365" s="629"/>
      <c r="P1365" s="642"/>
      <c r="Q1365" s="630"/>
    </row>
    <row r="1366" spans="1:17" ht="14.4" customHeight="1" x14ac:dyDescent="0.3">
      <c r="A1366" s="625" t="s">
        <v>545</v>
      </c>
      <c r="B1366" s="626" t="s">
        <v>8223</v>
      </c>
      <c r="C1366" s="626" t="s">
        <v>6450</v>
      </c>
      <c r="D1366" s="626" t="s">
        <v>7076</v>
      </c>
      <c r="E1366" s="626" t="s">
        <v>7070</v>
      </c>
      <c r="F1366" s="629">
        <v>2</v>
      </c>
      <c r="G1366" s="629">
        <v>437.8</v>
      </c>
      <c r="H1366" s="629">
        <v>1</v>
      </c>
      <c r="I1366" s="629">
        <v>218.9</v>
      </c>
      <c r="J1366" s="629"/>
      <c r="K1366" s="629"/>
      <c r="L1366" s="629"/>
      <c r="M1366" s="629"/>
      <c r="N1366" s="629"/>
      <c r="O1366" s="629"/>
      <c r="P1366" s="642"/>
      <c r="Q1366" s="630"/>
    </row>
    <row r="1367" spans="1:17" ht="14.4" customHeight="1" x14ac:dyDescent="0.3">
      <c r="A1367" s="625" t="s">
        <v>545</v>
      </c>
      <c r="B1367" s="626" t="s">
        <v>8223</v>
      </c>
      <c r="C1367" s="626" t="s">
        <v>6450</v>
      </c>
      <c r="D1367" s="626" t="s">
        <v>8275</v>
      </c>
      <c r="E1367" s="626" t="s">
        <v>8276</v>
      </c>
      <c r="F1367" s="629"/>
      <c r="G1367" s="629"/>
      <c r="H1367" s="629"/>
      <c r="I1367" s="629"/>
      <c r="J1367" s="629">
        <v>1</v>
      </c>
      <c r="K1367" s="629">
        <v>3020</v>
      </c>
      <c r="L1367" s="629"/>
      <c r="M1367" s="629">
        <v>3020</v>
      </c>
      <c r="N1367" s="629"/>
      <c r="O1367" s="629"/>
      <c r="P1367" s="642"/>
      <c r="Q1367" s="630"/>
    </row>
    <row r="1368" spans="1:17" ht="14.4" customHeight="1" x14ac:dyDescent="0.3">
      <c r="A1368" s="625" t="s">
        <v>545</v>
      </c>
      <c r="B1368" s="626" t="s">
        <v>8223</v>
      </c>
      <c r="C1368" s="626" t="s">
        <v>6450</v>
      </c>
      <c r="D1368" s="626" t="s">
        <v>7079</v>
      </c>
      <c r="E1368" s="626" t="s">
        <v>7080</v>
      </c>
      <c r="F1368" s="629">
        <v>8</v>
      </c>
      <c r="G1368" s="629">
        <v>14136</v>
      </c>
      <c r="H1368" s="629">
        <v>1</v>
      </c>
      <c r="I1368" s="629">
        <v>1767</v>
      </c>
      <c r="J1368" s="629">
        <v>4</v>
      </c>
      <c r="K1368" s="629">
        <v>7260.75</v>
      </c>
      <c r="L1368" s="629">
        <v>0.51363539898132426</v>
      </c>
      <c r="M1368" s="629">
        <v>1815.1875</v>
      </c>
      <c r="N1368" s="629">
        <v>5</v>
      </c>
      <c r="O1368" s="629">
        <v>9156.25</v>
      </c>
      <c r="P1368" s="642">
        <v>0.64772566496887385</v>
      </c>
      <c r="Q1368" s="630">
        <v>1831.25</v>
      </c>
    </row>
    <row r="1369" spans="1:17" ht="14.4" customHeight="1" x14ac:dyDescent="0.3">
      <c r="A1369" s="625" t="s">
        <v>545</v>
      </c>
      <c r="B1369" s="626" t="s">
        <v>8223</v>
      </c>
      <c r="C1369" s="626" t="s">
        <v>6450</v>
      </c>
      <c r="D1369" s="626" t="s">
        <v>7081</v>
      </c>
      <c r="E1369" s="626" t="s">
        <v>7082</v>
      </c>
      <c r="F1369" s="629">
        <v>9</v>
      </c>
      <c r="G1369" s="629">
        <v>110133</v>
      </c>
      <c r="H1369" s="629">
        <v>1</v>
      </c>
      <c r="I1369" s="629">
        <v>12237</v>
      </c>
      <c r="J1369" s="629">
        <v>4</v>
      </c>
      <c r="K1369" s="629">
        <v>50282.94</v>
      </c>
      <c r="L1369" s="629">
        <v>0.45656560703876226</v>
      </c>
      <c r="M1369" s="629">
        <v>12570.735000000001</v>
      </c>
      <c r="N1369" s="629">
        <v>4</v>
      </c>
      <c r="O1369" s="629">
        <v>50727.92</v>
      </c>
      <c r="P1369" s="642">
        <v>0.46060599457020146</v>
      </c>
      <c r="Q1369" s="630">
        <v>12681.98</v>
      </c>
    </row>
    <row r="1370" spans="1:17" ht="14.4" customHeight="1" x14ac:dyDescent="0.3">
      <c r="A1370" s="625" t="s">
        <v>545</v>
      </c>
      <c r="B1370" s="626" t="s">
        <v>8223</v>
      </c>
      <c r="C1370" s="626" t="s">
        <v>6450</v>
      </c>
      <c r="D1370" s="626" t="s">
        <v>7085</v>
      </c>
      <c r="E1370" s="626" t="s">
        <v>7086</v>
      </c>
      <c r="F1370" s="629">
        <v>1</v>
      </c>
      <c r="G1370" s="629">
        <v>4531.3</v>
      </c>
      <c r="H1370" s="629">
        <v>1</v>
      </c>
      <c r="I1370" s="629">
        <v>4531.3</v>
      </c>
      <c r="J1370" s="629"/>
      <c r="K1370" s="629"/>
      <c r="L1370" s="629"/>
      <c r="M1370" s="629"/>
      <c r="N1370" s="629"/>
      <c r="O1370" s="629"/>
      <c r="P1370" s="642"/>
      <c r="Q1370" s="630"/>
    </row>
    <row r="1371" spans="1:17" ht="14.4" customHeight="1" x14ac:dyDescent="0.3">
      <c r="A1371" s="625" t="s">
        <v>545</v>
      </c>
      <c r="B1371" s="626" t="s">
        <v>8223</v>
      </c>
      <c r="C1371" s="626" t="s">
        <v>6450</v>
      </c>
      <c r="D1371" s="626" t="s">
        <v>7093</v>
      </c>
      <c r="E1371" s="626" t="s">
        <v>7094</v>
      </c>
      <c r="F1371" s="629"/>
      <c r="G1371" s="629"/>
      <c r="H1371" s="629"/>
      <c r="I1371" s="629"/>
      <c r="J1371" s="629"/>
      <c r="K1371" s="629"/>
      <c r="L1371" s="629"/>
      <c r="M1371" s="629"/>
      <c r="N1371" s="629">
        <v>2</v>
      </c>
      <c r="O1371" s="629">
        <v>10618</v>
      </c>
      <c r="P1371" s="642"/>
      <c r="Q1371" s="630">
        <v>5309</v>
      </c>
    </row>
    <row r="1372" spans="1:17" ht="14.4" customHeight="1" x14ac:dyDescent="0.3">
      <c r="A1372" s="625" t="s">
        <v>545</v>
      </c>
      <c r="B1372" s="626" t="s">
        <v>8223</v>
      </c>
      <c r="C1372" s="626" t="s">
        <v>6450</v>
      </c>
      <c r="D1372" s="626" t="s">
        <v>7095</v>
      </c>
      <c r="E1372" s="626" t="s">
        <v>7096</v>
      </c>
      <c r="F1372" s="629">
        <v>3</v>
      </c>
      <c r="G1372" s="629">
        <v>16179.9</v>
      </c>
      <c r="H1372" s="629">
        <v>1</v>
      </c>
      <c r="I1372" s="629">
        <v>5393.3</v>
      </c>
      <c r="J1372" s="629"/>
      <c r="K1372" s="629"/>
      <c r="L1372" s="629"/>
      <c r="M1372" s="629"/>
      <c r="N1372" s="629"/>
      <c r="O1372" s="629"/>
      <c r="P1372" s="642"/>
      <c r="Q1372" s="630"/>
    </row>
    <row r="1373" spans="1:17" ht="14.4" customHeight="1" x14ac:dyDescent="0.3">
      <c r="A1373" s="625" t="s">
        <v>545</v>
      </c>
      <c r="B1373" s="626" t="s">
        <v>8223</v>
      </c>
      <c r="C1373" s="626" t="s">
        <v>6450</v>
      </c>
      <c r="D1373" s="626" t="s">
        <v>7097</v>
      </c>
      <c r="E1373" s="626" t="s">
        <v>7098</v>
      </c>
      <c r="F1373" s="629">
        <v>4</v>
      </c>
      <c r="G1373" s="629">
        <v>19112</v>
      </c>
      <c r="H1373" s="629">
        <v>1</v>
      </c>
      <c r="I1373" s="629">
        <v>4778</v>
      </c>
      <c r="J1373" s="629"/>
      <c r="K1373" s="629"/>
      <c r="L1373" s="629"/>
      <c r="M1373" s="629"/>
      <c r="N1373" s="629"/>
      <c r="O1373" s="629"/>
      <c r="P1373" s="642"/>
      <c r="Q1373" s="630"/>
    </row>
    <row r="1374" spans="1:17" ht="14.4" customHeight="1" x14ac:dyDescent="0.3">
      <c r="A1374" s="625" t="s">
        <v>545</v>
      </c>
      <c r="B1374" s="626" t="s">
        <v>8223</v>
      </c>
      <c r="C1374" s="626" t="s">
        <v>6450</v>
      </c>
      <c r="D1374" s="626" t="s">
        <v>7099</v>
      </c>
      <c r="E1374" s="626" t="s">
        <v>7100</v>
      </c>
      <c r="F1374" s="629"/>
      <c r="G1374" s="629"/>
      <c r="H1374" s="629"/>
      <c r="I1374" s="629"/>
      <c r="J1374" s="629">
        <v>3</v>
      </c>
      <c r="K1374" s="629">
        <v>14970</v>
      </c>
      <c r="L1374" s="629"/>
      <c r="M1374" s="629">
        <v>4990</v>
      </c>
      <c r="N1374" s="629">
        <v>1</v>
      </c>
      <c r="O1374" s="629">
        <v>4990</v>
      </c>
      <c r="P1374" s="642"/>
      <c r="Q1374" s="630">
        <v>4990</v>
      </c>
    </row>
    <row r="1375" spans="1:17" ht="14.4" customHeight="1" x14ac:dyDescent="0.3">
      <c r="A1375" s="625" t="s">
        <v>545</v>
      </c>
      <c r="B1375" s="626" t="s">
        <v>8223</v>
      </c>
      <c r="C1375" s="626" t="s">
        <v>6450</v>
      </c>
      <c r="D1375" s="626" t="s">
        <v>7101</v>
      </c>
      <c r="E1375" s="626" t="s">
        <v>7102</v>
      </c>
      <c r="F1375" s="629">
        <v>1</v>
      </c>
      <c r="G1375" s="629">
        <v>1434</v>
      </c>
      <c r="H1375" s="629">
        <v>1</v>
      </c>
      <c r="I1375" s="629">
        <v>1434</v>
      </c>
      <c r="J1375" s="629"/>
      <c r="K1375" s="629"/>
      <c r="L1375" s="629"/>
      <c r="M1375" s="629"/>
      <c r="N1375" s="629">
        <v>1</v>
      </c>
      <c r="O1375" s="629">
        <v>1486.15</v>
      </c>
      <c r="P1375" s="642">
        <v>1.0363668061366806</v>
      </c>
      <c r="Q1375" s="630">
        <v>1486.15</v>
      </c>
    </row>
    <row r="1376" spans="1:17" ht="14.4" customHeight="1" x14ac:dyDescent="0.3">
      <c r="A1376" s="625" t="s">
        <v>545</v>
      </c>
      <c r="B1376" s="626" t="s">
        <v>8223</v>
      </c>
      <c r="C1376" s="626" t="s">
        <v>6450</v>
      </c>
      <c r="D1376" s="626" t="s">
        <v>7103</v>
      </c>
      <c r="E1376" s="626" t="s">
        <v>7104</v>
      </c>
      <c r="F1376" s="629"/>
      <c r="G1376" s="629"/>
      <c r="H1376" s="629"/>
      <c r="I1376" s="629"/>
      <c r="J1376" s="629"/>
      <c r="K1376" s="629"/>
      <c r="L1376" s="629"/>
      <c r="M1376" s="629"/>
      <c r="N1376" s="629">
        <v>1</v>
      </c>
      <c r="O1376" s="629">
        <v>2916.33</v>
      </c>
      <c r="P1376" s="642"/>
      <c r="Q1376" s="630">
        <v>2916.33</v>
      </c>
    </row>
    <row r="1377" spans="1:17" ht="14.4" customHeight="1" x14ac:dyDescent="0.3">
      <c r="A1377" s="625" t="s">
        <v>545</v>
      </c>
      <c r="B1377" s="626" t="s">
        <v>8223</v>
      </c>
      <c r="C1377" s="626" t="s">
        <v>6450</v>
      </c>
      <c r="D1377" s="626" t="s">
        <v>7111</v>
      </c>
      <c r="E1377" s="626" t="s">
        <v>7112</v>
      </c>
      <c r="F1377" s="629">
        <v>1</v>
      </c>
      <c r="G1377" s="629">
        <v>2735</v>
      </c>
      <c r="H1377" s="629">
        <v>1</v>
      </c>
      <c r="I1377" s="629">
        <v>2735</v>
      </c>
      <c r="J1377" s="629"/>
      <c r="K1377" s="629"/>
      <c r="L1377" s="629"/>
      <c r="M1377" s="629"/>
      <c r="N1377" s="629">
        <v>3</v>
      </c>
      <c r="O1377" s="629">
        <v>8503.3499999999985</v>
      </c>
      <c r="P1377" s="642">
        <v>3.1090859232175498</v>
      </c>
      <c r="Q1377" s="630">
        <v>2834.4499999999994</v>
      </c>
    </row>
    <row r="1378" spans="1:17" ht="14.4" customHeight="1" x14ac:dyDescent="0.3">
      <c r="A1378" s="625" t="s">
        <v>545</v>
      </c>
      <c r="B1378" s="626" t="s">
        <v>8223</v>
      </c>
      <c r="C1378" s="626" t="s">
        <v>6450</v>
      </c>
      <c r="D1378" s="626" t="s">
        <v>7119</v>
      </c>
      <c r="E1378" s="626" t="s">
        <v>7120</v>
      </c>
      <c r="F1378" s="629">
        <v>2</v>
      </c>
      <c r="G1378" s="629">
        <v>2408</v>
      </c>
      <c r="H1378" s="629">
        <v>1</v>
      </c>
      <c r="I1378" s="629">
        <v>1204</v>
      </c>
      <c r="J1378" s="629">
        <v>9</v>
      </c>
      <c r="K1378" s="629">
        <v>11230.02</v>
      </c>
      <c r="L1378" s="629">
        <v>4.6636295681063125</v>
      </c>
      <c r="M1378" s="629">
        <v>1247.78</v>
      </c>
      <c r="N1378" s="629">
        <v>6</v>
      </c>
      <c r="O1378" s="629">
        <v>7486.6799999999994</v>
      </c>
      <c r="P1378" s="642">
        <v>3.1090863787375413</v>
      </c>
      <c r="Q1378" s="630">
        <v>1247.78</v>
      </c>
    </row>
    <row r="1379" spans="1:17" ht="14.4" customHeight="1" x14ac:dyDescent="0.3">
      <c r="A1379" s="625" t="s">
        <v>545</v>
      </c>
      <c r="B1379" s="626" t="s">
        <v>8223</v>
      </c>
      <c r="C1379" s="626" t="s">
        <v>6450</v>
      </c>
      <c r="D1379" s="626" t="s">
        <v>7121</v>
      </c>
      <c r="E1379" s="626" t="s">
        <v>7120</v>
      </c>
      <c r="F1379" s="629">
        <v>20</v>
      </c>
      <c r="G1379" s="629">
        <v>27440</v>
      </c>
      <c r="H1379" s="629">
        <v>1</v>
      </c>
      <c r="I1379" s="629">
        <v>1372</v>
      </c>
      <c r="J1379" s="629">
        <v>28</v>
      </c>
      <c r="K1379" s="629">
        <v>39713.139999999992</v>
      </c>
      <c r="L1379" s="629">
        <v>1.4472718658892125</v>
      </c>
      <c r="M1379" s="629">
        <v>1418.3264285714283</v>
      </c>
      <c r="N1379" s="629">
        <v>29</v>
      </c>
      <c r="O1379" s="629">
        <v>41234.81</v>
      </c>
      <c r="P1379" s="642">
        <v>1.5027263119533527</v>
      </c>
      <c r="Q1379" s="630">
        <v>1421.8899999999999</v>
      </c>
    </row>
    <row r="1380" spans="1:17" ht="14.4" customHeight="1" x14ac:dyDescent="0.3">
      <c r="A1380" s="625" t="s">
        <v>545</v>
      </c>
      <c r="B1380" s="626" t="s">
        <v>8223</v>
      </c>
      <c r="C1380" s="626" t="s">
        <v>6450</v>
      </c>
      <c r="D1380" s="626" t="s">
        <v>7122</v>
      </c>
      <c r="E1380" s="626" t="s">
        <v>7120</v>
      </c>
      <c r="F1380" s="629">
        <v>30</v>
      </c>
      <c r="G1380" s="629">
        <v>47940</v>
      </c>
      <c r="H1380" s="629">
        <v>1</v>
      </c>
      <c r="I1380" s="629">
        <v>1598</v>
      </c>
      <c r="J1380" s="629">
        <v>30</v>
      </c>
      <c r="K1380" s="629">
        <v>49567.08</v>
      </c>
      <c r="L1380" s="629">
        <v>1.0339399249061327</v>
      </c>
      <c r="M1380" s="629">
        <v>1652.2360000000001</v>
      </c>
      <c r="N1380" s="629">
        <v>25</v>
      </c>
      <c r="O1380" s="629">
        <v>41402.75</v>
      </c>
      <c r="P1380" s="642">
        <v>0.86363683771380895</v>
      </c>
      <c r="Q1380" s="630">
        <v>1656.11</v>
      </c>
    </row>
    <row r="1381" spans="1:17" ht="14.4" customHeight="1" x14ac:dyDescent="0.3">
      <c r="A1381" s="625" t="s">
        <v>545</v>
      </c>
      <c r="B1381" s="626" t="s">
        <v>8223</v>
      </c>
      <c r="C1381" s="626" t="s">
        <v>6450</v>
      </c>
      <c r="D1381" s="626" t="s">
        <v>7123</v>
      </c>
      <c r="E1381" s="626" t="s">
        <v>7120</v>
      </c>
      <c r="F1381" s="629">
        <v>7</v>
      </c>
      <c r="G1381" s="629">
        <v>12019</v>
      </c>
      <c r="H1381" s="629">
        <v>1</v>
      </c>
      <c r="I1381" s="629">
        <v>1717</v>
      </c>
      <c r="J1381" s="629">
        <v>4</v>
      </c>
      <c r="K1381" s="629">
        <v>7055.32</v>
      </c>
      <c r="L1381" s="629">
        <v>0.58701389466677756</v>
      </c>
      <c r="M1381" s="629">
        <v>1763.83</v>
      </c>
      <c r="N1381" s="629">
        <v>1</v>
      </c>
      <c r="O1381" s="629">
        <v>1779.44</v>
      </c>
      <c r="P1381" s="642">
        <v>0.14805225060321159</v>
      </c>
      <c r="Q1381" s="630">
        <v>1779.44</v>
      </c>
    </row>
    <row r="1382" spans="1:17" ht="14.4" customHeight="1" x14ac:dyDescent="0.3">
      <c r="A1382" s="625" t="s">
        <v>545</v>
      </c>
      <c r="B1382" s="626" t="s">
        <v>8223</v>
      </c>
      <c r="C1382" s="626" t="s">
        <v>6450</v>
      </c>
      <c r="D1382" s="626" t="s">
        <v>7127</v>
      </c>
      <c r="E1382" s="626" t="s">
        <v>7125</v>
      </c>
      <c r="F1382" s="629">
        <v>1</v>
      </c>
      <c r="G1382" s="629">
        <v>9298</v>
      </c>
      <c r="H1382" s="629">
        <v>1</v>
      </c>
      <c r="I1382" s="629">
        <v>9298</v>
      </c>
      <c r="J1382" s="629"/>
      <c r="K1382" s="629"/>
      <c r="L1382" s="629"/>
      <c r="M1382" s="629"/>
      <c r="N1382" s="629"/>
      <c r="O1382" s="629"/>
      <c r="P1382" s="642"/>
      <c r="Q1382" s="630"/>
    </row>
    <row r="1383" spans="1:17" ht="14.4" customHeight="1" x14ac:dyDescent="0.3">
      <c r="A1383" s="625" t="s">
        <v>545</v>
      </c>
      <c r="B1383" s="626" t="s">
        <v>8223</v>
      </c>
      <c r="C1383" s="626" t="s">
        <v>6450</v>
      </c>
      <c r="D1383" s="626" t="s">
        <v>7128</v>
      </c>
      <c r="E1383" s="626" t="s">
        <v>7129</v>
      </c>
      <c r="F1383" s="629">
        <v>16</v>
      </c>
      <c r="G1383" s="629">
        <v>21920</v>
      </c>
      <c r="H1383" s="629">
        <v>1</v>
      </c>
      <c r="I1383" s="629">
        <v>1370</v>
      </c>
      <c r="J1383" s="629">
        <v>11</v>
      </c>
      <c r="K1383" s="629">
        <v>15618.02</v>
      </c>
      <c r="L1383" s="629">
        <v>0.71250091240875912</v>
      </c>
      <c r="M1383" s="629">
        <v>1419.82</v>
      </c>
      <c r="N1383" s="629">
        <v>9</v>
      </c>
      <c r="O1383" s="629">
        <v>12778.38</v>
      </c>
      <c r="P1383" s="642">
        <v>0.58295529197080287</v>
      </c>
      <c r="Q1383" s="630">
        <v>1419.82</v>
      </c>
    </row>
    <row r="1384" spans="1:17" ht="14.4" customHeight="1" x14ac:dyDescent="0.3">
      <c r="A1384" s="625" t="s">
        <v>545</v>
      </c>
      <c r="B1384" s="626" t="s">
        <v>8223</v>
      </c>
      <c r="C1384" s="626" t="s">
        <v>6450</v>
      </c>
      <c r="D1384" s="626" t="s">
        <v>7130</v>
      </c>
      <c r="E1384" s="626" t="s">
        <v>7129</v>
      </c>
      <c r="F1384" s="629">
        <v>4</v>
      </c>
      <c r="G1384" s="629">
        <v>5972</v>
      </c>
      <c r="H1384" s="629">
        <v>1</v>
      </c>
      <c r="I1384" s="629">
        <v>1493</v>
      </c>
      <c r="J1384" s="629">
        <v>6</v>
      </c>
      <c r="K1384" s="629">
        <v>9283.74</v>
      </c>
      <c r="L1384" s="629">
        <v>1.5545445411922303</v>
      </c>
      <c r="M1384" s="629">
        <v>1547.29</v>
      </c>
      <c r="N1384" s="629">
        <v>13</v>
      </c>
      <c r="O1384" s="629">
        <v>20114.769999999997</v>
      </c>
      <c r="P1384" s="642">
        <v>3.3681798392498319</v>
      </c>
      <c r="Q1384" s="630">
        <v>1547.2899999999997</v>
      </c>
    </row>
    <row r="1385" spans="1:17" ht="14.4" customHeight="1" x14ac:dyDescent="0.3">
      <c r="A1385" s="625" t="s">
        <v>545</v>
      </c>
      <c r="B1385" s="626" t="s">
        <v>8223</v>
      </c>
      <c r="C1385" s="626" t="s">
        <v>6450</v>
      </c>
      <c r="D1385" s="626" t="s">
        <v>7131</v>
      </c>
      <c r="E1385" s="626" t="s">
        <v>7129</v>
      </c>
      <c r="F1385" s="629">
        <v>1</v>
      </c>
      <c r="G1385" s="629">
        <v>1587</v>
      </c>
      <c r="H1385" s="629">
        <v>1</v>
      </c>
      <c r="I1385" s="629">
        <v>1587</v>
      </c>
      <c r="J1385" s="629"/>
      <c r="K1385" s="629"/>
      <c r="L1385" s="629"/>
      <c r="M1385" s="629"/>
      <c r="N1385" s="629">
        <v>1</v>
      </c>
      <c r="O1385" s="629">
        <v>1644.71</v>
      </c>
      <c r="P1385" s="642">
        <v>1.036364209199748</v>
      </c>
      <c r="Q1385" s="630">
        <v>1644.71</v>
      </c>
    </row>
    <row r="1386" spans="1:17" ht="14.4" customHeight="1" x14ac:dyDescent="0.3">
      <c r="A1386" s="625" t="s">
        <v>545</v>
      </c>
      <c r="B1386" s="626" t="s">
        <v>8223</v>
      </c>
      <c r="C1386" s="626" t="s">
        <v>6450</v>
      </c>
      <c r="D1386" s="626" t="s">
        <v>7133</v>
      </c>
      <c r="E1386" s="626" t="s">
        <v>7129</v>
      </c>
      <c r="F1386" s="629">
        <v>1</v>
      </c>
      <c r="G1386" s="629">
        <v>1849</v>
      </c>
      <c r="H1386" s="629">
        <v>1</v>
      </c>
      <c r="I1386" s="629">
        <v>1849</v>
      </c>
      <c r="J1386" s="629">
        <v>1</v>
      </c>
      <c r="K1386" s="629">
        <v>1916.24</v>
      </c>
      <c r="L1386" s="629">
        <v>1.0363656030286641</v>
      </c>
      <c r="M1386" s="629">
        <v>1916.24</v>
      </c>
      <c r="N1386" s="629"/>
      <c r="O1386" s="629"/>
      <c r="P1386" s="642"/>
      <c r="Q1386" s="630"/>
    </row>
    <row r="1387" spans="1:17" ht="14.4" customHeight="1" x14ac:dyDescent="0.3">
      <c r="A1387" s="625" t="s">
        <v>545</v>
      </c>
      <c r="B1387" s="626" t="s">
        <v>8223</v>
      </c>
      <c r="C1387" s="626" t="s">
        <v>6450</v>
      </c>
      <c r="D1387" s="626" t="s">
        <v>7134</v>
      </c>
      <c r="E1387" s="626" t="s">
        <v>7135</v>
      </c>
      <c r="F1387" s="629">
        <v>4</v>
      </c>
      <c r="G1387" s="629">
        <v>6696</v>
      </c>
      <c r="H1387" s="629">
        <v>1</v>
      </c>
      <c r="I1387" s="629">
        <v>1674</v>
      </c>
      <c r="J1387" s="629"/>
      <c r="K1387" s="629"/>
      <c r="L1387" s="629"/>
      <c r="M1387" s="629"/>
      <c r="N1387" s="629"/>
      <c r="O1387" s="629"/>
      <c r="P1387" s="642"/>
      <c r="Q1387" s="630"/>
    </row>
    <row r="1388" spans="1:17" ht="14.4" customHeight="1" x14ac:dyDescent="0.3">
      <c r="A1388" s="625" t="s">
        <v>545</v>
      </c>
      <c r="B1388" s="626" t="s">
        <v>8223</v>
      </c>
      <c r="C1388" s="626" t="s">
        <v>6450</v>
      </c>
      <c r="D1388" s="626" t="s">
        <v>7136</v>
      </c>
      <c r="E1388" s="626" t="s">
        <v>7135</v>
      </c>
      <c r="F1388" s="629">
        <v>3</v>
      </c>
      <c r="G1388" s="629">
        <v>5460</v>
      </c>
      <c r="H1388" s="629">
        <v>1</v>
      </c>
      <c r="I1388" s="629">
        <v>1820</v>
      </c>
      <c r="J1388" s="629"/>
      <c r="K1388" s="629"/>
      <c r="L1388" s="629"/>
      <c r="M1388" s="629"/>
      <c r="N1388" s="629"/>
      <c r="O1388" s="629"/>
      <c r="P1388" s="642"/>
      <c r="Q1388" s="630"/>
    </row>
    <row r="1389" spans="1:17" ht="14.4" customHeight="1" x14ac:dyDescent="0.3">
      <c r="A1389" s="625" t="s">
        <v>545</v>
      </c>
      <c r="B1389" s="626" t="s">
        <v>8223</v>
      </c>
      <c r="C1389" s="626" t="s">
        <v>6450</v>
      </c>
      <c r="D1389" s="626" t="s">
        <v>7137</v>
      </c>
      <c r="E1389" s="626" t="s">
        <v>7135</v>
      </c>
      <c r="F1389" s="629">
        <v>2</v>
      </c>
      <c r="G1389" s="629">
        <v>3926</v>
      </c>
      <c r="H1389" s="629">
        <v>1</v>
      </c>
      <c r="I1389" s="629">
        <v>1963</v>
      </c>
      <c r="J1389" s="629"/>
      <c r="K1389" s="629"/>
      <c r="L1389" s="629"/>
      <c r="M1389" s="629"/>
      <c r="N1389" s="629"/>
      <c r="O1389" s="629"/>
      <c r="P1389" s="642"/>
      <c r="Q1389" s="630"/>
    </row>
    <row r="1390" spans="1:17" ht="14.4" customHeight="1" x14ac:dyDescent="0.3">
      <c r="A1390" s="625" t="s">
        <v>545</v>
      </c>
      <c r="B1390" s="626" t="s">
        <v>8223</v>
      </c>
      <c r="C1390" s="626" t="s">
        <v>6450</v>
      </c>
      <c r="D1390" s="626" t="s">
        <v>7138</v>
      </c>
      <c r="E1390" s="626" t="s">
        <v>7135</v>
      </c>
      <c r="F1390" s="629">
        <v>5</v>
      </c>
      <c r="G1390" s="629">
        <v>10750</v>
      </c>
      <c r="H1390" s="629">
        <v>1</v>
      </c>
      <c r="I1390" s="629">
        <v>2150</v>
      </c>
      <c r="J1390" s="629"/>
      <c r="K1390" s="629"/>
      <c r="L1390" s="629"/>
      <c r="M1390" s="629"/>
      <c r="N1390" s="629"/>
      <c r="O1390" s="629"/>
      <c r="P1390" s="642"/>
      <c r="Q1390" s="630"/>
    </row>
    <row r="1391" spans="1:17" ht="14.4" customHeight="1" x14ac:dyDescent="0.3">
      <c r="A1391" s="625" t="s">
        <v>545</v>
      </c>
      <c r="B1391" s="626" t="s">
        <v>8223</v>
      </c>
      <c r="C1391" s="626" t="s">
        <v>6450</v>
      </c>
      <c r="D1391" s="626" t="s">
        <v>7141</v>
      </c>
      <c r="E1391" s="626" t="s">
        <v>7142</v>
      </c>
      <c r="F1391" s="629"/>
      <c r="G1391" s="629"/>
      <c r="H1391" s="629"/>
      <c r="I1391" s="629"/>
      <c r="J1391" s="629">
        <v>11</v>
      </c>
      <c r="K1391" s="629">
        <v>8682.1899999999987</v>
      </c>
      <c r="L1391" s="629"/>
      <c r="M1391" s="629">
        <v>789.28999999999985</v>
      </c>
      <c r="N1391" s="629">
        <v>33</v>
      </c>
      <c r="O1391" s="629">
        <v>26046.57</v>
      </c>
      <c r="P1391" s="642"/>
      <c r="Q1391" s="630">
        <v>789.29</v>
      </c>
    </row>
    <row r="1392" spans="1:17" ht="14.4" customHeight="1" x14ac:dyDescent="0.3">
      <c r="A1392" s="625" t="s">
        <v>545</v>
      </c>
      <c r="B1392" s="626" t="s">
        <v>8223</v>
      </c>
      <c r="C1392" s="626" t="s">
        <v>6450</v>
      </c>
      <c r="D1392" s="626" t="s">
        <v>7148</v>
      </c>
      <c r="E1392" s="626" t="s">
        <v>7147</v>
      </c>
      <c r="F1392" s="629"/>
      <c r="G1392" s="629"/>
      <c r="H1392" s="629"/>
      <c r="I1392" s="629"/>
      <c r="J1392" s="629">
        <v>1</v>
      </c>
      <c r="K1392" s="629">
        <v>4261.32</v>
      </c>
      <c r="L1392" s="629"/>
      <c r="M1392" s="629">
        <v>4261.32</v>
      </c>
      <c r="N1392" s="629"/>
      <c r="O1392" s="629"/>
      <c r="P1392" s="642"/>
      <c r="Q1392" s="630"/>
    </row>
    <row r="1393" spans="1:17" ht="14.4" customHeight="1" x14ac:dyDescent="0.3">
      <c r="A1393" s="625" t="s">
        <v>545</v>
      </c>
      <c r="B1393" s="626" t="s">
        <v>8223</v>
      </c>
      <c r="C1393" s="626" t="s">
        <v>6450</v>
      </c>
      <c r="D1393" s="626" t="s">
        <v>7154</v>
      </c>
      <c r="E1393" s="626" t="s">
        <v>7129</v>
      </c>
      <c r="F1393" s="629">
        <v>11</v>
      </c>
      <c r="G1393" s="629">
        <v>13530</v>
      </c>
      <c r="H1393" s="629">
        <v>1</v>
      </c>
      <c r="I1393" s="629">
        <v>1230</v>
      </c>
      <c r="J1393" s="629">
        <v>11</v>
      </c>
      <c r="K1393" s="629">
        <v>14022.03</v>
      </c>
      <c r="L1393" s="629">
        <v>1.0363658536585367</v>
      </c>
      <c r="M1393" s="629">
        <v>1274.73</v>
      </c>
      <c r="N1393" s="629">
        <v>9</v>
      </c>
      <c r="O1393" s="629">
        <v>11472.57</v>
      </c>
      <c r="P1393" s="642">
        <v>0.84793569844789352</v>
      </c>
      <c r="Q1393" s="630">
        <v>1274.73</v>
      </c>
    </row>
    <row r="1394" spans="1:17" ht="14.4" customHeight="1" x14ac:dyDescent="0.3">
      <c r="A1394" s="625" t="s">
        <v>545</v>
      </c>
      <c r="B1394" s="626" t="s">
        <v>8223</v>
      </c>
      <c r="C1394" s="626" t="s">
        <v>6450</v>
      </c>
      <c r="D1394" s="626" t="s">
        <v>7157</v>
      </c>
      <c r="E1394" s="626" t="s">
        <v>7158</v>
      </c>
      <c r="F1394" s="629">
        <v>1</v>
      </c>
      <c r="G1394" s="629">
        <v>7098</v>
      </c>
      <c r="H1394" s="629">
        <v>1</v>
      </c>
      <c r="I1394" s="629">
        <v>7098</v>
      </c>
      <c r="J1394" s="629"/>
      <c r="K1394" s="629"/>
      <c r="L1394" s="629"/>
      <c r="M1394" s="629"/>
      <c r="N1394" s="629"/>
      <c r="O1394" s="629"/>
      <c r="P1394" s="642"/>
      <c r="Q1394" s="630"/>
    </row>
    <row r="1395" spans="1:17" ht="14.4" customHeight="1" x14ac:dyDescent="0.3">
      <c r="A1395" s="625" t="s">
        <v>545</v>
      </c>
      <c r="B1395" s="626" t="s">
        <v>8223</v>
      </c>
      <c r="C1395" s="626" t="s">
        <v>6450</v>
      </c>
      <c r="D1395" s="626" t="s">
        <v>7159</v>
      </c>
      <c r="E1395" s="626" t="s">
        <v>7156</v>
      </c>
      <c r="F1395" s="629">
        <v>1</v>
      </c>
      <c r="G1395" s="629">
        <v>4480</v>
      </c>
      <c r="H1395" s="629">
        <v>1</v>
      </c>
      <c r="I1395" s="629">
        <v>4480</v>
      </c>
      <c r="J1395" s="629"/>
      <c r="K1395" s="629"/>
      <c r="L1395" s="629"/>
      <c r="M1395" s="629"/>
      <c r="N1395" s="629"/>
      <c r="O1395" s="629"/>
      <c r="P1395" s="642"/>
      <c r="Q1395" s="630"/>
    </row>
    <row r="1396" spans="1:17" ht="14.4" customHeight="1" x14ac:dyDescent="0.3">
      <c r="A1396" s="625" t="s">
        <v>545</v>
      </c>
      <c r="B1396" s="626" t="s">
        <v>8223</v>
      </c>
      <c r="C1396" s="626" t="s">
        <v>6450</v>
      </c>
      <c r="D1396" s="626" t="s">
        <v>7160</v>
      </c>
      <c r="E1396" s="626" t="s">
        <v>7161</v>
      </c>
      <c r="F1396" s="629">
        <v>1</v>
      </c>
      <c r="G1396" s="629">
        <v>12197</v>
      </c>
      <c r="H1396" s="629">
        <v>1</v>
      </c>
      <c r="I1396" s="629">
        <v>12197</v>
      </c>
      <c r="J1396" s="629"/>
      <c r="K1396" s="629"/>
      <c r="L1396" s="629"/>
      <c r="M1396" s="629"/>
      <c r="N1396" s="629">
        <v>6</v>
      </c>
      <c r="O1396" s="629">
        <v>75843.180000000008</v>
      </c>
      <c r="P1396" s="642">
        <v>6.2181831597933925</v>
      </c>
      <c r="Q1396" s="630">
        <v>12640.53</v>
      </c>
    </row>
    <row r="1397" spans="1:17" ht="14.4" customHeight="1" x14ac:dyDescent="0.3">
      <c r="A1397" s="625" t="s">
        <v>545</v>
      </c>
      <c r="B1397" s="626" t="s">
        <v>8223</v>
      </c>
      <c r="C1397" s="626" t="s">
        <v>6450</v>
      </c>
      <c r="D1397" s="626" t="s">
        <v>8277</v>
      </c>
      <c r="E1397" s="626" t="s">
        <v>8278</v>
      </c>
      <c r="F1397" s="629">
        <v>1</v>
      </c>
      <c r="G1397" s="629">
        <v>9752</v>
      </c>
      <c r="H1397" s="629">
        <v>1</v>
      </c>
      <c r="I1397" s="629">
        <v>9752</v>
      </c>
      <c r="J1397" s="629"/>
      <c r="K1397" s="629"/>
      <c r="L1397" s="629"/>
      <c r="M1397" s="629"/>
      <c r="N1397" s="629"/>
      <c r="O1397" s="629"/>
      <c r="P1397" s="642"/>
      <c r="Q1397" s="630"/>
    </row>
    <row r="1398" spans="1:17" ht="14.4" customHeight="1" x14ac:dyDescent="0.3">
      <c r="A1398" s="625" t="s">
        <v>545</v>
      </c>
      <c r="B1398" s="626" t="s">
        <v>8223</v>
      </c>
      <c r="C1398" s="626" t="s">
        <v>6450</v>
      </c>
      <c r="D1398" s="626" t="s">
        <v>7162</v>
      </c>
      <c r="E1398" s="626" t="s">
        <v>7163</v>
      </c>
      <c r="F1398" s="629">
        <v>11</v>
      </c>
      <c r="G1398" s="629">
        <v>11132</v>
      </c>
      <c r="H1398" s="629">
        <v>1</v>
      </c>
      <c r="I1398" s="629">
        <v>1012</v>
      </c>
      <c r="J1398" s="629"/>
      <c r="K1398" s="629"/>
      <c r="L1398" s="629"/>
      <c r="M1398" s="629"/>
      <c r="N1398" s="629"/>
      <c r="O1398" s="629"/>
      <c r="P1398" s="642"/>
      <c r="Q1398" s="630"/>
    </row>
    <row r="1399" spans="1:17" ht="14.4" customHeight="1" x14ac:dyDescent="0.3">
      <c r="A1399" s="625" t="s">
        <v>545</v>
      </c>
      <c r="B1399" s="626" t="s">
        <v>8223</v>
      </c>
      <c r="C1399" s="626" t="s">
        <v>6450</v>
      </c>
      <c r="D1399" s="626" t="s">
        <v>7164</v>
      </c>
      <c r="E1399" s="626" t="s">
        <v>7165</v>
      </c>
      <c r="F1399" s="629"/>
      <c r="G1399" s="629"/>
      <c r="H1399" s="629"/>
      <c r="I1399" s="629"/>
      <c r="J1399" s="629">
        <v>1</v>
      </c>
      <c r="K1399" s="629">
        <v>12015</v>
      </c>
      <c r="L1399" s="629"/>
      <c r="M1399" s="629">
        <v>12015</v>
      </c>
      <c r="N1399" s="629">
        <v>1</v>
      </c>
      <c r="O1399" s="629">
        <v>12451.91</v>
      </c>
      <c r="P1399" s="642"/>
      <c r="Q1399" s="630">
        <v>12451.91</v>
      </c>
    </row>
    <row r="1400" spans="1:17" ht="14.4" customHeight="1" x14ac:dyDescent="0.3">
      <c r="A1400" s="625" t="s">
        <v>545</v>
      </c>
      <c r="B1400" s="626" t="s">
        <v>8223</v>
      </c>
      <c r="C1400" s="626" t="s">
        <v>6450</v>
      </c>
      <c r="D1400" s="626" t="s">
        <v>7166</v>
      </c>
      <c r="E1400" s="626" t="s">
        <v>7165</v>
      </c>
      <c r="F1400" s="629">
        <v>1</v>
      </c>
      <c r="G1400" s="629">
        <v>12816</v>
      </c>
      <c r="H1400" s="629">
        <v>1</v>
      </c>
      <c r="I1400" s="629">
        <v>12816</v>
      </c>
      <c r="J1400" s="629"/>
      <c r="K1400" s="629"/>
      <c r="L1400" s="629"/>
      <c r="M1400" s="629"/>
      <c r="N1400" s="629">
        <v>1</v>
      </c>
      <c r="O1400" s="629">
        <v>13282.04</v>
      </c>
      <c r="P1400" s="642">
        <v>1.0363639200998753</v>
      </c>
      <c r="Q1400" s="630">
        <v>13282.04</v>
      </c>
    </row>
    <row r="1401" spans="1:17" ht="14.4" customHeight="1" x14ac:dyDescent="0.3">
      <c r="A1401" s="625" t="s">
        <v>545</v>
      </c>
      <c r="B1401" s="626" t="s">
        <v>8223</v>
      </c>
      <c r="C1401" s="626" t="s">
        <v>6450</v>
      </c>
      <c r="D1401" s="626" t="s">
        <v>7167</v>
      </c>
      <c r="E1401" s="626" t="s">
        <v>7165</v>
      </c>
      <c r="F1401" s="629"/>
      <c r="G1401" s="629"/>
      <c r="H1401" s="629"/>
      <c r="I1401" s="629"/>
      <c r="J1401" s="629">
        <v>1</v>
      </c>
      <c r="K1401" s="629">
        <v>14193</v>
      </c>
      <c r="L1401" s="629"/>
      <c r="M1401" s="629">
        <v>14193</v>
      </c>
      <c r="N1401" s="629"/>
      <c r="O1401" s="629"/>
      <c r="P1401" s="642"/>
      <c r="Q1401" s="630"/>
    </row>
    <row r="1402" spans="1:17" ht="14.4" customHeight="1" x14ac:dyDescent="0.3">
      <c r="A1402" s="625" t="s">
        <v>545</v>
      </c>
      <c r="B1402" s="626" t="s">
        <v>8223</v>
      </c>
      <c r="C1402" s="626" t="s">
        <v>6450</v>
      </c>
      <c r="D1402" s="626" t="s">
        <v>7168</v>
      </c>
      <c r="E1402" s="626" t="s">
        <v>7163</v>
      </c>
      <c r="F1402" s="629">
        <v>1</v>
      </c>
      <c r="G1402" s="629">
        <v>1206</v>
      </c>
      <c r="H1402" s="629">
        <v>1</v>
      </c>
      <c r="I1402" s="629">
        <v>1206</v>
      </c>
      <c r="J1402" s="629"/>
      <c r="K1402" s="629"/>
      <c r="L1402" s="629"/>
      <c r="M1402" s="629"/>
      <c r="N1402" s="629"/>
      <c r="O1402" s="629"/>
      <c r="P1402" s="642"/>
      <c r="Q1402" s="630"/>
    </row>
    <row r="1403" spans="1:17" ht="14.4" customHeight="1" x14ac:dyDescent="0.3">
      <c r="A1403" s="625" t="s">
        <v>545</v>
      </c>
      <c r="B1403" s="626" t="s">
        <v>8223</v>
      </c>
      <c r="C1403" s="626" t="s">
        <v>6450</v>
      </c>
      <c r="D1403" s="626" t="s">
        <v>7169</v>
      </c>
      <c r="E1403" s="626" t="s">
        <v>7163</v>
      </c>
      <c r="F1403" s="629">
        <v>13</v>
      </c>
      <c r="G1403" s="629">
        <v>16536</v>
      </c>
      <c r="H1403" s="629">
        <v>1</v>
      </c>
      <c r="I1403" s="629">
        <v>1272</v>
      </c>
      <c r="J1403" s="629">
        <v>6</v>
      </c>
      <c r="K1403" s="629">
        <v>7632</v>
      </c>
      <c r="L1403" s="629">
        <v>0.46153846153846156</v>
      </c>
      <c r="M1403" s="629">
        <v>1272</v>
      </c>
      <c r="N1403" s="629"/>
      <c r="O1403" s="629"/>
      <c r="P1403" s="642"/>
      <c r="Q1403" s="630"/>
    </row>
    <row r="1404" spans="1:17" ht="14.4" customHeight="1" x14ac:dyDescent="0.3">
      <c r="A1404" s="625" t="s">
        <v>545</v>
      </c>
      <c r="B1404" s="626" t="s">
        <v>8223</v>
      </c>
      <c r="C1404" s="626" t="s">
        <v>6450</v>
      </c>
      <c r="D1404" s="626" t="s">
        <v>8279</v>
      </c>
      <c r="E1404" s="626" t="s">
        <v>7815</v>
      </c>
      <c r="F1404" s="629"/>
      <c r="G1404" s="629"/>
      <c r="H1404" s="629"/>
      <c r="I1404" s="629"/>
      <c r="J1404" s="629">
        <v>1</v>
      </c>
      <c r="K1404" s="629">
        <v>9397</v>
      </c>
      <c r="L1404" s="629"/>
      <c r="M1404" s="629">
        <v>9397</v>
      </c>
      <c r="N1404" s="629"/>
      <c r="O1404" s="629"/>
      <c r="P1404" s="642"/>
      <c r="Q1404" s="630"/>
    </row>
    <row r="1405" spans="1:17" ht="14.4" customHeight="1" x14ac:dyDescent="0.3">
      <c r="A1405" s="625" t="s">
        <v>545</v>
      </c>
      <c r="B1405" s="626" t="s">
        <v>8223</v>
      </c>
      <c r="C1405" s="626" t="s">
        <v>6450</v>
      </c>
      <c r="D1405" s="626" t="s">
        <v>7170</v>
      </c>
      <c r="E1405" s="626" t="s">
        <v>7171</v>
      </c>
      <c r="F1405" s="629"/>
      <c r="G1405" s="629"/>
      <c r="H1405" s="629"/>
      <c r="I1405" s="629"/>
      <c r="J1405" s="629">
        <v>1</v>
      </c>
      <c r="K1405" s="629">
        <v>10188.49</v>
      </c>
      <c r="L1405" s="629"/>
      <c r="M1405" s="629">
        <v>10188.49</v>
      </c>
      <c r="N1405" s="629">
        <v>1</v>
      </c>
      <c r="O1405" s="629">
        <v>10188.49</v>
      </c>
      <c r="P1405" s="642"/>
      <c r="Q1405" s="630">
        <v>10188.49</v>
      </c>
    </row>
    <row r="1406" spans="1:17" ht="14.4" customHeight="1" x14ac:dyDescent="0.3">
      <c r="A1406" s="625" t="s">
        <v>545</v>
      </c>
      <c r="B1406" s="626" t="s">
        <v>8223</v>
      </c>
      <c r="C1406" s="626" t="s">
        <v>6450</v>
      </c>
      <c r="D1406" s="626" t="s">
        <v>7172</v>
      </c>
      <c r="E1406" s="626" t="s">
        <v>7171</v>
      </c>
      <c r="F1406" s="629">
        <v>1</v>
      </c>
      <c r="G1406" s="629">
        <v>11140</v>
      </c>
      <c r="H1406" s="629">
        <v>1</v>
      </c>
      <c r="I1406" s="629">
        <v>11140</v>
      </c>
      <c r="J1406" s="629"/>
      <c r="K1406" s="629"/>
      <c r="L1406" s="629"/>
      <c r="M1406" s="629"/>
      <c r="N1406" s="629"/>
      <c r="O1406" s="629"/>
      <c r="P1406" s="642"/>
      <c r="Q1406" s="630"/>
    </row>
    <row r="1407" spans="1:17" ht="14.4" customHeight="1" x14ac:dyDescent="0.3">
      <c r="A1407" s="625" t="s">
        <v>545</v>
      </c>
      <c r="B1407" s="626" t="s">
        <v>8223</v>
      </c>
      <c r="C1407" s="626" t="s">
        <v>6450</v>
      </c>
      <c r="D1407" s="626" t="s">
        <v>7173</v>
      </c>
      <c r="E1407" s="626" t="s">
        <v>7174</v>
      </c>
      <c r="F1407" s="629">
        <v>7</v>
      </c>
      <c r="G1407" s="629">
        <v>71792</v>
      </c>
      <c r="H1407" s="629">
        <v>1</v>
      </c>
      <c r="I1407" s="629">
        <v>10256</v>
      </c>
      <c r="J1407" s="629">
        <v>4</v>
      </c>
      <c r="K1407" s="629">
        <v>42515.8</v>
      </c>
      <c r="L1407" s="629">
        <v>0.59220804546467576</v>
      </c>
      <c r="M1407" s="629">
        <v>10628.95</v>
      </c>
      <c r="N1407" s="629">
        <v>3</v>
      </c>
      <c r="O1407" s="629">
        <v>31886.850000000002</v>
      </c>
      <c r="P1407" s="642">
        <v>0.44415603409850685</v>
      </c>
      <c r="Q1407" s="630">
        <v>10628.95</v>
      </c>
    </row>
    <row r="1408" spans="1:17" ht="14.4" customHeight="1" x14ac:dyDescent="0.3">
      <c r="A1408" s="625" t="s">
        <v>545</v>
      </c>
      <c r="B1408" s="626" t="s">
        <v>8223</v>
      </c>
      <c r="C1408" s="626" t="s">
        <v>6450</v>
      </c>
      <c r="D1408" s="626" t="s">
        <v>7175</v>
      </c>
      <c r="E1408" s="626" t="s">
        <v>7174</v>
      </c>
      <c r="F1408" s="629"/>
      <c r="G1408" s="629"/>
      <c r="H1408" s="629"/>
      <c r="I1408" s="629"/>
      <c r="J1408" s="629">
        <v>1</v>
      </c>
      <c r="K1408" s="629">
        <v>11562.71</v>
      </c>
      <c r="L1408" s="629"/>
      <c r="M1408" s="629">
        <v>11562.71</v>
      </c>
      <c r="N1408" s="629">
        <v>1</v>
      </c>
      <c r="O1408" s="629">
        <v>11562.71</v>
      </c>
      <c r="P1408" s="642"/>
      <c r="Q1408" s="630">
        <v>11562.71</v>
      </c>
    </row>
    <row r="1409" spans="1:17" ht="14.4" customHeight="1" x14ac:dyDescent="0.3">
      <c r="A1409" s="625" t="s">
        <v>545</v>
      </c>
      <c r="B1409" s="626" t="s">
        <v>8223</v>
      </c>
      <c r="C1409" s="626" t="s">
        <v>6450</v>
      </c>
      <c r="D1409" s="626" t="s">
        <v>7176</v>
      </c>
      <c r="E1409" s="626" t="s">
        <v>7177</v>
      </c>
      <c r="F1409" s="629"/>
      <c r="G1409" s="629"/>
      <c r="H1409" s="629"/>
      <c r="I1409" s="629"/>
      <c r="J1409" s="629">
        <v>1</v>
      </c>
      <c r="K1409" s="629">
        <v>37159</v>
      </c>
      <c r="L1409" s="629"/>
      <c r="M1409" s="629">
        <v>37159</v>
      </c>
      <c r="N1409" s="629"/>
      <c r="O1409" s="629"/>
      <c r="P1409" s="642"/>
      <c r="Q1409" s="630"/>
    </row>
    <row r="1410" spans="1:17" ht="14.4" customHeight="1" x14ac:dyDescent="0.3">
      <c r="A1410" s="625" t="s">
        <v>545</v>
      </c>
      <c r="B1410" s="626" t="s">
        <v>8223</v>
      </c>
      <c r="C1410" s="626" t="s">
        <v>6450</v>
      </c>
      <c r="D1410" s="626" t="s">
        <v>7178</v>
      </c>
      <c r="E1410" s="626" t="s">
        <v>7179</v>
      </c>
      <c r="F1410" s="629"/>
      <c r="G1410" s="629"/>
      <c r="H1410" s="629"/>
      <c r="I1410" s="629"/>
      <c r="J1410" s="629">
        <v>1</v>
      </c>
      <c r="K1410" s="629">
        <v>9986.4</v>
      </c>
      <c r="L1410" s="629"/>
      <c r="M1410" s="629">
        <v>9986.4</v>
      </c>
      <c r="N1410" s="629"/>
      <c r="O1410" s="629"/>
      <c r="P1410" s="642"/>
      <c r="Q1410" s="630"/>
    </row>
    <row r="1411" spans="1:17" ht="14.4" customHeight="1" x14ac:dyDescent="0.3">
      <c r="A1411" s="625" t="s">
        <v>545</v>
      </c>
      <c r="B1411" s="626" t="s">
        <v>8223</v>
      </c>
      <c r="C1411" s="626" t="s">
        <v>6450</v>
      </c>
      <c r="D1411" s="626" t="s">
        <v>7182</v>
      </c>
      <c r="E1411" s="626" t="s">
        <v>7183</v>
      </c>
      <c r="F1411" s="629"/>
      <c r="G1411" s="629"/>
      <c r="H1411" s="629"/>
      <c r="I1411" s="629"/>
      <c r="J1411" s="629">
        <v>1</v>
      </c>
      <c r="K1411" s="629">
        <v>2347.36</v>
      </c>
      <c r="L1411" s="629"/>
      <c r="M1411" s="629">
        <v>2347.36</v>
      </c>
      <c r="N1411" s="629"/>
      <c r="O1411" s="629"/>
      <c r="P1411" s="642"/>
      <c r="Q1411" s="630"/>
    </row>
    <row r="1412" spans="1:17" ht="14.4" customHeight="1" x14ac:dyDescent="0.3">
      <c r="A1412" s="625" t="s">
        <v>545</v>
      </c>
      <c r="B1412" s="626" t="s">
        <v>8223</v>
      </c>
      <c r="C1412" s="626" t="s">
        <v>6450</v>
      </c>
      <c r="D1412" s="626" t="s">
        <v>7186</v>
      </c>
      <c r="E1412" s="626" t="s">
        <v>7187</v>
      </c>
      <c r="F1412" s="629">
        <v>4</v>
      </c>
      <c r="G1412" s="629">
        <v>4227.2</v>
      </c>
      <c r="H1412" s="629">
        <v>1</v>
      </c>
      <c r="I1412" s="629">
        <v>1056.8</v>
      </c>
      <c r="J1412" s="629">
        <v>8</v>
      </c>
      <c r="K1412" s="629">
        <v>8761.84</v>
      </c>
      <c r="L1412" s="629">
        <v>2.0727289931869799</v>
      </c>
      <c r="M1412" s="629">
        <v>1095.23</v>
      </c>
      <c r="N1412" s="629">
        <v>3</v>
      </c>
      <c r="O1412" s="629">
        <v>3285.69</v>
      </c>
      <c r="P1412" s="642">
        <v>0.77727337244511741</v>
      </c>
      <c r="Q1412" s="630">
        <v>1095.23</v>
      </c>
    </row>
    <row r="1413" spans="1:17" ht="14.4" customHeight="1" x14ac:dyDescent="0.3">
      <c r="A1413" s="625" t="s">
        <v>545</v>
      </c>
      <c r="B1413" s="626" t="s">
        <v>8223</v>
      </c>
      <c r="C1413" s="626" t="s">
        <v>6450</v>
      </c>
      <c r="D1413" s="626" t="s">
        <v>7188</v>
      </c>
      <c r="E1413" s="626" t="s">
        <v>7189</v>
      </c>
      <c r="F1413" s="629">
        <v>1</v>
      </c>
      <c r="G1413" s="629">
        <v>11674</v>
      </c>
      <c r="H1413" s="629">
        <v>1</v>
      </c>
      <c r="I1413" s="629">
        <v>11674</v>
      </c>
      <c r="J1413" s="629">
        <v>1</v>
      </c>
      <c r="K1413" s="629">
        <v>11674</v>
      </c>
      <c r="L1413" s="629">
        <v>1</v>
      </c>
      <c r="M1413" s="629">
        <v>11674</v>
      </c>
      <c r="N1413" s="629"/>
      <c r="O1413" s="629"/>
      <c r="P1413" s="642"/>
      <c r="Q1413" s="630"/>
    </row>
    <row r="1414" spans="1:17" ht="14.4" customHeight="1" x14ac:dyDescent="0.3">
      <c r="A1414" s="625" t="s">
        <v>545</v>
      </c>
      <c r="B1414" s="626" t="s">
        <v>8223</v>
      </c>
      <c r="C1414" s="626" t="s">
        <v>6450</v>
      </c>
      <c r="D1414" s="626" t="s">
        <v>7190</v>
      </c>
      <c r="E1414" s="626" t="s">
        <v>7191</v>
      </c>
      <c r="F1414" s="629">
        <v>13</v>
      </c>
      <c r="G1414" s="629">
        <v>11323</v>
      </c>
      <c r="H1414" s="629">
        <v>1</v>
      </c>
      <c r="I1414" s="629">
        <v>871</v>
      </c>
      <c r="J1414" s="629">
        <v>33</v>
      </c>
      <c r="K1414" s="629">
        <v>29788.11</v>
      </c>
      <c r="L1414" s="629">
        <v>2.6307612823456683</v>
      </c>
      <c r="M1414" s="629">
        <v>902.67000000000007</v>
      </c>
      <c r="N1414" s="629">
        <v>14</v>
      </c>
      <c r="O1414" s="629">
        <v>12637.380000000001</v>
      </c>
      <c r="P1414" s="642">
        <v>1.1160805440254351</v>
      </c>
      <c r="Q1414" s="630">
        <v>902.67000000000007</v>
      </c>
    </row>
    <row r="1415" spans="1:17" ht="14.4" customHeight="1" x14ac:dyDescent="0.3">
      <c r="A1415" s="625" t="s">
        <v>545</v>
      </c>
      <c r="B1415" s="626" t="s">
        <v>8223</v>
      </c>
      <c r="C1415" s="626" t="s">
        <v>6450</v>
      </c>
      <c r="D1415" s="626" t="s">
        <v>7192</v>
      </c>
      <c r="E1415" s="626" t="s">
        <v>7191</v>
      </c>
      <c r="F1415" s="629">
        <v>24</v>
      </c>
      <c r="G1415" s="629">
        <v>23839.200000000001</v>
      </c>
      <c r="H1415" s="629">
        <v>1</v>
      </c>
      <c r="I1415" s="629">
        <v>993.30000000000007</v>
      </c>
      <c r="J1415" s="629">
        <v>47</v>
      </c>
      <c r="K1415" s="629">
        <v>48382.740000000005</v>
      </c>
      <c r="L1415" s="629">
        <v>2.0295454545454548</v>
      </c>
      <c r="M1415" s="629">
        <v>1029.42</v>
      </c>
      <c r="N1415" s="629">
        <v>35</v>
      </c>
      <c r="O1415" s="629">
        <v>36029.700000000004</v>
      </c>
      <c r="P1415" s="642">
        <v>1.5113636363636365</v>
      </c>
      <c r="Q1415" s="630">
        <v>1029.42</v>
      </c>
    </row>
    <row r="1416" spans="1:17" ht="14.4" customHeight="1" x14ac:dyDescent="0.3">
      <c r="A1416" s="625" t="s">
        <v>545</v>
      </c>
      <c r="B1416" s="626" t="s">
        <v>8223</v>
      </c>
      <c r="C1416" s="626" t="s">
        <v>6450</v>
      </c>
      <c r="D1416" s="626" t="s">
        <v>7193</v>
      </c>
      <c r="E1416" s="626" t="s">
        <v>7194</v>
      </c>
      <c r="F1416" s="629"/>
      <c r="G1416" s="629"/>
      <c r="H1416" s="629"/>
      <c r="I1416" s="629"/>
      <c r="J1416" s="629">
        <v>5</v>
      </c>
      <c r="K1416" s="629">
        <v>5185.9500000000007</v>
      </c>
      <c r="L1416" s="629"/>
      <c r="M1416" s="629">
        <v>1037.19</v>
      </c>
      <c r="N1416" s="629">
        <v>3</v>
      </c>
      <c r="O1416" s="629">
        <v>3111.57</v>
      </c>
      <c r="P1416" s="642"/>
      <c r="Q1416" s="630">
        <v>1037.19</v>
      </c>
    </row>
    <row r="1417" spans="1:17" ht="14.4" customHeight="1" x14ac:dyDescent="0.3">
      <c r="A1417" s="625" t="s">
        <v>545</v>
      </c>
      <c r="B1417" s="626" t="s">
        <v>8223</v>
      </c>
      <c r="C1417" s="626" t="s">
        <v>6450</v>
      </c>
      <c r="D1417" s="626" t="s">
        <v>7195</v>
      </c>
      <c r="E1417" s="626" t="s">
        <v>7196</v>
      </c>
      <c r="F1417" s="629">
        <v>3</v>
      </c>
      <c r="G1417" s="629">
        <v>27513</v>
      </c>
      <c r="H1417" s="629">
        <v>1</v>
      </c>
      <c r="I1417" s="629">
        <v>9171</v>
      </c>
      <c r="J1417" s="629">
        <v>5</v>
      </c>
      <c r="K1417" s="629">
        <v>47522.45</v>
      </c>
      <c r="L1417" s="629">
        <v>1.7272725620615708</v>
      </c>
      <c r="M1417" s="629">
        <v>9504.49</v>
      </c>
      <c r="N1417" s="629">
        <v>3</v>
      </c>
      <c r="O1417" s="629">
        <v>28513.47</v>
      </c>
      <c r="P1417" s="642">
        <v>1.0363635372369426</v>
      </c>
      <c r="Q1417" s="630">
        <v>9504.49</v>
      </c>
    </row>
    <row r="1418" spans="1:17" ht="14.4" customHeight="1" x14ac:dyDescent="0.3">
      <c r="A1418" s="625" t="s">
        <v>545</v>
      </c>
      <c r="B1418" s="626" t="s">
        <v>8223</v>
      </c>
      <c r="C1418" s="626" t="s">
        <v>6450</v>
      </c>
      <c r="D1418" s="626" t="s">
        <v>7197</v>
      </c>
      <c r="E1418" s="626" t="s">
        <v>7198</v>
      </c>
      <c r="F1418" s="629"/>
      <c r="G1418" s="629"/>
      <c r="H1418" s="629"/>
      <c r="I1418" s="629"/>
      <c r="J1418" s="629">
        <v>9</v>
      </c>
      <c r="K1418" s="629">
        <v>30817.8</v>
      </c>
      <c r="L1418" s="629"/>
      <c r="M1418" s="629">
        <v>3424.2</v>
      </c>
      <c r="N1418" s="629">
        <v>6</v>
      </c>
      <c r="O1418" s="629">
        <v>20545.2</v>
      </c>
      <c r="P1418" s="642"/>
      <c r="Q1418" s="630">
        <v>3424.2000000000003</v>
      </c>
    </row>
    <row r="1419" spans="1:17" ht="14.4" customHeight="1" x14ac:dyDescent="0.3">
      <c r="A1419" s="625" t="s">
        <v>545</v>
      </c>
      <c r="B1419" s="626" t="s">
        <v>8223</v>
      </c>
      <c r="C1419" s="626" t="s">
        <v>6450</v>
      </c>
      <c r="D1419" s="626" t="s">
        <v>7199</v>
      </c>
      <c r="E1419" s="626" t="s">
        <v>7200</v>
      </c>
      <c r="F1419" s="629"/>
      <c r="G1419" s="629"/>
      <c r="H1419" s="629"/>
      <c r="I1419" s="629"/>
      <c r="J1419" s="629">
        <v>0.1</v>
      </c>
      <c r="K1419" s="629">
        <v>1285.52</v>
      </c>
      <c r="L1419" s="629"/>
      <c r="M1419" s="629">
        <v>12855.199999999999</v>
      </c>
      <c r="N1419" s="629"/>
      <c r="O1419" s="629"/>
      <c r="P1419" s="642"/>
      <c r="Q1419" s="630"/>
    </row>
    <row r="1420" spans="1:17" ht="14.4" customHeight="1" x14ac:dyDescent="0.3">
      <c r="A1420" s="625" t="s">
        <v>545</v>
      </c>
      <c r="B1420" s="626" t="s">
        <v>8223</v>
      </c>
      <c r="C1420" s="626" t="s">
        <v>6450</v>
      </c>
      <c r="D1420" s="626" t="s">
        <v>7207</v>
      </c>
      <c r="E1420" s="626" t="s">
        <v>7208</v>
      </c>
      <c r="F1420" s="629"/>
      <c r="G1420" s="629"/>
      <c r="H1420" s="629"/>
      <c r="I1420" s="629"/>
      <c r="J1420" s="629"/>
      <c r="K1420" s="629"/>
      <c r="L1420" s="629"/>
      <c r="M1420" s="629"/>
      <c r="N1420" s="629">
        <v>1</v>
      </c>
      <c r="O1420" s="629">
        <v>9185.2900000000009</v>
      </c>
      <c r="P1420" s="642"/>
      <c r="Q1420" s="630">
        <v>9185.2900000000009</v>
      </c>
    </row>
    <row r="1421" spans="1:17" ht="14.4" customHeight="1" x14ac:dyDescent="0.3">
      <c r="A1421" s="625" t="s">
        <v>545</v>
      </c>
      <c r="B1421" s="626" t="s">
        <v>8223</v>
      </c>
      <c r="C1421" s="626" t="s">
        <v>6450</v>
      </c>
      <c r="D1421" s="626" t="s">
        <v>7214</v>
      </c>
      <c r="E1421" s="626" t="s">
        <v>7215</v>
      </c>
      <c r="F1421" s="629"/>
      <c r="G1421" s="629"/>
      <c r="H1421" s="629"/>
      <c r="I1421" s="629"/>
      <c r="J1421" s="629"/>
      <c r="K1421" s="629"/>
      <c r="L1421" s="629"/>
      <c r="M1421" s="629"/>
      <c r="N1421" s="629">
        <v>3</v>
      </c>
      <c r="O1421" s="629">
        <v>2680.05</v>
      </c>
      <c r="P1421" s="642"/>
      <c r="Q1421" s="630">
        <v>893.35</v>
      </c>
    </row>
    <row r="1422" spans="1:17" ht="14.4" customHeight="1" x14ac:dyDescent="0.3">
      <c r="A1422" s="625" t="s">
        <v>545</v>
      </c>
      <c r="B1422" s="626" t="s">
        <v>8223</v>
      </c>
      <c r="C1422" s="626" t="s">
        <v>6450</v>
      </c>
      <c r="D1422" s="626" t="s">
        <v>7216</v>
      </c>
      <c r="E1422" s="626" t="s">
        <v>7215</v>
      </c>
      <c r="F1422" s="629"/>
      <c r="G1422" s="629"/>
      <c r="H1422" s="629"/>
      <c r="I1422" s="629"/>
      <c r="J1422" s="629"/>
      <c r="K1422" s="629"/>
      <c r="L1422" s="629"/>
      <c r="M1422" s="629"/>
      <c r="N1422" s="629">
        <v>3</v>
      </c>
      <c r="O1422" s="629">
        <v>2994.06</v>
      </c>
      <c r="P1422" s="642"/>
      <c r="Q1422" s="630">
        <v>998.02</v>
      </c>
    </row>
    <row r="1423" spans="1:17" ht="14.4" customHeight="1" x14ac:dyDescent="0.3">
      <c r="A1423" s="625" t="s">
        <v>545</v>
      </c>
      <c r="B1423" s="626" t="s">
        <v>8223</v>
      </c>
      <c r="C1423" s="626" t="s">
        <v>6450</v>
      </c>
      <c r="D1423" s="626" t="s">
        <v>7218</v>
      </c>
      <c r="E1423" s="626" t="s">
        <v>7219</v>
      </c>
      <c r="F1423" s="629"/>
      <c r="G1423" s="629"/>
      <c r="H1423" s="629"/>
      <c r="I1423" s="629"/>
      <c r="J1423" s="629"/>
      <c r="K1423" s="629"/>
      <c r="L1423" s="629"/>
      <c r="M1423" s="629"/>
      <c r="N1423" s="629">
        <v>2</v>
      </c>
      <c r="O1423" s="629">
        <v>1241.56</v>
      </c>
      <c r="P1423" s="642"/>
      <c r="Q1423" s="630">
        <v>620.78</v>
      </c>
    </row>
    <row r="1424" spans="1:17" ht="14.4" customHeight="1" x14ac:dyDescent="0.3">
      <c r="A1424" s="625" t="s">
        <v>545</v>
      </c>
      <c r="B1424" s="626" t="s">
        <v>8223</v>
      </c>
      <c r="C1424" s="626" t="s">
        <v>6450</v>
      </c>
      <c r="D1424" s="626" t="s">
        <v>7220</v>
      </c>
      <c r="E1424" s="626" t="s">
        <v>7219</v>
      </c>
      <c r="F1424" s="629"/>
      <c r="G1424" s="629"/>
      <c r="H1424" s="629"/>
      <c r="I1424" s="629"/>
      <c r="J1424" s="629"/>
      <c r="K1424" s="629"/>
      <c r="L1424" s="629"/>
      <c r="M1424" s="629"/>
      <c r="N1424" s="629">
        <v>3</v>
      </c>
      <c r="O1424" s="629">
        <v>1912.08</v>
      </c>
      <c r="P1424" s="642"/>
      <c r="Q1424" s="630">
        <v>637.36</v>
      </c>
    </row>
    <row r="1425" spans="1:17" ht="14.4" customHeight="1" x14ac:dyDescent="0.3">
      <c r="A1425" s="625" t="s">
        <v>545</v>
      </c>
      <c r="B1425" s="626" t="s">
        <v>8223</v>
      </c>
      <c r="C1425" s="626" t="s">
        <v>6450</v>
      </c>
      <c r="D1425" s="626" t="s">
        <v>8280</v>
      </c>
      <c r="E1425" s="626" t="s">
        <v>7219</v>
      </c>
      <c r="F1425" s="629"/>
      <c r="G1425" s="629"/>
      <c r="H1425" s="629"/>
      <c r="I1425" s="629"/>
      <c r="J1425" s="629"/>
      <c r="K1425" s="629"/>
      <c r="L1425" s="629"/>
      <c r="M1425" s="629"/>
      <c r="N1425" s="629">
        <v>1</v>
      </c>
      <c r="O1425" s="629">
        <v>662.24</v>
      </c>
      <c r="P1425" s="642"/>
      <c r="Q1425" s="630">
        <v>662.24</v>
      </c>
    </row>
    <row r="1426" spans="1:17" ht="14.4" customHeight="1" x14ac:dyDescent="0.3">
      <c r="A1426" s="625" t="s">
        <v>545</v>
      </c>
      <c r="B1426" s="626" t="s">
        <v>8223</v>
      </c>
      <c r="C1426" s="626" t="s">
        <v>6450</v>
      </c>
      <c r="D1426" s="626" t="s">
        <v>7221</v>
      </c>
      <c r="E1426" s="626" t="s">
        <v>7222</v>
      </c>
      <c r="F1426" s="629"/>
      <c r="G1426" s="629"/>
      <c r="H1426" s="629"/>
      <c r="I1426" s="629"/>
      <c r="J1426" s="629">
        <v>1</v>
      </c>
      <c r="K1426" s="629">
        <v>2811.65</v>
      </c>
      <c r="L1426" s="629"/>
      <c r="M1426" s="629">
        <v>2811.65</v>
      </c>
      <c r="N1426" s="629"/>
      <c r="O1426" s="629"/>
      <c r="P1426" s="642"/>
      <c r="Q1426" s="630"/>
    </row>
    <row r="1427" spans="1:17" ht="14.4" customHeight="1" x14ac:dyDescent="0.3">
      <c r="A1427" s="625" t="s">
        <v>545</v>
      </c>
      <c r="B1427" s="626" t="s">
        <v>8223</v>
      </c>
      <c r="C1427" s="626" t="s">
        <v>6450</v>
      </c>
      <c r="D1427" s="626" t="s">
        <v>7223</v>
      </c>
      <c r="E1427" s="626" t="s">
        <v>7150</v>
      </c>
      <c r="F1427" s="629">
        <v>1</v>
      </c>
      <c r="G1427" s="629">
        <v>2763</v>
      </c>
      <c r="H1427" s="629">
        <v>1</v>
      </c>
      <c r="I1427" s="629">
        <v>2763</v>
      </c>
      <c r="J1427" s="629"/>
      <c r="K1427" s="629"/>
      <c r="L1427" s="629"/>
      <c r="M1427" s="629"/>
      <c r="N1427" s="629"/>
      <c r="O1427" s="629"/>
      <c r="P1427" s="642"/>
      <c r="Q1427" s="630"/>
    </row>
    <row r="1428" spans="1:17" ht="14.4" customHeight="1" x14ac:dyDescent="0.3">
      <c r="A1428" s="625" t="s">
        <v>545</v>
      </c>
      <c r="B1428" s="626" t="s">
        <v>8223</v>
      </c>
      <c r="C1428" s="626" t="s">
        <v>6450</v>
      </c>
      <c r="D1428" s="626" t="s">
        <v>7234</v>
      </c>
      <c r="E1428" s="626" t="s">
        <v>7230</v>
      </c>
      <c r="F1428" s="629"/>
      <c r="G1428" s="629"/>
      <c r="H1428" s="629"/>
      <c r="I1428" s="629"/>
      <c r="J1428" s="629">
        <v>21</v>
      </c>
      <c r="K1428" s="629">
        <v>13918.35</v>
      </c>
      <c r="L1428" s="629"/>
      <c r="M1428" s="629">
        <v>662.77857142857147</v>
      </c>
      <c r="N1428" s="629"/>
      <c r="O1428" s="629"/>
      <c r="P1428" s="642"/>
      <c r="Q1428" s="630"/>
    </row>
    <row r="1429" spans="1:17" ht="14.4" customHeight="1" x14ac:dyDescent="0.3">
      <c r="A1429" s="625" t="s">
        <v>545</v>
      </c>
      <c r="B1429" s="626" t="s">
        <v>8223</v>
      </c>
      <c r="C1429" s="626" t="s">
        <v>6450</v>
      </c>
      <c r="D1429" s="626" t="s">
        <v>7246</v>
      </c>
      <c r="E1429" s="626" t="s">
        <v>7247</v>
      </c>
      <c r="F1429" s="629"/>
      <c r="G1429" s="629"/>
      <c r="H1429" s="629"/>
      <c r="I1429" s="629"/>
      <c r="J1429" s="629">
        <v>1</v>
      </c>
      <c r="K1429" s="629">
        <v>6115</v>
      </c>
      <c r="L1429" s="629"/>
      <c r="M1429" s="629">
        <v>6115</v>
      </c>
      <c r="N1429" s="629"/>
      <c r="O1429" s="629"/>
      <c r="P1429" s="642"/>
      <c r="Q1429" s="630"/>
    </row>
    <row r="1430" spans="1:17" ht="14.4" customHeight="1" x14ac:dyDescent="0.3">
      <c r="A1430" s="625" t="s">
        <v>545</v>
      </c>
      <c r="B1430" s="626" t="s">
        <v>8223</v>
      </c>
      <c r="C1430" s="626" t="s">
        <v>6450</v>
      </c>
      <c r="D1430" s="626" t="s">
        <v>8281</v>
      </c>
      <c r="E1430" s="626" t="s">
        <v>8282</v>
      </c>
      <c r="F1430" s="629"/>
      <c r="G1430" s="629"/>
      <c r="H1430" s="629"/>
      <c r="I1430" s="629"/>
      <c r="J1430" s="629"/>
      <c r="K1430" s="629"/>
      <c r="L1430" s="629"/>
      <c r="M1430" s="629"/>
      <c r="N1430" s="629">
        <v>1</v>
      </c>
      <c r="O1430" s="629">
        <v>4101.82</v>
      </c>
      <c r="P1430" s="642"/>
      <c r="Q1430" s="630">
        <v>4101.82</v>
      </c>
    </row>
    <row r="1431" spans="1:17" ht="14.4" customHeight="1" x14ac:dyDescent="0.3">
      <c r="A1431" s="625" t="s">
        <v>545</v>
      </c>
      <c r="B1431" s="626" t="s">
        <v>8223</v>
      </c>
      <c r="C1431" s="626" t="s">
        <v>6450</v>
      </c>
      <c r="D1431" s="626" t="s">
        <v>7250</v>
      </c>
      <c r="E1431" s="626" t="s">
        <v>7251</v>
      </c>
      <c r="F1431" s="629"/>
      <c r="G1431" s="629"/>
      <c r="H1431" s="629"/>
      <c r="I1431" s="629"/>
      <c r="J1431" s="629">
        <v>2</v>
      </c>
      <c r="K1431" s="629">
        <v>3592</v>
      </c>
      <c r="L1431" s="629"/>
      <c r="M1431" s="629">
        <v>1796</v>
      </c>
      <c r="N1431" s="629"/>
      <c r="O1431" s="629"/>
      <c r="P1431" s="642"/>
      <c r="Q1431" s="630"/>
    </row>
    <row r="1432" spans="1:17" ht="14.4" customHeight="1" x14ac:dyDescent="0.3">
      <c r="A1432" s="625" t="s">
        <v>545</v>
      </c>
      <c r="B1432" s="626" t="s">
        <v>8223</v>
      </c>
      <c r="C1432" s="626" t="s">
        <v>6450</v>
      </c>
      <c r="D1432" s="626" t="s">
        <v>8283</v>
      </c>
      <c r="E1432" s="626" t="s">
        <v>8284</v>
      </c>
      <c r="F1432" s="629">
        <v>1</v>
      </c>
      <c r="G1432" s="629">
        <v>1796</v>
      </c>
      <c r="H1432" s="629">
        <v>1</v>
      </c>
      <c r="I1432" s="629">
        <v>1796</v>
      </c>
      <c r="J1432" s="629"/>
      <c r="K1432" s="629"/>
      <c r="L1432" s="629"/>
      <c r="M1432" s="629"/>
      <c r="N1432" s="629"/>
      <c r="O1432" s="629"/>
      <c r="P1432" s="642"/>
      <c r="Q1432" s="630"/>
    </row>
    <row r="1433" spans="1:17" ht="14.4" customHeight="1" x14ac:dyDescent="0.3">
      <c r="A1433" s="625" t="s">
        <v>545</v>
      </c>
      <c r="B1433" s="626" t="s">
        <v>8223</v>
      </c>
      <c r="C1433" s="626" t="s">
        <v>6450</v>
      </c>
      <c r="D1433" s="626" t="s">
        <v>7252</v>
      </c>
      <c r="E1433" s="626" t="s">
        <v>7253</v>
      </c>
      <c r="F1433" s="629"/>
      <c r="G1433" s="629"/>
      <c r="H1433" s="629"/>
      <c r="I1433" s="629"/>
      <c r="J1433" s="629">
        <v>1</v>
      </c>
      <c r="K1433" s="629">
        <v>1796</v>
      </c>
      <c r="L1433" s="629"/>
      <c r="M1433" s="629">
        <v>1796</v>
      </c>
      <c r="N1433" s="629">
        <v>1</v>
      </c>
      <c r="O1433" s="629">
        <v>1796</v>
      </c>
      <c r="P1433" s="642"/>
      <c r="Q1433" s="630">
        <v>1796</v>
      </c>
    </row>
    <row r="1434" spans="1:17" ht="14.4" customHeight="1" x14ac:dyDescent="0.3">
      <c r="A1434" s="625" t="s">
        <v>545</v>
      </c>
      <c r="B1434" s="626" t="s">
        <v>8223</v>
      </c>
      <c r="C1434" s="626" t="s">
        <v>6450</v>
      </c>
      <c r="D1434" s="626" t="s">
        <v>8285</v>
      </c>
      <c r="E1434" s="626" t="s">
        <v>8286</v>
      </c>
      <c r="F1434" s="629"/>
      <c r="G1434" s="629"/>
      <c r="H1434" s="629"/>
      <c r="I1434" s="629"/>
      <c r="J1434" s="629">
        <v>1</v>
      </c>
      <c r="K1434" s="629">
        <v>1796</v>
      </c>
      <c r="L1434" s="629"/>
      <c r="M1434" s="629">
        <v>1796</v>
      </c>
      <c r="N1434" s="629">
        <v>1</v>
      </c>
      <c r="O1434" s="629">
        <v>1796</v>
      </c>
      <c r="P1434" s="642"/>
      <c r="Q1434" s="630">
        <v>1796</v>
      </c>
    </row>
    <row r="1435" spans="1:17" ht="14.4" customHeight="1" x14ac:dyDescent="0.3">
      <c r="A1435" s="625" t="s">
        <v>545</v>
      </c>
      <c r="B1435" s="626" t="s">
        <v>8223</v>
      </c>
      <c r="C1435" s="626" t="s">
        <v>6450</v>
      </c>
      <c r="D1435" s="626" t="s">
        <v>8287</v>
      </c>
      <c r="E1435" s="626" t="s">
        <v>8288</v>
      </c>
      <c r="F1435" s="629">
        <v>1</v>
      </c>
      <c r="G1435" s="629">
        <v>1796</v>
      </c>
      <c r="H1435" s="629">
        <v>1</v>
      </c>
      <c r="I1435" s="629">
        <v>1796</v>
      </c>
      <c r="J1435" s="629"/>
      <c r="K1435" s="629"/>
      <c r="L1435" s="629"/>
      <c r="M1435" s="629"/>
      <c r="N1435" s="629">
        <v>1</v>
      </c>
      <c r="O1435" s="629">
        <v>1796</v>
      </c>
      <c r="P1435" s="642">
        <v>1</v>
      </c>
      <c r="Q1435" s="630">
        <v>1796</v>
      </c>
    </row>
    <row r="1436" spans="1:17" ht="14.4" customHeight="1" x14ac:dyDescent="0.3">
      <c r="A1436" s="625" t="s">
        <v>545</v>
      </c>
      <c r="B1436" s="626" t="s">
        <v>8223</v>
      </c>
      <c r="C1436" s="626" t="s">
        <v>6450</v>
      </c>
      <c r="D1436" s="626" t="s">
        <v>8289</v>
      </c>
      <c r="E1436" s="626" t="s">
        <v>8290</v>
      </c>
      <c r="F1436" s="629">
        <v>1</v>
      </c>
      <c r="G1436" s="629">
        <v>3360</v>
      </c>
      <c r="H1436" s="629">
        <v>1</v>
      </c>
      <c r="I1436" s="629">
        <v>3360</v>
      </c>
      <c r="J1436" s="629"/>
      <c r="K1436" s="629"/>
      <c r="L1436" s="629"/>
      <c r="M1436" s="629"/>
      <c r="N1436" s="629"/>
      <c r="O1436" s="629"/>
      <c r="P1436" s="642"/>
      <c r="Q1436" s="630"/>
    </row>
    <row r="1437" spans="1:17" ht="14.4" customHeight="1" x14ac:dyDescent="0.3">
      <c r="A1437" s="625" t="s">
        <v>545</v>
      </c>
      <c r="B1437" s="626" t="s">
        <v>8223</v>
      </c>
      <c r="C1437" s="626" t="s">
        <v>6450</v>
      </c>
      <c r="D1437" s="626" t="s">
        <v>8291</v>
      </c>
      <c r="E1437" s="626" t="s">
        <v>8292</v>
      </c>
      <c r="F1437" s="629">
        <v>1</v>
      </c>
      <c r="G1437" s="629">
        <v>3360</v>
      </c>
      <c r="H1437" s="629">
        <v>1</v>
      </c>
      <c r="I1437" s="629">
        <v>3360</v>
      </c>
      <c r="J1437" s="629"/>
      <c r="K1437" s="629"/>
      <c r="L1437" s="629"/>
      <c r="M1437" s="629"/>
      <c r="N1437" s="629"/>
      <c r="O1437" s="629"/>
      <c r="P1437" s="642"/>
      <c r="Q1437" s="630"/>
    </row>
    <row r="1438" spans="1:17" ht="14.4" customHeight="1" x14ac:dyDescent="0.3">
      <c r="A1438" s="625" t="s">
        <v>545</v>
      </c>
      <c r="B1438" s="626" t="s">
        <v>8223</v>
      </c>
      <c r="C1438" s="626" t="s">
        <v>6450</v>
      </c>
      <c r="D1438" s="626" t="s">
        <v>8293</v>
      </c>
      <c r="E1438" s="626" t="s">
        <v>8294</v>
      </c>
      <c r="F1438" s="629">
        <v>1</v>
      </c>
      <c r="G1438" s="629">
        <v>3360</v>
      </c>
      <c r="H1438" s="629">
        <v>1</v>
      </c>
      <c r="I1438" s="629">
        <v>3360</v>
      </c>
      <c r="J1438" s="629"/>
      <c r="K1438" s="629"/>
      <c r="L1438" s="629"/>
      <c r="M1438" s="629"/>
      <c r="N1438" s="629"/>
      <c r="O1438" s="629"/>
      <c r="P1438" s="642"/>
      <c r="Q1438" s="630"/>
    </row>
    <row r="1439" spans="1:17" ht="14.4" customHeight="1" x14ac:dyDescent="0.3">
      <c r="A1439" s="625" t="s">
        <v>545</v>
      </c>
      <c r="B1439" s="626" t="s">
        <v>8223</v>
      </c>
      <c r="C1439" s="626" t="s">
        <v>6450</v>
      </c>
      <c r="D1439" s="626" t="s">
        <v>8295</v>
      </c>
      <c r="E1439" s="626" t="s">
        <v>8296</v>
      </c>
      <c r="F1439" s="629"/>
      <c r="G1439" s="629"/>
      <c r="H1439" s="629"/>
      <c r="I1439" s="629"/>
      <c r="J1439" s="629">
        <v>1</v>
      </c>
      <c r="K1439" s="629">
        <v>62981</v>
      </c>
      <c r="L1439" s="629"/>
      <c r="M1439" s="629">
        <v>62981</v>
      </c>
      <c r="N1439" s="629"/>
      <c r="O1439" s="629"/>
      <c r="P1439" s="642"/>
      <c r="Q1439" s="630"/>
    </row>
    <row r="1440" spans="1:17" ht="14.4" customHeight="1" x14ac:dyDescent="0.3">
      <c r="A1440" s="625" t="s">
        <v>545</v>
      </c>
      <c r="B1440" s="626" t="s">
        <v>8223</v>
      </c>
      <c r="C1440" s="626" t="s">
        <v>6450</v>
      </c>
      <c r="D1440" s="626" t="s">
        <v>8297</v>
      </c>
      <c r="E1440" s="626" t="s">
        <v>8298</v>
      </c>
      <c r="F1440" s="629"/>
      <c r="G1440" s="629"/>
      <c r="H1440" s="629"/>
      <c r="I1440" s="629"/>
      <c r="J1440" s="629">
        <v>8</v>
      </c>
      <c r="K1440" s="629">
        <v>3881.84</v>
      </c>
      <c r="L1440" s="629"/>
      <c r="M1440" s="629">
        <v>485.23</v>
      </c>
      <c r="N1440" s="629"/>
      <c r="O1440" s="629"/>
      <c r="P1440" s="642"/>
      <c r="Q1440" s="630"/>
    </row>
    <row r="1441" spans="1:17" ht="14.4" customHeight="1" x14ac:dyDescent="0.3">
      <c r="A1441" s="625" t="s">
        <v>545</v>
      </c>
      <c r="B1441" s="626" t="s">
        <v>8223</v>
      </c>
      <c r="C1441" s="626" t="s">
        <v>6450</v>
      </c>
      <c r="D1441" s="626" t="s">
        <v>7256</v>
      </c>
      <c r="E1441" s="626" t="s">
        <v>7257</v>
      </c>
      <c r="F1441" s="629"/>
      <c r="G1441" s="629"/>
      <c r="H1441" s="629"/>
      <c r="I1441" s="629"/>
      <c r="J1441" s="629">
        <v>2</v>
      </c>
      <c r="K1441" s="629">
        <v>970.04</v>
      </c>
      <c r="L1441" s="629"/>
      <c r="M1441" s="629">
        <v>485.02</v>
      </c>
      <c r="N1441" s="629">
        <v>3</v>
      </c>
      <c r="O1441" s="629">
        <v>1455.06</v>
      </c>
      <c r="P1441" s="642"/>
      <c r="Q1441" s="630">
        <v>485.02</v>
      </c>
    </row>
    <row r="1442" spans="1:17" ht="14.4" customHeight="1" x14ac:dyDescent="0.3">
      <c r="A1442" s="625" t="s">
        <v>545</v>
      </c>
      <c r="B1442" s="626" t="s">
        <v>8223</v>
      </c>
      <c r="C1442" s="626" t="s">
        <v>6450</v>
      </c>
      <c r="D1442" s="626" t="s">
        <v>7258</v>
      </c>
      <c r="E1442" s="626" t="s">
        <v>7257</v>
      </c>
      <c r="F1442" s="629">
        <v>7</v>
      </c>
      <c r="G1442" s="629">
        <v>2443</v>
      </c>
      <c r="H1442" s="629">
        <v>1</v>
      </c>
      <c r="I1442" s="629">
        <v>349</v>
      </c>
      <c r="J1442" s="629">
        <v>7</v>
      </c>
      <c r="K1442" s="629">
        <v>2531.83</v>
      </c>
      <c r="L1442" s="629">
        <v>1.0363610315186247</v>
      </c>
      <c r="M1442" s="629">
        <v>361.69</v>
      </c>
      <c r="N1442" s="629">
        <v>8</v>
      </c>
      <c r="O1442" s="629">
        <v>2893.52</v>
      </c>
      <c r="P1442" s="642">
        <v>1.1844126074498567</v>
      </c>
      <c r="Q1442" s="630">
        <v>361.69</v>
      </c>
    </row>
    <row r="1443" spans="1:17" ht="14.4" customHeight="1" x14ac:dyDescent="0.3">
      <c r="A1443" s="625" t="s">
        <v>545</v>
      </c>
      <c r="B1443" s="626" t="s">
        <v>8223</v>
      </c>
      <c r="C1443" s="626" t="s">
        <v>6450</v>
      </c>
      <c r="D1443" s="626" t="s">
        <v>7269</v>
      </c>
      <c r="E1443" s="626" t="s">
        <v>7270</v>
      </c>
      <c r="F1443" s="629">
        <v>5</v>
      </c>
      <c r="G1443" s="629">
        <v>16464</v>
      </c>
      <c r="H1443" s="629">
        <v>1</v>
      </c>
      <c r="I1443" s="629">
        <v>3292.8</v>
      </c>
      <c r="J1443" s="629">
        <v>1</v>
      </c>
      <c r="K1443" s="629">
        <v>3292.8</v>
      </c>
      <c r="L1443" s="629">
        <v>0.2</v>
      </c>
      <c r="M1443" s="629">
        <v>3292.8</v>
      </c>
      <c r="N1443" s="629">
        <v>1</v>
      </c>
      <c r="O1443" s="629">
        <v>3292.8</v>
      </c>
      <c r="P1443" s="642">
        <v>0.2</v>
      </c>
      <c r="Q1443" s="630">
        <v>3292.8</v>
      </c>
    </row>
    <row r="1444" spans="1:17" ht="14.4" customHeight="1" x14ac:dyDescent="0.3">
      <c r="A1444" s="625" t="s">
        <v>545</v>
      </c>
      <c r="B1444" s="626" t="s">
        <v>8223</v>
      </c>
      <c r="C1444" s="626" t="s">
        <v>6450</v>
      </c>
      <c r="D1444" s="626" t="s">
        <v>7271</v>
      </c>
      <c r="E1444" s="626" t="s">
        <v>7270</v>
      </c>
      <c r="F1444" s="629">
        <v>13</v>
      </c>
      <c r="G1444" s="629">
        <v>70324.800000000003</v>
      </c>
      <c r="H1444" s="629">
        <v>1</v>
      </c>
      <c r="I1444" s="629">
        <v>5409.6</v>
      </c>
      <c r="J1444" s="629">
        <v>20</v>
      </c>
      <c r="K1444" s="629">
        <v>108192</v>
      </c>
      <c r="L1444" s="629">
        <v>1.5384615384615383</v>
      </c>
      <c r="M1444" s="629">
        <v>5409.6</v>
      </c>
      <c r="N1444" s="629">
        <v>12</v>
      </c>
      <c r="O1444" s="629">
        <v>64915.199999999997</v>
      </c>
      <c r="P1444" s="642">
        <v>0.92307692307692302</v>
      </c>
      <c r="Q1444" s="630">
        <v>5409.5999999999995</v>
      </c>
    </row>
    <row r="1445" spans="1:17" ht="14.4" customHeight="1" x14ac:dyDescent="0.3">
      <c r="A1445" s="625" t="s">
        <v>545</v>
      </c>
      <c r="B1445" s="626" t="s">
        <v>8223</v>
      </c>
      <c r="C1445" s="626" t="s">
        <v>6450</v>
      </c>
      <c r="D1445" s="626" t="s">
        <v>7276</v>
      </c>
      <c r="E1445" s="626" t="s">
        <v>7273</v>
      </c>
      <c r="F1445" s="629">
        <v>2</v>
      </c>
      <c r="G1445" s="629">
        <v>14204</v>
      </c>
      <c r="H1445" s="629">
        <v>1</v>
      </c>
      <c r="I1445" s="629">
        <v>7102</v>
      </c>
      <c r="J1445" s="629"/>
      <c r="K1445" s="629"/>
      <c r="L1445" s="629"/>
      <c r="M1445" s="629"/>
      <c r="N1445" s="629"/>
      <c r="O1445" s="629"/>
      <c r="P1445" s="642"/>
      <c r="Q1445" s="630"/>
    </row>
    <row r="1446" spans="1:17" ht="14.4" customHeight="1" x14ac:dyDescent="0.3">
      <c r="A1446" s="625" t="s">
        <v>545</v>
      </c>
      <c r="B1446" s="626" t="s">
        <v>8223</v>
      </c>
      <c r="C1446" s="626" t="s">
        <v>6450</v>
      </c>
      <c r="D1446" s="626" t="s">
        <v>7281</v>
      </c>
      <c r="E1446" s="626" t="s">
        <v>7282</v>
      </c>
      <c r="F1446" s="629"/>
      <c r="G1446" s="629"/>
      <c r="H1446" s="629"/>
      <c r="I1446" s="629"/>
      <c r="J1446" s="629">
        <v>3</v>
      </c>
      <c r="K1446" s="629">
        <v>8403.8700000000008</v>
      </c>
      <c r="L1446" s="629"/>
      <c r="M1446" s="629">
        <v>2801.2900000000004</v>
      </c>
      <c r="N1446" s="629"/>
      <c r="O1446" s="629"/>
      <c r="P1446" s="642"/>
      <c r="Q1446" s="630"/>
    </row>
    <row r="1447" spans="1:17" ht="14.4" customHeight="1" x14ac:dyDescent="0.3">
      <c r="A1447" s="625" t="s">
        <v>545</v>
      </c>
      <c r="B1447" s="626" t="s">
        <v>8223</v>
      </c>
      <c r="C1447" s="626" t="s">
        <v>6450</v>
      </c>
      <c r="D1447" s="626" t="s">
        <v>7294</v>
      </c>
      <c r="E1447" s="626" t="s">
        <v>7295</v>
      </c>
      <c r="F1447" s="629">
        <v>36</v>
      </c>
      <c r="G1447" s="629">
        <v>29606.400000000001</v>
      </c>
      <c r="H1447" s="629">
        <v>1</v>
      </c>
      <c r="I1447" s="629">
        <v>822.40000000000009</v>
      </c>
      <c r="J1447" s="629">
        <v>15</v>
      </c>
      <c r="K1447" s="629">
        <v>12694.919999999998</v>
      </c>
      <c r="L1447" s="629">
        <v>0.42878972114137476</v>
      </c>
      <c r="M1447" s="629">
        <v>846.32799999999986</v>
      </c>
      <c r="N1447" s="629">
        <v>28</v>
      </c>
      <c r="O1447" s="629">
        <v>23864.679999999997</v>
      </c>
      <c r="P1447" s="642">
        <v>0.80606490488543003</v>
      </c>
      <c r="Q1447" s="630">
        <v>852.30999999999983</v>
      </c>
    </row>
    <row r="1448" spans="1:17" ht="14.4" customHeight="1" x14ac:dyDescent="0.3">
      <c r="A1448" s="625" t="s">
        <v>545</v>
      </c>
      <c r="B1448" s="626" t="s">
        <v>8223</v>
      </c>
      <c r="C1448" s="626" t="s">
        <v>6450</v>
      </c>
      <c r="D1448" s="626" t="s">
        <v>7300</v>
      </c>
      <c r="E1448" s="626" t="s">
        <v>7301</v>
      </c>
      <c r="F1448" s="629">
        <v>13</v>
      </c>
      <c r="G1448" s="629">
        <v>59399.599999999991</v>
      </c>
      <c r="H1448" s="629">
        <v>1</v>
      </c>
      <c r="I1448" s="629">
        <v>4569.1999999999989</v>
      </c>
      <c r="J1448" s="629">
        <v>13</v>
      </c>
      <c r="K1448" s="629">
        <v>61559.549999999996</v>
      </c>
      <c r="L1448" s="629">
        <v>1.0363630394817474</v>
      </c>
      <c r="M1448" s="629">
        <v>4735.3499999999995</v>
      </c>
      <c r="N1448" s="629">
        <v>10</v>
      </c>
      <c r="O1448" s="629">
        <v>47353.5</v>
      </c>
      <c r="P1448" s="642">
        <v>0.79720233806288265</v>
      </c>
      <c r="Q1448" s="630">
        <v>4735.3500000000004</v>
      </c>
    </row>
    <row r="1449" spans="1:17" ht="14.4" customHeight="1" x14ac:dyDescent="0.3">
      <c r="A1449" s="625" t="s">
        <v>545</v>
      </c>
      <c r="B1449" s="626" t="s">
        <v>8223</v>
      </c>
      <c r="C1449" s="626" t="s">
        <v>6450</v>
      </c>
      <c r="D1449" s="626" t="s">
        <v>7302</v>
      </c>
      <c r="E1449" s="626" t="s">
        <v>7303</v>
      </c>
      <c r="F1449" s="629">
        <v>10</v>
      </c>
      <c r="G1449" s="629">
        <v>77126.999999999985</v>
      </c>
      <c r="H1449" s="629">
        <v>1</v>
      </c>
      <c r="I1449" s="629">
        <v>7712.6999999999989</v>
      </c>
      <c r="J1449" s="629">
        <v>13</v>
      </c>
      <c r="K1449" s="629">
        <v>103911.08</v>
      </c>
      <c r="L1449" s="629">
        <v>1.3472724208124265</v>
      </c>
      <c r="M1449" s="629">
        <v>7993.16</v>
      </c>
      <c r="N1449" s="629">
        <v>9</v>
      </c>
      <c r="O1449" s="629">
        <v>71938.44</v>
      </c>
      <c r="P1449" s="642">
        <v>0.93272706056244914</v>
      </c>
      <c r="Q1449" s="630">
        <v>7993.16</v>
      </c>
    </row>
    <row r="1450" spans="1:17" ht="14.4" customHeight="1" x14ac:dyDescent="0.3">
      <c r="A1450" s="625" t="s">
        <v>545</v>
      </c>
      <c r="B1450" s="626" t="s">
        <v>8223</v>
      </c>
      <c r="C1450" s="626" t="s">
        <v>6450</v>
      </c>
      <c r="D1450" s="626" t="s">
        <v>7304</v>
      </c>
      <c r="E1450" s="626" t="s">
        <v>7305</v>
      </c>
      <c r="F1450" s="629">
        <v>3</v>
      </c>
      <c r="G1450" s="629">
        <v>6163.2000000000007</v>
      </c>
      <c r="H1450" s="629">
        <v>1</v>
      </c>
      <c r="I1450" s="629">
        <v>2054.4</v>
      </c>
      <c r="J1450" s="629">
        <v>3</v>
      </c>
      <c r="K1450" s="629">
        <v>6387.33</v>
      </c>
      <c r="L1450" s="629">
        <v>1.0363658489096572</v>
      </c>
      <c r="M1450" s="629">
        <v>2129.11</v>
      </c>
      <c r="N1450" s="629"/>
      <c r="O1450" s="629"/>
      <c r="P1450" s="642"/>
      <c r="Q1450" s="630"/>
    </row>
    <row r="1451" spans="1:17" ht="14.4" customHeight="1" x14ac:dyDescent="0.3">
      <c r="A1451" s="625" t="s">
        <v>545</v>
      </c>
      <c r="B1451" s="626" t="s">
        <v>8223</v>
      </c>
      <c r="C1451" s="626" t="s">
        <v>6450</v>
      </c>
      <c r="D1451" s="626" t="s">
        <v>7306</v>
      </c>
      <c r="E1451" s="626" t="s">
        <v>7307</v>
      </c>
      <c r="F1451" s="629">
        <v>14</v>
      </c>
      <c r="G1451" s="629">
        <v>38719.799999999996</v>
      </c>
      <c r="H1451" s="629">
        <v>1</v>
      </c>
      <c r="I1451" s="629">
        <v>2765.7</v>
      </c>
      <c r="J1451" s="629">
        <v>13</v>
      </c>
      <c r="K1451" s="629">
        <v>37261.509999999995</v>
      </c>
      <c r="L1451" s="629">
        <v>0.9623373571144479</v>
      </c>
      <c r="M1451" s="629">
        <v>2866.2699999999995</v>
      </c>
      <c r="N1451" s="629">
        <v>10</v>
      </c>
      <c r="O1451" s="629">
        <v>28662.699999999997</v>
      </c>
      <c r="P1451" s="642">
        <v>0.74025950547265229</v>
      </c>
      <c r="Q1451" s="630">
        <v>2866.2699999999995</v>
      </c>
    </row>
    <row r="1452" spans="1:17" ht="14.4" customHeight="1" x14ac:dyDescent="0.3">
      <c r="A1452" s="625" t="s">
        <v>545</v>
      </c>
      <c r="B1452" s="626" t="s">
        <v>8223</v>
      </c>
      <c r="C1452" s="626" t="s">
        <v>6450</v>
      </c>
      <c r="D1452" s="626" t="s">
        <v>7308</v>
      </c>
      <c r="E1452" s="626" t="s">
        <v>7309</v>
      </c>
      <c r="F1452" s="629">
        <v>7</v>
      </c>
      <c r="G1452" s="629">
        <v>16573.900000000001</v>
      </c>
      <c r="H1452" s="629">
        <v>1</v>
      </c>
      <c r="I1452" s="629">
        <v>2367.7000000000003</v>
      </c>
      <c r="J1452" s="629">
        <v>4</v>
      </c>
      <c r="K1452" s="629">
        <v>9815.2000000000007</v>
      </c>
      <c r="L1452" s="629">
        <v>0.59220823101382292</v>
      </c>
      <c r="M1452" s="629">
        <v>2453.8000000000002</v>
      </c>
      <c r="N1452" s="629">
        <v>6</v>
      </c>
      <c r="O1452" s="629">
        <v>14722.800000000001</v>
      </c>
      <c r="P1452" s="642">
        <v>0.88831234652073443</v>
      </c>
      <c r="Q1452" s="630">
        <v>2453.8000000000002</v>
      </c>
    </row>
    <row r="1453" spans="1:17" ht="14.4" customHeight="1" x14ac:dyDescent="0.3">
      <c r="A1453" s="625" t="s">
        <v>545</v>
      </c>
      <c r="B1453" s="626" t="s">
        <v>8223</v>
      </c>
      <c r="C1453" s="626" t="s">
        <v>6450</v>
      </c>
      <c r="D1453" s="626" t="s">
        <v>7310</v>
      </c>
      <c r="E1453" s="626" t="s">
        <v>7309</v>
      </c>
      <c r="F1453" s="629">
        <v>0.2</v>
      </c>
      <c r="G1453" s="629">
        <v>135.80000000000001</v>
      </c>
      <c r="H1453" s="629">
        <v>1</v>
      </c>
      <c r="I1453" s="629">
        <v>679</v>
      </c>
      <c r="J1453" s="629">
        <v>0.2</v>
      </c>
      <c r="K1453" s="629">
        <v>140.72</v>
      </c>
      <c r="L1453" s="629">
        <v>1.0362297496318114</v>
      </c>
      <c r="M1453" s="629">
        <v>703.59999999999991</v>
      </c>
      <c r="N1453" s="629">
        <v>0.5</v>
      </c>
      <c r="O1453" s="629">
        <v>351.8</v>
      </c>
      <c r="P1453" s="642">
        <v>2.5905743740795284</v>
      </c>
      <c r="Q1453" s="630">
        <v>703.6</v>
      </c>
    </row>
    <row r="1454" spans="1:17" ht="14.4" customHeight="1" x14ac:dyDescent="0.3">
      <c r="A1454" s="625" t="s">
        <v>545</v>
      </c>
      <c r="B1454" s="626" t="s">
        <v>8223</v>
      </c>
      <c r="C1454" s="626" t="s">
        <v>6450</v>
      </c>
      <c r="D1454" s="626" t="s">
        <v>7311</v>
      </c>
      <c r="E1454" s="626" t="s">
        <v>7309</v>
      </c>
      <c r="F1454" s="629">
        <v>0.8</v>
      </c>
      <c r="G1454" s="629">
        <v>1188</v>
      </c>
      <c r="H1454" s="629">
        <v>1</v>
      </c>
      <c r="I1454" s="629">
        <v>1485</v>
      </c>
      <c r="J1454" s="629">
        <v>1.6</v>
      </c>
      <c r="K1454" s="629">
        <v>2462.3999999999996</v>
      </c>
      <c r="L1454" s="629">
        <v>2.0727272727272723</v>
      </c>
      <c r="M1454" s="629">
        <v>1538.9999999999998</v>
      </c>
      <c r="N1454" s="629">
        <v>2.4000000000000004</v>
      </c>
      <c r="O1454" s="629">
        <v>3693.6000000000004</v>
      </c>
      <c r="P1454" s="642">
        <v>3.1090909090909093</v>
      </c>
      <c r="Q1454" s="630">
        <v>1539</v>
      </c>
    </row>
    <row r="1455" spans="1:17" ht="14.4" customHeight="1" x14ac:dyDescent="0.3">
      <c r="A1455" s="625" t="s">
        <v>545</v>
      </c>
      <c r="B1455" s="626" t="s">
        <v>8223</v>
      </c>
      <c r="C1455" s="626" t="s">
        <v>6450</v>
      </c>
      <c r="D1455" s="626" t="s">
        <v>7312</v>
      </c>
      <c r="E1455" s="626" t="s">
        <v>7309</v>
      </c>
      <c r="F1455" s="629">
        <v>0.6</v>
      </c>
      <c r="G1455" s="629">
        <v>1026.54</v>
      </c>
      <c r="H1455" s="629">
        <v>1</v>
      </c>
      <c r="I1455" s="629">
        <v>1710.9</v>
      </c>
      <c r="J1455" s="629">
        <v>0.8</v>
      </c>
      <c r="K1455" s="629">
        <v>1418.48</v>
      </c>
      <c r="L1455" s="629">
        <v>1.3818068462992188</v>
      </c>
      <c r="M1455" s="629">
        <v>1773.1</v>
      </c>
      <c r="N1455" s="629">
        <v>1.4</v>
      </c>
      <c r="O1455" s="629">
        <v>2482.3399999999997</v>
      </c>
      <c r="P1455" s="642">
        <v>2.4181619810236326</v>
      </c>
      <c r="Q1455" s="630">
        <v>1773.1</v>
      </c>
    </row>
    <row r="1456" spans="1:17" ht="14.4" customHeight="1" x14ac:dyDescent="0.3">
      <c r="A1456" s="625" t="s">
        <v>545</v>
      </c>
      <c r="B1456" s="626" t="s">
        <v>8223</v>
      </c>
      <c r="C1456" s="626" t="s">
        <v>6450</v>
      </c>
      <c r="D1456" s="626" t="s">
        <v>7313</v>
      </c>
      <c r="E1456" s="626" t="s">
        <v>6965</v>
      </c>
      <c r="F1456" s="629">
        <v>1.9000000000000001</v>
      </c>
      <c r="G1456" s="629">
        <v>391.40000000000003</v>
      </c>
      <c r="H1456" s="629">
        <v>1</v>
      </c>
      <c r="I1456" s="629">
        <v>206</v>
      </c>
      <c r="J1456" s="629">
        <v>2.9</v>
      </c>
      <c r="K1456" s="629">
        <v>619.06000000000006</v>
      </c>
      <c r="L1456" s="629">
        <v>1.5816555952989269</v>
      </c>
      <c r="M1456" s="629">
        <v>213.4689655172414</v>
      </c>
      <c r="N1456" s="629">
        <v>0.7</v>
      </c>
      <c r="O1456" s="629">
        <v>149.42000000000002</v>
      </c>
      <c r="P1456" s="642">
        <v>0.38175779253960146</v>
      </c>
      <c r="Q1456" s="630">
        <v>213.45714285714288</v>
      </c>
    </row>
    <row r="1457" spans="1:17" ht="14.4" customHeight="1" x14ac:dyDescent="0.3">
      <c r="A1457" s="625" t="s">
        <v>545</v>
      </c>
      <c r="B1457" s="626" t="s">
        <v>8223</v>
      </c>
      <c r="C1457" s="626" t="s">
        <v>6450</v>
      </c>
      <c r="D1457" s="626" t="s">
        <v>7314</v>
      </c>
      <c r="E1457" s="626" t="s">
        <v>6965</v>
      </c>
      <c r="F1457" s="629">
        <v>4.2</v>
      </c>
      <c r="G1457" s="629">
        <v>1021.44</v>
      </c>
      <c r="H1457" s="629">
        <v>1</v>
      </c>
      <c r="I1457" s="629">
        <v>243.2</v>
      </c>
      <c r="J1457" s="629">
        <v>6.4</v>
      </c>
      <c r="K1457" s="629">
        <v>1612.96</v>
      </c>
      <c r="L1457" s="629">
        <v>1.5791040100250626</v>
      </c>
      <c r="M1457" s="629">
        <v>252.02500000000001</v>
      </c>
      <c r="N1457" s="629">
        <v>6</v>
      </c>
      <c r="O1457" s="629">
        <v>1512.1</v>
      </c>
      <c r="P1457" s="642">
        <v>1.4803610588972429</v>
      </c>
      <c r="Q1457" s="630">
        <v>252.01666666666665</v>
      </c>
    </row>
    <row r="1458" spans="1:17" ht="14.4" customHeight="1" x14ac:dyDescent="0.3">
      <c r="A1458" s="625" t="s">
        <v>545</v>
      </c>
      <c r="B1458" s="626" t="s">
        <v>8223</v>
      </c>
      <c r="C1458" s="626" t="s">
        <v>6450</v>
      </c>
      <c r="D1458" s="626" t="s">
        <v>7315</v>
      </c>
      <c r="E1458" s="626" t="s">
        <v>6965</v>
      </c>
      <c r="F1458" s="629">
        <v>2.6</v>
      </c>
      <c r="G1458" s="629">
        <v>920.66</v>
      </c>
      <c r="H1458" s="629">
        <v>1</v>
      </c>
      <c r="I1458" s="629">
        <v>354.09999999999997</v>
      </c>
      <c r="J1458" s="629">
        <v>0.5</v>
      </c>
      <c r="K1458" s="629">
        <v>183.48000000000002</v>
      </c>
      <c r="L1458" s="629">
        <v>0.19929181239545546</v>
      </c>
      <c r="M1458" s="629">
        <v>366.96000000000004</v>
      </c>
      <c r="N1458" s="629">
        <v>0.8</v>
      </c>
      <c r="O1458" s="629">
        <v>293.57</v>
      </c>
      <c r="P1458" s="642">
        <v>0.31886907218734384</v>
      </c>
      <c r="Q1458" s="630">
        <v>366.96249999999998</v>
      </c>
    </row>
    <row r="1459" spans="1:17" ht="14.4" customHeight="1" x14ac:dyDescent="0.3">
      <c r="A1459" s="625" t="s">
        <v>545</v>
      </c>
      <c r="B1459" s="626" t="s">
        <v>8223</v>
      </c>
      <c r="C1459" s="626" t="s">
        <v>6450</v>
      </c>
      <c r="D1459" s="626" t="s">
        <v>8299</v>
      </c>
      <c r="E1459" s="626" t="s">
        <v>7303</v>
      </c>
      <c r="F1459" s="629">
        <v>2</v>
      </c>
      <c r="G1459" s="629">
        <v>20188</v>
      </c>
      <c r="H1459" s="629">
        <v>1</v>
      </c>
      <c r="I1459" s="629">
        <v>10094</v>
      </c>
      <c r="J1459" s="629"/>
      <c r="K1459" s="629"/>
      <c r="L1459" s="629"/>
      <c r="M1459" s="629"/>
      <c r="N1459" s="629"/>
      <c r="O1459" s="629"/>
      <c r="P1459" s="642"/>
      <c r="Q1459" s="630"/>
    </row>
    <row r="1460" spans="1:17" ht="14.4" customHeight="1" x14ac:dyDescent="0.3">
      <c r="A1460" s="625" t="s">
        <v>545</v>
      </c>
      <c r="B1460" s="626" t="s">
        <v>8223</v>
      </c>
      <c r="C1460" s="626" t="s">
        <v>6450</v>
      </c>
      <c r="D1460" s="626" t="s">
        <v>8300</v>
      </c>
      <c r="E1460" s="626" t="s">
        <v>7303</v>
      </c>
      <c r="F1460" s="629">
        <v>1</v>
      </c>
      <c r="G1460" s="629">
        <v>10726</v>
      </c>
      <c r="H1460" s="629">
        <v>1</v>
      </c>
      <c r="I1460" s="629">
        <v>10726</v>
      </c>
      <c r="J1460" s="629"/>
      <c r="K1460" s="629"/>
      <c r="L1460" s="629"/>
      <c r="M1460" s="629"/>
      <c r="N1460" s="629">
        <v>1</v>
      </c>
      <c r="O1460" s="629">
        <v>11116.04</v>
      </c>
      <c r="P1460" s="642">
        <v>1.0363639753869105</v>
      </c>
      <c r="Q1460" s="630">
        <v>11116.04</v>
      </c>
    </row>
    <row r="1461" spans="1:17" ht="14.4" customHeight="1" x14ac:dyDescent="0.3">
      <c r="A1461" s="625" t="s">
        <v>545</v>
      </c>
      <c r="B1461" s="626" t="s">
        <v>8223</v>
      </c>
      <c r="C1461" s="626" t="s">
        <v>6450</v>
      </c>
      <c r="D1461" s="626" t="s">
        <v>7327</v>
      </c>
      <c r="E1461" s="626" t="s">
        <v>7328</v>
      </c>
      <c r="F1461" s="629">
        <v>8</v>
      </c>
      <c r="G1461" s="629">
        <v>4336</v>
      </c>
      <c r="H1461" s="629">
        <v>1</v>
      </c>
      <c r="I1461" s="629">
        <v>542</v>
      </c>
      <c r="J1461" s="629"/>
      <c r="K1461" s="629"/>
      <c r="L1461" s="629"/>
      <c r="M1461" s="629"/>
      <c r="N1461" s="629"/>
      <c r="O1461" s="629"/>
      <c r="P1461" s="642"/>
      <c r="Q1461" s="630"/>
    </row>
    <row r="1462" spans="1:17" ht="14.4" customHeight="1" x14ac:dyDescent="0.3">
      <c r="A1462" s="625" t="s">
        <v>545</v>
      </c>
      <c r="B1462" s="626" t="s">
        <v>8223</v>
      </c>
      <c r="C1462" s="626" t="s">
        <v>6450</v>
      </c>
      <c r="D1462" s="626" t="s">
        <v>7329</v>
      </c>
      <c r="E1462" s="626" t="s">
        <v>7328</v>
      </c>
      <c r="F1462" s="629">
        <v>2</v>
      </c>
      <c r="G1462" s="629">
        <v>773.2</v>
      </c>
      <c r="H1462" s="629">
        <v>1</v>
      </c>
      <c r="I1462" s="629">
        <v>386.6</v>
      </c>
      <c r="J1462" s="629"/>
      <c r="K1462" s="629"/>
      <c r="L1462" s="629"/>
      <c r="M1462" s="629"/>
      <c r="N1462" s="629"/>
      <c r="O1462" s="629"/>
      <c r="P1462" s="642"/>
      <c r="Q1462" s="630"/>
    </row>
    <row r="1463" spans="1:17" ht="14.4" customHeight="1" x14ac:dyDescent="0.3">
      <c r="A1463" s="625" t="s">
        <v>545</v>
      </c>
      <c r="B1463" s="626" t="s">
        <v>8223</v>
      </c>
      <c r="C1463" s="626" t="s">
        <v>6450</v>
      </c>
      <c r="D1463" s="626" t="s">
        <v>7331</v>
      </c>
      <c r="E1463" s="626" t="s">
        <v>7332</v>
      </c>
      <c r="F1463" s="629">
        <v>1</v>
      </c>
      <c r="G1463" s="629">
        <v>3683</v>
      </c>
      <c r="H1463" s="629">
        <v>1</v>
      </c>
      <c r="I1463" s="629">
        <v>3683</v>
      </c>
      <c r="J1463" s="629"/>
      <c r="K1463" s="629"/>
      <c r="L1463" s="629"/>
      <c r="M1463" s="629"/>
      <c r="N1463" s="629"/>
      <c r="O1463" s="629"/>
      <c r="P1463" s="642"/>
      <c r="Q1463" s="630"/>
    </row>
    <row r="1464" spans="1:17" ht="14.4" customHeight="1" x14ac:dyDescent="0.3">
      <c r="A1464" s="625" t="s">
        <v>545</v>
      </c>
      <c r="B1464" s="626" t="s">
        <v>8223</v>
      </c>
      <c r="C1464" s="626" t="s">
        <v>6450</v>
      </c>
      <c r="D1464" s="626" t="s">
        <v>7333</v>
      </c>
      <c r="E1464" s="626" t="s">
        <v>6965</v>
      </c>
      <c r="F1464" s="629">
        <v>34</v>
      </c>
      <c r="G1464" s="629">
        <v>17952</v>
      </c>
      <c r="H1464" s="629">
        <v>1</v>
      </c>
      <c r="I1464" s="629">
        <v>528</v>
      </c>
      <c r="J1464" s="629">
        <v>10</v>
      </c>
      <c r="K1464" s="629">
        <v>5472</v>
      </c>
      <c r="L1464" s="629">
        <v>0.30481283422459893</v>
      </c>
      <c r="M1464" s="629">
        <v>547.20000000000005</v>
      </c>
      <c r="N1464" s="629">
        <v>25</v>
      </c>
      <c r="O1464" s="629">
        <v>13680</v>
      </c>
      <c r="P1464" s="642">
        <v>0.76203208556149737</v>
      </c>
      <c r="Q1464" s="630">
        <v>547.20000000000005</v>
      </c>
    </row>
    <row r="1465" spans="1:17" ht="14.4" customHeight="1" x14ac:dyDescent="0.3">
      <c r="A1465" s="625" t="s">
        <v>545</v>
      </c>
      <c r="B1465" s="626" t="s">
        <v>8223</v>
      </c>
      <c r="C1465" s="626" t="s">
        <v>6450</v>
      </c>
      <c r="D1465" s="626" t="s">
        <v>7334</v>
      </c>
      <c r="E1465" s="626" t="s">
        <v>6965</v>
      </c>
      <c r="F1465" s="629"/>
      <c r="G1465" s="629"/>
      <c r="H1465" s="629"/>
      <c r="I1465" s="629"/>
      <c r="J1465" s="629">
        <v>4</v>
      </c>
      <c r="K1465" s="629">
        <v>2988.88</v>
      </c>
      <c r="L1465" s="629"/>
      <c r="M1465" s="629">
        <v>747.22</v>
      </c>
      <c r="N1465" s="629"/>
      <c r="O1465" s="629"/>
      <c r="P1465" s="642"/>
      <c r="Q1465" s="630"/>
    </row>
    <row r="1466" spans="1:17" ht="14.4" customHeight="1" x14ac:dyDescent="0.3">
      <c r="A1466" s="625" t="s">
        <v>545</v>
      </c>
      <c r="B1466" s="626" t="s">
        <v>8223</v>
      </c>
      <c r="C1466" s="626" t="s">
        <v>6450</v>
      </c>
      <c r="D1466" s="626" t="s">
        <v>7335</v>
      </c>
      <c r="E1466" s="626" t="s">
        <v>6965</v>
      </c>
      <c r="F1466" s="629">
        <v>16</v>
      </c>
      <c r="G1466" s="629">
        <v>26144</v>
      </c>
      <c r="H1466" s="629">
        <v>1</v>
      </c>
      <c r="I1466" s="629">
        <v>1634</v>
      </c>
      <c r="J1466" s="629">
        <v>18</v>
      </c>
      <c r="K1466" s="629">
        <v>30481.56</v>
      </c>
      <c r="L1466" s="629">
        <v>1.1659103427172584</v>
      </c>
      <c r="M1466" s="629">
        <v>1693.42</v>
      </c>
      <c r="N1466" s="629">
        <v>11</v>
      </c>
      <c r="O1466" s="629">
        <v>18627.620000000003</v>
      </c>
      <c r="P1466" s="642">
        <v>0.71250076499388015</v>
      </c>
      <c r="Q1466" s="630">
        <v>1693.4200000000003</v>
      </c>
    </row>
    <row r="1467" spans="1:17" ht="14.4" customHeight="1" x14ac:dyDescent="0.3">
      <c r="A1467" s="625" t="s">
        <v>545</v>
      </c>
      <c r="B1467" s="626" t="s">
        <v>8223</v>
      </c>
      <c r="C1467" s="626" t="s">
        <v>6450</v>
      </c>
      <c r="D1467" s="626" t="s">
        <v>7336</v>
      </c>
      <c r="E1467" s="626" t="s">
        <v>6965</v>
      </c>
      <c r="F1467" s="629">
        <v>40</v>
      </c>
      <c r="G1467" s="629">
        <v>71360</v>
      </c>
      <c r="H1467" s="629">
        <v>1</v>
      </c>
      <c r="I1467" s="629">
        <v>1784</v>
      </c>
      <c r="J1467" s="629">
        <v>83</v>
      </c>
      <c r="K1467" s="629">
        <v>153456.21000000002</v>
      </c>
      <c r="L1467" s="629">
        <v>2.1504513733183859</v>
      </c>
      <c r="M1467" s="629">
        <v>1848.8700000000003</v>
      </c>
      <c r="N1467" s="629">
        <v>78</v>
      </c>
      <c r="O1467" s="629">
        <v>144211.85999999999</v>
      </c>
      <c r="P1467" s="642">
        <v>2.0209061098654706</v>
      </c>
      <c r="Q1467" s="630">
        <v>1848.87</v>
      </c>
    </row>
    <row r="1468" spans="1:17" ht="14.4" customHeight="1" x14ac:dyDescent="0.3">
      <c r="A1468" s="625" t="s">
        <v>545</v>
      </c>
      <c r="B1468" s="626" t="s">
        <v>8223</v>
      </c>
      <c r="C1468" s="626" t="s">
        <v>6450</v>
      </c>
      <c r="D1468" s="626" t="s">
        <v>7338</v>
      </c>
      <c r="E1468" s="626" t="s">
        <v>6970</v>
      </c>
      <c r="F1468" s="629">
        <v>11</v>
      </c>
      <c r="G1468" s="629">
        <v>9955</v>
      </c>
      <c r="H1468" s="629">
        <v>1</v>
      </c>
      <c r="I1468" s="629">
        <v>905</v>
      </c>
      <c r="J1468" s="629">
        <v>8</v>
      </c>
      <c r="K1468" s="629">
        <v>7503.2800000000007</v>
      </c>
      <c r="L1468" s="629">
        <v>0.75371973882471122</v>
      </c>
      <c r="M1468" s="629">
        <v>937.91000000000008</v>
      </c>
      <c r="N1468" s="629"/>
      <c r="O1468" s="629"/>
      <c r="P1468" s="642"/>
      <c r="Q1468" s="630"/>
    </row>
    <row r="1469" spans="1:17" ht="14.4" customHeight="1" x14ac:dyDescent="0.3">
      <c r="A1469" s="625" t="s">
        <v>545</v>
      </c>
      <c r="B1469" s="626" t="s">
        <v>8223</v>
      </c>
      <c r="C1469" s="626" t="s">
        <v>6450</v>
      </c>
      <c r="D1469" s="626" t="s">
        <v>8301</v>
      </c>
      <c r="E1469" s="626" t="s">
        <v>8302</v>
      </c>
      <c r="F1469" s="629">
        <v>1</v>
      </c>
      <c r="G1469" s="629">
        <v>502</v>
      </c>
      <c r="H1469" s="629">
        <v>1</v>
      </c>
      <c r="I1469" s="629">
        <v>502</v>
      </c>
      <c r="J1469" s="629"/>
      <c r="K1469" s="629"/>
      <c r="L1469" s="629"/>
      <c r="M1469" s="629"/>
      <c r="N1469" s="629"/>
      <c r="O1469" s="629"/>
      <c r="P1469" s="642"/>
      <c r="Q1469" s="630"/>
    </row>
    <row r="1470" spans="1:17" ht="14.4" customHeight="1" x14ac:dyDescent="0.3">
      <c r="A1470" s="625" t="s">
        <v>545</v>
      </c>
      <c r="B1470" s="626" t="s">
        <v>8223</v>
      </c>
      <c r="C1470" s="626" t="s">
        <v>6450</v>
      </c>
      <c r="D1470" s="626" t="s">
        <v>8303</v>
      </c>
      <c r="E1470" s="626" t="s">
        <v>8304</v>
      </c>
      <c r="F1470" s="629"/>
      <c r="G1470" s="629"/>
      <c r="H1470" s="629"/>
      <c r="I1470" s="629"/>
      <c r="J1470" s="629"/>
      <c r="K1470" s="629"/>
      <c r="L1470" s="629"/>
      <c r="M1470" s="629"/>
      <c r="N1470" s="629">
        <v>1</v>
      </c>
      <c r="O1470" s="629">
        <v>12177.27</v>
      </c>
      <c r="P1470" s="642"/>
      <c r="Q1470" s="630">
        <v>12177.27</v>
      </c>
    </row>
    <row r="1471" spans="1:17" ht="14.4" customHeight="1" x14ac:dyDescent="0.3">
      <c r="A1471" s="625" t="s">
        <v>545</v>
      </c>
      <c r="B1471" s="626" t="s">
        <v>8223</v>
      </c>
      <c r="C1471" s="626" t="s">
        <v>6450</v>
      </c>
      <c r="D1471" s="626" t="s">
        <v>7341</v>
      </c>
      <c r="E1471" s="626" t="s">
        <v>7342</v>
      </c>
      <c r="F1471" s="629">
        <v>13</v>
      </c>
      <c r="G1471" s="629">
        <v>29900</v>
      </c>
      <c r="H1471" s="629">
        <v>1</v>
      </c>
      <c r="I1471" s="629">
        <v>2300</v>
      </c>
      <c r="J1471" s="629">
        <v>21</v>
      </c>
      <c r="K1471" s="629">
        <v>50056.439999999995</v>
      </c>
      <c r="L1471" s="629">
        <v>1.6741284280936453</v>
      </c>
      <c r="M1471" s="629">
        <v>2383.64</v>
      </c>
      <c r="N1471" s="629">
        <v>14</v>
      </c>
      <c r="O1471" s="629">
        <v>33370.959999999999</v>
      </c>
      <c r="P1471" s="642">
        <v>1.1160856187290971</v>
      </c>
      <c r="Q1471" s="630">
        <v>2383.64</v>
      </c>
    </row>
    <row r="1472" spans="1:17" ht="14.4" customHeight="1" x14ac:dyDescent="0.3">
      <c r="A1472" s="625" t="s">
        <v>545</v>
      </c>
      <c r="B1472" s="626" t="s">
        <v>8223</v>
      </c>
      <c r="C1472" s="626" t="s">
        <v>6450</v>
      </c>
      <c r="D1472" s="626" t="s">
        <v>7343</v>
      </c>
      <c r="E1472" s="626" t="s">
        <v>7344</v>
      </c>
      <c r="F1472" s="629">
        <v>84</v>
      </c>
      <c r="G1472" s="629">
        <v>149520</v>
      </c>
      <c r="H1472" s="629">
        <v>1</v>
      </c>
      <c r="I1472" s="629">
        <v>1780</v>
      </c>
      <c r="J1472" s="629">
        <v>98</v>
      </c>
      <c r="K1472" s="629">
        <v>180524.62</v>
      </c>
      <c r="L1472" s="629">
        <v>1.2073610219368647</v>
      </c>
      <c r="M1472" s="629">
        <v>1842.0879591836733</v>
      </c>
      <c r="N1472" s="629">
        <v>62</v>
      </c>
      <c r="O1472" s="629">
        <v>114373.26000000001</v>
      </c>
      <c r="P1472" s="642">
        <v>0.76493619582664529</v>
      </c>
      <c r="Q1472" s="630">
        <v>1844.7300000000002</v>
      </c>
    </row>
    <row r="1473" spans="1:17" ht="14.4" customHeight="1" x14ac:dyDescent="0.3">
      <c r="A1473" s="625" t="s">
        <v>545</v>
      </c>
      <c r="B1473" s="626" t="s">
        <v>8223</v>
      </c>
      <c r="C1473" s="626" t="s">
        <v>6450</v>
      </c>
      <c r="D1473" s="626" t="s">
        <v>7346</v>
      </c>
      <c r="E1473" s="626" t="s">
        <v>7347</v>
      </c>
      <c r="F1473" s="629">
        <v>22</v>
      </c>
      <c r="G1473" s="629">
        <v>484924</v>
      </c>
      <c r="H1473" s="629">
        <v>1</v>
      </c>
      <c r="I1473" s="629">
        <v>22042</v>
      </c>
      <c r="J1473" s="629">
        <v>20</v>
      </c>
      <c r="K1473" s="629">
        <v>456069.06999999995</v>
      </c>
      <c r="L1473" s="629">
        <v>0.94049597462695178</v>
      </c>
      <c r="M1473" s="629">
        <v>22803.453499999996</v>
      </c>
      <c r="N1473" s="629">
        <v>12</v>
      </c>
      <c r="O1473" s="629">
        <v>274122.36</v>
      </c>
      <c r="P1473" s="642">
        <v>0.56528932368783558</v>
      </c>
      <c r="Q1473" s="630">
        <v>22843.53</v>
      </c>
    </row>
    <row r="1474" spans="1:17" ht="14.4" customHeight="1" x14ac:dyDescent="0.3">
      <c r="A1474" s="625" t="s">
        <v>545</v>
      </c>
      <c r="B1474" s="626" t="s">
        <v>8223</v>
      </c>
      <c r="C1474" s="626" t="s">
        <v>6450</v>
      </c>
      <c r="D1474" s="626" t="s">
        <v>7348</v>
      </c>
      <c r="E1474" s="626" t="s">
        <v>7349</v>
      </c>
      <c r="F1474" s="629">
        <v>31</v>
      </c>
      <c r="G1474" s="629">
        <v>276086</v>
      </c>
      <c r="H1474" s="629">
        <v>1</v>
      </c>
      <c r="I1474" s="629">
        <v>8906</v>
      </c>
      <c r="J1474" s="629">
        <v>37</v>
      </c>
      <c r="K1474" s="629">
        <v>341504.45</v>
      </c>
      <c r="L1474" s="629">
        <v>1.2369495374629644</v>
      </c>
      <c r="M1474" s="629">
        <v>9229.85</v>
      </c>
      <c r="N1474" s="629">
        <v>43</v>
      </c>
      <c r="O1474" s="629">
        <v>396883.55000000005</v>
      </c>
      <c r="P1474" s="642">
        <v>1.4375359489434454</v>
      </c>
      <c r="Q1474" s="630">
        <v>9229.85</v>
      </c>
    </row>
    <row r="1475" spans="1:17" ht="14.4" customHeight="1" x14ac:dyDescent="0.3">
      <c r="A1475" s="625" t="s">
        <v>545</v>
      </c>
      <c r="B1475" s="626" t="s">
        <v>8223</v>
      </c>
      <c r="C1475" s="626" t="s">
        <v>6450</v>
      </c>
      <c r="D1475" s="626" t="s">
        <v>7350</v>
      </c>
      <c r="E1475" s="626" t="s">
        <v>7351</v>
      </c>
      <c r="F1475" s="629">
        <v>155</v>
      </c>
      <c r="G1475" s="629">
        <v>448570</v>
      </c>
      <c r="H1475" s="629">
        <v>1</v>
      </c>
      <c r="I1475" s="629">
        <v>2894</v>
      </c>
      <c r="J1475" s="629">
        <v>169</v>
      </c>
      <c r="K1475" s="629">
        <v>506555.84</v>
      </c>
      <c r="L1475" s="629">
        <v>1.1292682078605347</v>
      </c>
      <c r="M1475" s="629">
        <v>2997.3718343195269</v>
      </c>
      <c r="N1475" s="629">
        <v>156</v>
      </c>
      <c r="O1475" s="629">
        <v>467881.43999999994</v>
      </c>
      <c r="P1475" s="642">
        <v>1.0430511179971909</v>
      </c>
      <c r="Q1475" s="630">
        <v>2999.24</v>
      </c>
    </row>
    <row r="1476" spans="1:17" ht="14.4" customHeight="1" x14ac:dyDescent="0.3">
      <c r="A1476" s="625" t="s">
        <v>545</v>
      </c>
      <c r="B1476" s="626" t="s">
        <v>8223</v>
      </c>
      <c r="C1476" s="626" t="s">
        <v>6450</v>
      </c>
      <c r="D1476" s="626" t="s">
        <v>7352</v>
      </c>
      <c r="E1476" s="626" t="s">
        <v>7353</v>
      </c>
      <c r="F1476" s="629">
        <v>3</v>
      </c>
      <c r="G1476" s="629">
        <v>23379</v>
      </c>
      <c r="H1476" s="629">
        <v>1</v>
      </c>
      <c r="I1476" s="629">
        <v>7793</v>
      </c>
      <c r="J1476" s="629"/>
      <c r="K1476" s="629"/>
      <c r="L1476" s="629"/>
      <c r="M1476" s="629"/>
      <c r="N1476" s="629">
        <v>2</v>
      </c>
      <c r="O1476" s="629">
        <v>16152.76</v>
      </c>
      <c r="P1476" s="642">
        <v>0.69090893536934861</v>
      </c>
      <c r="Q1476" s="630">
        <v>8076.38</v>
      </c>
    </row>
    <row r="1477" spans="1:17" ht="14.4" customHeight="1" x14ac:dyDescent="0.3">
      <c r="A1477" s="625" t="s">
        <v>545</v>
      </c>
      <c r="B1477" s="626" t="s">
        <v>8223</v>
      </c>
      <c r="C1477" s="626" t="s">
        <v>6450</v>
      </c>
      <c r="D1477" s="626" t="s">
        <v>7354</v>
      </c>
      <c r="E1477" s="626" t="s">
        <v>7355</v>
      </c>
      <c r="F1477" s="629">
        <v>3</v>
      </c>
      <c r="G1477" s="629">
        <v>8682</v>
      </c>
      <c r="H1477" s="629">
        <v>1</v>
      </c>
      <c r="I1477" s="629">
        <v>2894</v>
      </c>
      <c r="J1477" s="629"/>
      <c r="K1477" s="629"/>
      <c r="L1477" s="629"/>
      <c r="M1477" s="629"/>
      <c r="N1477" s="629">
        <v>2</v>
      </c>
      <c r="O1477" s="629">
        <v>5998.48</v>
      </c>
      <c r="P1477" s="642">
        <v>0.69090992858788292</v>
      </c>
      <c r="Q1477" s="630">
        <v>2999.24</v>
      </c>
    </row>
    <row r="1478" spans="1:17" ht="14.4" customHeight="1" x14ac:dyDescent="0.3">
      <c r="A1478" s="625" t="s">
        <v>545</v>
      </c>
      <c r="B1478" s="626" t="s">
        <v>8223</v>
      </c>
      <c r="C1478" s="626" t="s">
        <v>6450</v>
      </c>
      <c r="D1478" s="626" t="s">
        <v>7356</v>
      </c>
      <c r="E1478" s="626" t="s">
        <v>7357</v>
      </c>
      <c r="F1478" s="629">
        <v>3</v>
      </c>
      <c r="G1478" s="629">
        <v>891</v>
      </c>
      <c r="H1478" s="629">
        <v>1</v>
      </c>
      <c r="I1478" s="629">
        <v>297</v>
      </c>
      <c r="J1478" s="629"/>
      <c r="K1478" s="629"/>
      <c r="L1478" s="629"/>
      <c r="M1478" s="629"/>
      <c r="N1478" s="629">
        <v>2</v>
      </c>
      <c r="O1478" s="629">
        <v>615.6</v>
      </c>
      <c r="P1478" s="642">
        <v>0.69090909090909092</v>
      </c>
      <c r="Q1478" s="630">
        <v>307.8</v>
      </c>
    </row>
    <row r="1479" spans="1:17" ht="14.4" customHeight="1" x14ac:dyDescent="0.3">
      <c r="A1479" s="625" t="s">
        <v>545</v>
      </c>
      <c r="B1479" s="626" t="s">
        <v>8223</v>
      </c>
      <c r="C1479" s="626" t="s">
        <v>6450</v>
      </c>
      <c r="D1479" s="626" t="s">
        <v>7358</v>
      </c>
      <c r="E1479" s="626" t="s">
        <v>7359</v>
      </c>
      <c r="F1479" s="629"/>
      <c r="G1479" s="629"/>
      <c r="H1479" s="629"/>
      <c r="I1479" s="629"/>
      <c r="J1479" s="629"/>
      <c r="K1479" s="629"/>
      <c r="L1479" s="629"/>
      <c r="M1479" s="629"/>
      <c r="N1479" s="629">
        <v>4</v>
      </c>
      <c r="O1479" s="629">
        <v>2999.64</v>
      </c>
      <c r="P1479" s="642"/>
      <c r="Q1479" s="630">
        <v>749.91</v>
      </c>
    </row>
    <row r="1480" spans="1:17" ht="14.4" customHeight="1" x14ac:dyDescent="0.3">
      <c r="A1480" s="625" t="s">
        <v>545</v>
      </c>
      <c r="B1480" s="626" t="s">
        <v>8223</v>
      </c>
      <c r="C1480" s="626" t="s">
        <v>6450</v>
      </c>
      <c r="D1480" s="626" t="s">
        <v>7360</v>
      </c>
      <c r="E1480" s="626" t="s">
        <v>7361</v>
      </c>
      <c r="F1480" s="629"/>
      <c r="G1480" s="629"/>
      <c r="H1480" s="629"/>
      <c r="I1480" s="629"/>
      <c r="J1480" s="629"/>
      <c r="K1480" s="629"/>
      <c r="L1480" s="629"/>
      <c r="M1480" s="629"/>
      <c r="N1480" s="629">
        <v>0.8</v>
      </c>
      <c r="O1480" s="629">
        <v>60.02</v>
      </c>
      <c r="P1480" s="642"/>
      <c r="Q1480" s="630">
        <v>75.025000000000006</v>
      </c>
    </row>
    <row r="1481" spans="1:17" ht="14.4" customHeight="1" x14ac:dyDescent="0.3">
      <c r="A1481" s="625" t="s">
        <v>545</v>
      </c>
      <c r="B1481" s="626" t="s">
        <v>8223</v>
      </c>
      <c r="C1481" s="626" t="s">
        <v>6450</v>
      </c>
      <c r="D1481" s="626" t="s">
        <v>7364</v>
      </c>
      <c r="E1481" s="626" t="s">
        <v>7365</v>
      </c>
      <c r="F1481" s="629"/>
      <c r="G1481" s="629"/>
      <c r="H1481" s="629"/>
      <c r="I1481" s="629"/>
      <c r="J1481" s="629"/>
      <c r="K1481" s="629"/>
      <c r="L1481" s="629"/>
      <c r="M1481" s="629"/>
      <c r="N1481" s="629">
        <v>0.1</v>
      </c>
      <c r="O1481" s="629">
        <v>47.82</v>
      </c>
      <c r="P1481" s="642"/>
      <c r="Q1481" s="630">
        <v>478.2</v>
      </c>
    </row>
    <row r="1482" spans="1:17" ht="14.4" customHeight="1" x14ac:dyDescent="0.3">
      <c r="A1482" s="625" t="s">
        <v>545</v>
      </c>
      <c r="B1482" s="626" t="s">
        <v>8223</v>
      </c>
      <c r="C1482" s="626" t="s">
        <v>6450</v>
      </c>
      <c r="D1482" s="626" t="s">
        <v>7367</v>
      </c>
      <c r="E1482" s="626" t="s">
        <v>7368</v>
      </c>
      <c r="F1482" s="629">
        <v>5</v>
      </c>
      <c r="G1482" s="629">
        <v>5950</v>
      </c>
      <c r="H1482" s="629">
        <v>1</v>
      </c>
      <c r="I1482" s="629">
        <v>1190</v>
      </c>
      <c r="J1482" s="629">
        <v>2</v>
      </c>
      <c r="K1482" s="629">
        <v>2466.54</v>
      </c>
      <c r="L1482" s="629">
        <v>0.41454453781512607</v>
      </c>
      <c r="M1482" s="629">
        <v>1233.27</v>
      </c>
      <c r="N1482" s="629">
        <v>9</v>
      </c>
      <c r="O1482" s="629">
        <v>11099.43</v>
      </c>
      <c r="P1482" s="642">
        <v>1.8654504201680673</v>
      </c>
      <c r="Q1482" s="630">
        <v>1233.27</v>
      </c>
    </row>
    <row r="1483" spans="1:17" ht="14.4" customHeight="1" x14ac:dyDescent="0.3">
      <c r="A1483" s="625" t="s">
        <v>545</v>
      </c>
      <c r="B1483" s="626" t="s">
        <v>8223</v>
      </c>
      <c r="C1483" s="626" t="s">
        <v>6450</v>
      </c>
      <c r="D1483" s="626" t="s">
        <v>7369</v>
      </c>
      <c r="E1483" s="626" t="s">
        <v>7370</v>
      </c>
      <c r="F1483" s="629">
        <v>3</v>
      </c>
      <c r="G1483" s="629">
        <v>16716</v>
      </c>
      <c r="H1483" s="629">
        <v>1</v>
      </c>
      <c r="I1483" s="629">
        <v>5572</v>
      </c>
      <c r="J1483" s="629">
        <v>2</v>
      </c>
      <c r="K1483" s="629">
        <v>11549.24</v>
      </c>
      <c r="L1483" s="629">
        <v>0.69090930844699683</v>
      </c>
      <c r="M1483" s="629">
        <v>5774.62</v>
      </c>
      <c r="N1483" s="629">
        <v>3</v>
      </c>
      <c r="O1483" s="629">
        <v>17323.86</v>
      </c>
      <c r="P1483" s="642">
        <v>1.0363639626704955</v>
      </c>
      <c r="Q1483" s="630">
        <v>5774.62</v>
      </c>
    </row>
    <row r="1484" spans="1:17" ht="14.4" customHeight="1" x14ac:dyDescent="0.3">
      <c r="A1484" s="625" t="s">
        <v>545</v>
      </c>
      <c r="B1484" s="626" t="s">
        <v>8223</v>
      </c>
      <c r="C1484" s="626" t="s">
        <v>6450</v>
      </c>
      <c r="D1484" s="626" t="s">
        <v>7371</v>
      </c>
      <c r="E1484" s="626" t="s">
        <v>7372</v>
      </c>
      <c r="F1484" s="629">
        <v>1</v>
      </c>
      <c r="G1484" s="629">
        <v>8399</v>
      </c>
      <c r="H1484" s="629">
        <v>1</v>
      </c>
      <c r="I1484" s="629">
        <v>8399</v>
      </c>
      <c r="J1484" s="629"/>
      <c r="K1484" s="629"/>
      <c r="L1484" s="629"/>
      <c r="M1484" s="629"/>
      <c r="N1484" s="629">
        <v>2</v>
      </c>
      <c r="O1484" s="629">
        <v>17408.84</v>
      </c>
      <c r="P1484" s="642">
        <v>2.0727277056792475</v>
      </c>
      <c r="Q1484" s="630">
        <v>8704.42</v>
      </c>
    </row>
    <row r="1485" spans="1:17" ht="14.4" customHeight="1" x14ac:dyDescent="0.3">
      <c r="A1485" s="625" t="s">
        <v>545</v>
      </c>
      <c r="B1485" s="626" t="s">
        <v>8223</v>
      </c>
      <c r="C1485" s="626" t="s">
        <v>6450</v>
      </c>
      <c r="D1485" s="626" t="s">
        <v>7373</v>
      </c>
      <c r="E1485" s="626" t="s">
        <v>7372</v>
      </c>
      <c r="F1485" s="629">
        <v>3</v>
      </c>
      <c r="G1485" s="629">
        <v>27204</v>
      </c>
      <c r="H1485" s="629">
        <v>1</v>
      </c>
      <c r="I1485" s="629">
        <v>9068</v>
      </c>
      <c r="J1485" s="629">
        <v>2</v>
      </c>
      <c r="K1485" s="629">
        <v>18795.5</v>
      </c>
      <c r="L1485" s="629">
        <v>0.69090942508454634</v>
      </c>
      <c r="M1485" s="629">
        <v>9397.75</v>
      </c>
      <c r="N1485" s="629">
        <v>4</v>
      </c>
      <c r="O1485" s="629">
        <v>37591</v>
      </c>
      <c r="P1485" s="642">
        <v>1.3818188501690927</v>
      </c>
      <c r="Q1485" s="630">
        <v>9397.75</v>
      </c>
    </row>
    <row r="1486" spans="1:17" ht="14.4" customHeight="1" x14ac:dyDescent="0.3">
      <c r="A1486" s="625" t="s">
        <v>545</v>
      </c>
      <c r="B1486" s="626" t="s">
        <v>8223</v>
      </c>
      <c r="C1486" s="626" t="s">
        <v>6450</v>
      </c>
      <c r="D1486" s="626" t="s">
        <v>7374</v>
      </c>
      <c r="E1486" s="626" t="s">
        <v>7375</v>
      </c>
      <c r="F1486" s="629">
        <v>3</v>
      </c>
      <c r="G1486" s="629">
        <v>4818</v>
      </c>
      <c r="H1486" s="629">
        <v>1</v>
      </c>
      <c r="I1486" s="629">
        <v>1606</v>
      </c>
      <c r="J1486" s="629">
        <v>2</v>
      </c>
      <c r="K1486" s="629">
        <v>3328.8</v>
      </c>
      <c r="L1486" s="629">
        <v>0.69090909090909092</v>
      </c>
      <c r="M1486" s="629">
        <v>1664.4</v>
      </c>
      <c r="N1486" s="629">
        <v>6</v>
      </c>
      <c r="O1486" s="629">
        <v>9986.4</v>
      </c>
      <c r="P1486" s="642">
        <v>2.0727272727272728</v>
      </c>
      <c r="Q1486" s="630">
        <v>1664.3999999999999</v>
      </c>
    </row>
    <row r="1487" spans="1:17" ht="14.4" customHeight="1" x14ac:dyDescent="0.3">
      <c r="A1487" s="625" t="s">
        <v>545</v>
      </c>
      <c r="B1487" s="626" t="s">
        <v>8223</v>
      </c>
      <c r="C1487" s="626" t="s">
        <v>6450</v>
      </c>
      <c r="D1487" s="626" t="s">
        <v>7376</v>
      </c>
      <c r="E1487" s="626" t="s">
        <v>7377</v>
      </c>
      <c r="F1487" s="629">
        <v>3</v>
      </c>
      <c r="G1487" s="629">
        <v>6003</v>
      </c>
      <c r="H1487" s="629">
        <v>1</v>
      </c>
      <c r="I1487" s="629">
        <v>2001</v>
      </c>
      <c r="J1487" s="629">
        <v>1</v>
      </c>
      <c r="K1487" s="629">
        <v>2073.7600000000002</v>
      </c>
      <c r="L1487" s="629">
        <v>0.34545393969681831</v>
      </c>
      <c r="M1487" s="629">
        <v>2073.7600000000002</v>
      </c>
      <c r="N1487" s="629"/>
      <c r="O1487" s="629"/>
      <c r="P1487" s="642"/>
      <c r="Q1487" s="630"/>
    </row>
    <row r="1488" spans="1:17" ht="14.4" customHeight="1" x14ac:dyDescent="0.3">
      <c r="A1488" s="625" t="s">
        <v>545</v>
      </c>
      <c r="B1488" s="626" t="s">
        <v>8223</v>
      </c>
      <c r="C1488" s="626" t="s">
        <v>6450</v>
      </c>
      <c r="D1488" s="626" t="s">
        <v>7389</v>
      </c>
      <c r="E1488" s="626" t="s">
        <v>7390</v>
      </c>
      <c r="F1488" s="629">
        <v>2</v>
      </c>
      <c r="G1488" s="629">
        <v>228.8</v>
      </c>
      <c r="H1488" s="629">
        <v>1</v>
      </c>
      <c r="I1488" s="629">
        <v>114.4</v>
      </c>
      <c r="J1488" s="629">
        <v>2</v>
      </c>
      <c r="K1488" s="629">
        <v>237</v>
      </c>
      <c r="L1488" s="629">
        <v>1.0358391608391608</v>
      </c>
      <c r="M1488" s="629">
        <v>118.5</v>
      </c>
      <c r="N1488" s="629"/>
      <c r="O1488" s="629"/>
      <c r="P1488" s="642"/>
      <c r="Q1488" s="630"/>
    </row>
    <row r="1489" spans="1:17" ht="14.4" customHeight="1" x14ac:dyDescent="0.3">
      <c r="A1489" s="625" t="s">
        <v>545</v>
      </c>
      <c r="B1489" s="626" t="s">
        <v>8223</v>
      </c>
      <c r="C1489" s="626" t="s">
        <v>6450</v>
      </c>
      <c r="D1489" s="626" t="s">
        <v>8305</v>
      </c>
      <c r="E1489" s="626" t="s">
        <v>7068</v>
      </c>
      <c r="F1489" s="629">
        <v>3</v>
      </c>
      <c r="G1489" s="629">
        <v>280.5</v>
      </c>
      <c r="H1489" s="629">
        <v>1</v>
      </c>
      <c r="I1489" s="629">
        <v>93.5</v>
      </c>
      <c r="J1489" s="629"/>
      <c r="K1489" s="629"/>
      <c r="L1489" s="629"/>
      <c r="M1489" s="629"/>
      <c r="N1489" s="629"/>
      <c r="O1489" s="629"/>
      <c r="P1489" s="642"/>
      <c r="Q1489" s="630"/>
    </row>
    <row r="1490" spans="1:17" ht="14.4" customHeight="1" x14ac:dyDescent="0.3">
      <c r="A1490" s="625" t="s">
        <v>545</v>
      </c>
      <c r="B1490" s="626" t="s">
        <v>8223</v>
      </c>
      <c r="C1490" s="626" t="s">
        <v>6450</v>
      </c>
      <c r="D1490" s="626" t="s">
        <v>7392</v>
      </c>
      <c r="E1490" s="626" t="s">
        <v>7068</v>
      </c>
      <c r="F1490" s="629">
        <v>1</v>
      </c>
      <c r="G1490" s="629">
        <v>108.9</v>
      </c>
      <c r="H1490" s="629">
        <v>1</v>
      </c>
      <c r="I1490" s="629">
        <v>108.9</v>
      </c>
      <c r="J1490" s="629"/>
      <c r="K1490" s="629"/>
      <c r="L1490" s="629"/>
      <c r="M1490" s="629"/>
      <c r="N1490" s="629"/>
      <c r="O1490" s="629"/>
      <c r="P1490" s="642"/>
      <c r="Q1490" s="630"/>
    </row>
    <row r="1491" spans="1:17" ht="14.4" customHeight="1" x14ac:dyDescent="0.3">
      <c r="A1491" s="625" t="s">
        <v>545</v>
      </c>
      <c r="B1491" s="626" t="s">
        <v>8223</v>
      </c>
      <c r="C1491" s="626" t="s">
        <v>6450</v>
      </c>
      <c r="D1491" s="626" t="s">
        <v>7395</v>
      </c>
      <c r="E1491" s="626" t="s">
        <v>7068</v>
      </c>
      <c r="F1491" s="629">
        <v>3</v>
      </c>
      <c r="G1491" s="629">
        <v>376.20000000000005</v>
      </c>
      <c r="H1491" s="629">
        <v>1</v>
      </c>
      <c r="I1491" s="629">
        <v>125.40000000000002</v>
      </c>
      <c r="J1491" s="629"/>
      <c r="K1491" s="629"/>
      <c r="L1491" s="629"/>
      <c r="M1491" s="629"/>
      <c r="N1491" s="629"/>
      <c r="O1491" s="629"/>
      <c r="P1491" s="642"/>
      <c r="Q1491" s="630"/>
    </row>
    <row r="1492" spans="1:17" ht="14.4" customHeight="1" x14ac:dyDescent="0.3">
      <c r="A1492" s="625" t="s">
        <v>545</v>
      </c>
      <c r="B1492" s="626" t="s">
        <v>8223</v>
      </c>
      <c r="C1492" s="626" t="s">
        <v>6450</v>
      </c>
      <c r="D1492" s="626" t="s">
        <v>7396</v>
      </c>
      <c r="E1492" s="626" t="s">
        <v>7397</v>
      </c>
      <c r="F1492" s="629">
        <v>8</v>
      </c>
      <c r="G1492" s="629">
        <v>83208</v>
      </c>
      <c r="H1492" s="629">
        <v>1</v>
      </c>
      <c r="I1492" s="629">
        <v>10401</v>
      </c>
      <c r="J1492" s="629">
        <v>4</v>
      </c>
      <c r="K1492" s="629">
        <v>43116.88</v>
      </c>
      <c r="L1492" s="629">
        <v>0.5181819055860013</v>
      </c>
      <c r="M1492" s="629">
        <v>10779.22</v>
      </c>
      <c r="N1492" s="629">
        <v>3</v>
      </c>
      <c r="O1492" s="629">
        <v>32337.659999999996</v>
      </c>
      <c r="P1492" s="642">
        <v>0.38863642918950098</v>
      </c>
      <c r="Q1492" s="630">
        <v>10779.22</v>
      </c>
    </row>
    <row r="1493" spans="1:17" ht="14.4" customHeight="1" x14ac:dyDescent="0.3">
      <c r="A1493" s="625" t="s">
        <v>545</v>
      </c>
      <c r="B1493" s="626" t="s">
        <v>8223</v>
      </c>
      <c r="C1493" s="626" t="s">
        <v>6450</v>
      </c>
      <c r="D1493" s="626" t="s">
        <v>7398</v>
      </c>
      <c r="E1493" s="626" t="s">
        <v>7399</v>
      </c>
      <c r="F1493" s="629">
        <v>1</v>
      </c>
      <c r="G1493" s="629">
        <v>8793</v>
      </c>
      <c r="H1493" s="629">
        <v>1</v>
      </c>
      <c r="I1493" s="629">
        <v>8793</v>
      </c>
      <c r="J1493" s="629"/>
      <c r="K1493" s="629"/>
      <c r="L1493" s="629"/>
      <c r="M1493" s="629"/>
      <c r="N1493" s="629">
        <v>1</v>
      </c>
      <c r="O1493" s="629">
        <v>9112.75</v>
      </c>
      <c r="P1493" s="642">
        <v>1.0363641533037644</v>
      </c>
      <c r="Q1493" s="630">
        <v>9112.75</v>
      </c>
    </row>
    <row r="1494" spans="1:17" ht="14.4" customHeight="1" x14ac:dyDescent="0.3">
      <c r="A1494" s="625" t="s">
        <v>545</v>
      </c>
      <c r="B1494" s="626" t="s">
        <v>8223</v>
      </c>
      <c r="C1494" s="626" t="s">
        <v>6450</v>
      </c>
      <c r="D1494" s="626" t="s">
        <v>7400</v>
      </c>
      <c r="E1494" s="626" t="s">
        <v>7401</v>
      </c>
      <c r="F1494" s="629">
        <v>17</v>
      </c>
      <c r="G1494" s="629">
        <v>20094</v>
      </c>
      <c r="H1494" s="629">
        <v>1</v>
      </c>
      <c r="I1494" s="629">
        <v>1182</v>
      </c>
      <c r="J1494" s="629">
        <v>7</v>
      </c>
      <c r="K1494" s="629">
        <v>8574.86</v>
      </c>
      <c r="L1494" s="629">
        <v>0.42673733452771972</v>
      </c>
      <c r="M1494" s="629">
        <v>1224.98</v>
      </c>
      <c r="N1494" s="629">
        <v>10</v>
      </c>
      <c r="O1494" s="629">
        <v>12249.8</v>
      </c>
      <c r="P1494" s="642">
        <v>0.60962476361102813</v>
      </c>
      <c r="Q1494" s="630">
        <v>1224.98</v>
      </c>
    </row>
    <row r="1495" spans="1:17" ht="14.4" customHeight="1" x14ac:dyDescent="0.3">
      <c r="A1495" s="625" t="s">
        <v>545</v>
      </c>
      <c r="B1495" s="626" t="s">
        <v>8223</v>
      </c>
      <c r="C1495" s="626" t="s">
        <v>6450</v>
      </c>
      <c r="D1495" s="626" t="s">
        <v>7402</v>
      </c>
      <c r="E1495" s="626" t="s">
        <v>7401</v>
      </c>
      <c r="F1495" s="629">
        <v>22</v>
      </c>
      <c r="G1495" s="629">
        <v>40370</v>
      </c>
      <c r="H1495" s="629">
        <v>1</v>
      </c>
      <c r="I1495" s="629">
        <v>1835</v>
      </c>
      <c r="J1495" s="629">
        <v>13</v>
      </c>
      <c r="K1495" s="629">
        <v>24722.489999999998</v>
      </c>
      <c r="L1495" s="629">
        <v>0.61239757245479309</v>
      </c>
      <c r="M1495" s="629">
        <v>1901.7299999999998</v>
      </c>
      <c r="N1495" s="629">
        <v>13</v>
      </c>
      <c r="O1495" s="629">
        <v>24722.489999999998</v>
      </c>
      <c r="P1495" s="642">
        <v>0.61239757245479309</v>
      </c>
      <c r="Q1495" s="630">
        <v>1901.7299999999998</v>
      </c>
    </row>
    <row r="1496" spans="1:17" ht="14.4" customHeight="1" x14ac:dyDescent="0.3">
      <c r="A1496" s="625" t="s">
        <v>545</v>
      </c>
      <c r="B1496" s="626" t="s">
        <v>8223</v>
      </c>
      <c r="C1496" s="626" t="s">
        <v>6450</v>
      </c>
      <c r="D1496" s="626" t="s">
        <v>8306</v>
      </c>
      <c r="E1496" s="626" t="s">
        <v>8307</v>
      </c>
      <c r="F1496" s="629"/>
      <c r="G1496" s="629"/>
      <c r="H1496" s="629"/>
      <c r="I1496" s="629"/>
      <c r="J1496" s="629"/>
      <c r="K1496" s="629"/>
      <c r="L1496" s="629"/>
      <c r="M1496" s="629"/>
      <c r="N1496" s="629">
        <v>1</v>
      </c>
      <c r="O1496" s="629">
        <v>1404</v>
      </c>
      <c r="P1496" s="642"/>
      <c r="Q1496" s="630">
        <v>1404</v>
      </c>
    </row>
    <row r="1497" spans="1:17" ht="14.4" customHeight="1" x14ac:dyDescent="0.3">
      <c r="A1497" s="625" t="s">
        <v>545</v>
      </c>
      <c r="B1497" s="626" t="s">
        <v>8223</v>
      </c>
      <c r="C1497" s="626" t="s">
        <v>6450</v>
      </c>
      <c r="D1497" s="626" t="s">
        <v>7405</v>
      </c>
      <c r="E1497" s="626" t="s">
        <v>7406</v>
      </c>
      <c r="F1497" s="629">
        <v>1</v>
      </c>
      <c r="G1497" s="629">
        <v>1038</v>
      </c>
      <c r="H1497" s="629">
        <v>1</v>
      </c>
      <c r="I1497" s="629">
        <v>1038</v>
      </c>
      <c r="J1497" s="629">
        <v>18</v>
      </c>
      <c r="K1497" s="629">
        <v>18684</v>
      </c>
      <c r="L1497" s="629">
        <v>18</v>
      </c>
      <c r="M1497" s="629">
        <v>1038</v>
      </c>
      <c r="N1497" s="629">
        <v>14</v>
      </c>
      <c r="O1497" s="629">
        <v>14532</v>
      </c>
      <c r="P1497" s="642">
        <v>14</v>
      </c>
      <c r="Q1497" s="630">
        <v>1038</v>
      </c>
    </row>
    <row r="1498" spans="1:17" ht="14.4" customHeight="1" x14ac:dyDescent="0.3">
      <c r="A1498" s="625" t="s">
        <v>545</v>
      </c>
      <c r="B1498" s="626" t="s">
        <v>8223</v>
      </c>
      <c r="C1498" s="626" t="s">
        <v>6450</v>
      </c>
      <c r="D1498" s="626" t="s">
        <v>7407</v>
      </c>
      <c r="E1498" s="626" t="s">
        <v>7408</v>
      </c>
      <c r="F1498" s="629">
        <v>7</v>
      </c>
      <c r="G1498" s="629">
        <v>9184</v>
      </c>
      <c r="H1498" s="629">
        <v>1</v>
      </c>
      <c r="I1498" s="629">
        <v>1312</v>
      </c>
      <c r="J1498" s="629">
        <v>22</v>
      </c>
      <c r="K1498" s="629">
        <v>28864</v>
      </c>
      <c r="L1498" s="629">
        <v>3.1428571428571428</v>
      </c>
      <c r="M1498" s="629">
        <v>1312</v>
      </c>
      <c r="N1498" s="629">
        <v>26</v>
      </c>
      <c r="O1498" s="629">
        <v>34112</v>
      </c>
      <c r="P1498" s="642">
        <v>3.7142857142857144</v>
      </c>
      <c r="Q1498" s="630">
        <v>1312</v>
      </c>
    </row>
    <row r="1499" spans="1:17" ht="14.4" customHeight="1" x14ac:dyDescent="0.3">
      <c r="A1499" s="625" t="s">
        <v>545</v>
      </c>
      <c r="B1499" s="626" t="s">
        <v>8223</v>
      </c>
      <c r="C1499" s="626" t="s">
        <v>6450</v>
      </c>
      <c r="D1499" s="626" t="s">
        <v>7409</v>
      </c>
      <c r="E1499" s="626" t="s">
        <v>7410</v>
      </c>
      <c r="F1499" s="629">
        <v>14</v>
      </c>
      <c r="G1499" s="629">
        <v>21840</v>
      </c>
      <c r="H1499" s="629">
        <v>1</v>
      </c>
      <c r="I1499" s="629">
        <v>1560</v>
      </c>
      <c r="J1499" s="629">
        <v>26</v>
      </c>
      <c r="K1499" s="629">
        <v>40560</v>
      </c>
      <c r="L1499" s="629">
        <v>1.8571428571428572</v>
      </c>
      <c r="M1499" s="629">
        <v>1560</v>
      </c>
      <c r="N1499" s="629">
        <v>17</v>
      </c>
      <c r="O1499" s="629">
        <v>26520</v>
      </c>
      <c r="P1499" s="642">
        <v>1.2142857142857142</v>
      </c>
      <c r="Q1499" s="630">
        <v>1560</v>
      </c>
    </row>
    <row r="1500" spans="1:17" ht="14.4" customHeight="1" x14ac:dyDescent="0.3">
      <c r="A1500" s="625" t="s">
        <v>545</v>
      </c>
      <c r="B1500" s="626" t="s">
        <v>8223</v>
      </c>
      <c r="C1500" s="626" t="s">
        <v>6450</v>
      </c>
      <c r="D1500" s="626" t="s">
        <v>8308</v>
      </c>
      <c r="E1500" s="626" t="s">
        <v>8309</v>
      </c>
      <c r="F1500" s="629"/>
      <c r="G1500" s="629"/>
      <c r="H1500" s="629"/>
      <c r="I1500" s="629"/>
      <c r="J1500" s="629">
        <v>1</v>
      </c>
      <c r="K1500" s="629">
        <v>58.6</v>
      </c>
      <c r="L1500" s="629"/>
      <c r="M1500" s="629">
        <v>58.6</v>
      </c>
      <c r="N1500" s="629"/>
      <c r="O1500" s="629"/>
      <c r="P1500" s="642"/>
      <c r="Q1500" s="630"/>
    </row>
    <row r="1501" spans="1:17" ht="14.4" customHeight="1" x14ac:dyDescent="0.3">
      <c r="A1501" s="625" t="s">
        <v>545</v>
      </c>
      <c r="B1501" s="626" t="s">
        <v>8223</v>
      </c>
      <c r="C1501" s="626" t="s">
        <v>6450</v>
      </c>
      <c r="D1501" s="626" t="s">
        <v>6451</v>
      </c>
      <c r="E1501" s="626" t="s">
        <v>6452</v>
      </c>
      <c r="F1501" s="629"/>
      <c r="G1501" s="629"/>
      <c r="H1501" s="629"/>
      <c r="I1501" s="629"/>
      <c r="J1501" s="629">
        <v>12</v>
      </c>
      <c r="K1501" s="629">
        <v>840</v>
      </c>
      <c r="L1501" s="629"/>
      <c r="M1501" s="629">
        <v>70</v>
      </c>
      <c r="N1501" s="629">
        <v>6</v>
      </c>
      <c r="O1501" s="629">
        <v>420</v>
      </c>
      <c r="P1501" s="642"/>
      <c r="Q1501" s="630">
        <v>70</v>
      </c>
    </row>
    <row r="1502" spans="1:17" ht="14.4" customHeight="1" x14ac:dyDescent="0.3">
      <c r="A1502" s="625" t="s">
        <v>545</v>
      </c>
      <c r="B1502" s="626" t="s">
        <v>8223</v>
      </c>
      <c r="C1502" s="626" t="s">
        <v>6450</v>
      </c>
      <c r="D1502" s="626" t="s">
        <v>6455</v>
      </c>
      <c r="E1502" s="626" t="s">
        <v>6456</v>
      </c>
      <c r="F1502" s="629"/>
      <c r="G1502" s="629"/>
      <c r="H1502" s="629"/>
      <c r="I1502" s="629"/>
      <c r="J1502" s="629">
        <v>1</v>
      </c>
      <c r="K1502" s="629">
        <v>75</v>
      </c>
      <c r="L1502" s="629"/>
      <c r="M1502" s="629">
        <v>75</v>
      </c>
      <c r="N1502" s="629"/>
      <c r="O1502" s="629"/>
      <c r="P1502" s="642"/>
      <c r="Q1502" s="630"/>
    </row>
    <row r="1503" spans="1:17" ht="14.4" customHeight="1" x14ac:dyDescent="0.3">
      <c r="A1503" s="625" t="s">
        <v>545</v>
      </c>
      <c r="B1503" s="626" t="s">
        <v>8223</v>
      </c>
      <c r="C1503" s="626" t="s">
        <v>6450</v>
      </c>
      <c r="D1503" s="626" t="s">
        <v>6459</v>
      </c>
      <c r="E1503" s="626" t="s">
        <v>6460</v>
      </c>
      <c r="F1503" s="629"/>
      <c r="G1503" s="629"/>
      <c r="H1503" s="629"/>
      <c r="I1503" s="629"/>
      <c r="J1503" s="629">
        <v>10</v>
      </c>
      <c r="K1503" s="629">
        <v>1470</v>
      </c>
      <c r="L1503" s="629"/>
      <c r="M1503" s="629">
        <v>147</v>
      </c>
      <c r="N1503" s="629">
        <v>21</v>
      </c>
      <c r="O1503" s="629">
        <v>3087</v>
      </c>
      <c r="P1503" s="642"/>
      <c r="Q1503" s="630">
        <v>147</v>
      </c>
    </row>
    <row r="1504" spans="1:17" ht="14.4" customHeight="1" x14ac:dyDescent="0.3">
      <c r="A1504" s="625" t="s">
        <v>545</v>
      </c>
      <c r="B1504" s="626" t="s">
        <v>8223</v>
      </c>
      <c r="C1504" s="626" t="s">
        <v>6450</v>
      </c>
      <c r="D1504" s="626" t="s">
        <v>6463</v>
      </c>
      <c r="E1504" s="626" t="s">
        <v>6464</v>
      </c>
      <c r="F1504" s="629"/>
      <c r="G1504" s="629"/>
      <c r="H1504" s="629"/>
      <c r="I1504" s="629"/>
      <c r="J1504" s="629">
        <v>1</v>
      </c>
      <c r="K1504" s="629">
        <v>187</v>
      </c>
      <c r="L1504" s="629"/>
      <c r="M1504" s="629">
        <v>187</v>
      </c>
      <c r="N1504" s="629">
        <v>1</v>
      </c>
      <c r="O1504" s="629">
        <v>187</v>
      </c>
      <c r="P1504" s="642"/>
      <c r="Q1504" s="630">
        <v>187</v>
      </c>
    </row>
    <row r="1505" spans="1:17" ht="14.4" customHeight="1" x14ac:dyDescent="0.3">
      <c r="A1505" s="625" t="s">
        <v>545</v>
      </c>
      <c r="B1505" s="626" t="s">
        <v>8223</v>
      </c>
      <c r="C1505" s="626" t="s">
        <v>6450</v>
      </c>
      <c r="D1505" s="626" t="s">
        <v>6467</v>
      </c>
      <c r="E1505" s="626" t="s">
        <v>6468</v>
      </c>
      <c r="F1505" s="629"/>
      <c r="G1505" s="629"/>
      <c r="H1505" s="629"/>
      <c r="I1505" s="629"/>
      <c r="J1505" s="629">
        <v>7</v>
      </c>
      <c r="K1505" s="629">
        <v>1043</v>
      </c>
      <c r="L1505" s="629"/>
      <c r="M1505" s="629">
        <v>149</v>
      </c>
      <c r="N1505" s="629">
        <v>13</v>
      </c>
      <c r="O1505" s="629">
        <v>1937</v>
      </c>
      <c r="P1505" s="642"/>
      <c r="Q1505" s="630">
        <v>149</v>
      </c>
    </row>
    <row r="1506" spans="1:17" ht="14.4" customHeight="1" x14ac:dyDescent="0.3">
      <c r="A1506" s="625" t="s">
        <v>545</v>
      </c>
      <c r="B1506" s="626" t="s">
        <v>8223</v>
      </c>
      <c r="C1506" s="626" t="s">
        <v>6450</v>
      </c>
      <c r="D1506" s="626" t="s">
        <v>6471</v>
      </c>
      <c r="E1506" s="626" t="s">
        <v>6472</v>
      </c>
      <c r="F1506" s="629"/>
      <c r="G1506" s="629"/>
      <c r="H1506" s="629"/>
      <c r="I1506" s="629"/>
      <c r="J1506" s="629">
        <v>1</v>
      </c>
      <c r="K1506" s="629">
        <v>194</v>
      </c>
      <c r="L1506" s="629"/>
      <c r="M1506" s="629">
        <v>194</v>
      </c>
      <c r="N1506" s="629">
        <v>1</v>
      </c>
      <c r="O1506" s="629">
        <v>194</v>
      </c>
      <c r="P1506" s="642"/>
      <c r="Q1506" s="630">
        <v>194</v>
      </c>
    </row>
    <row r="1507" spans="1:17" ht="14.4" customHeight="1" x14ac:dyDescent="0.3">
      <c r="A1507" s="625" t="s">
        <v>545</v>
      </c>
      <c r="B1507" s="626" t="s">
        <v>8223</v>
      </c>
      <c r="C1507" s="626" t="s">
        <v>6450</v>
      </c>
      <c r="D1507" s="626" t="s">
        <v>6475</v>
      </c>
      <c r="E1507" s="626" t="s">
        <v>6476</v>
      </c>
      <c r="F1507" s="629"/>
      <c r="G1507" s="629"/>
      <c r="H1507" s="629"/>
      <c r="I1507" s="629"/>
      <c r="J1507" s="629">
        <v>3</v>
      </c>
      <c r="K1507" s="629">
        <v>741</v>
      </c>
      <c r="L1507" s="629"/>
      <c r="M1507" s="629">
        <v>247</v>
      </c>
      <c r="N1507" s="629">
        <v>1</v>
      </c>
      <c r="O1507" s="629">
        <v>247</v>
      </c>
      <c r="P1507" s="642"/>
      <c r="Q1507" s="630">
        <v>247</v>
      </c>
    </row>
    <row r="1508" spans="1:17" ht="14.4" customHeight="1" x14ac:dyDescent="0.3">
      <c r="A1508" s="625" t="s">
        <v>545</v>
      </c>
      <c r="B1508" s="626" t="s">
        <v>8223</v>
      </c>
      <c r="C1508" s="626" t="s">
        <v>6450</v>
      </c>
      <c r="D1508" s="626" t="s">
        <v>7417</v>
      </c>
      <c r="E1508" s="626" t="s">
        <v>7418</v>
      </c>
      <c r="F1508" s="629">
        <v>4</v>
      </c>
      <c r="G1508" s="629">
        <v>10796</v>
      </c>
      <c r="H1508" s="629">
        <v>1</v>
      </c>
      <c r="I1508" s="629">
        <v>2699</v>
      </c>
      <c r="J1508" s="629">
        <v>4</v>
      </c>
      <c r="K1508" s="629">
        <v>11188.6</v>
      </c>
      <c r="L1508" s="629">
        <v>1.0363653204890702</v>
      </c>
      <c r="M1508" s="629">
        <v>2797.15</v>
      </c>
      <c r="N1508" s="629">
        <v>1</v>
      </c>
      <c r="O1508" s="629">
        <v>2797.15</v>
      </c>
      <c r="P1508" s="642">
        <v>0.25909133012226754</v>
      </c>
      <c r="Q1508" s="630">
        <v>2797.15</v>
      </c>
    </row>
    <row r="1509" spans="1:17" ht="14.4" customHeight="1" x14ac:dyDescent="0.3">
      <c r="A1509" s="625" t="s">
        <v>545</v>
      </c>
      <c r="B1509" s="626" t="s">
        <v>8223</v>
      </c>
      <c r="C1509" s="626" t="s">
        <v>6450</v>
      </c>
      <c r="D1509" s="626" t="s">
        <v>7419</v>
      </c>
      <c r="E1509" s="626" t="s">
        <v>7420</v>
      </c>
      <c r="F1509" s="629">
        <v>5</v>
      </c>
      <c r="G1509" s="629">
        <v>15815</v>
      </c>
      <c r="H1509" s="629">
        <v>1</v>
      </c>
      <c r="I1509" s="629">
        <v>3163</v>
      </c>
      <c r="J1509" s="629">
        <v>2</v>
      </c>
      <c r="K1509" s="629">
        <v>6556.04</v>
      </c>
      <c r="L1509" s="629">
        <v>0.41454568447676254</v>
      </c>
      <c r="M1509" s="629">
        <v>3278.02</v>
      </c>
      <c r="N1509" s="629">
        <v>3</v>
      </c>
      <c r="O1509" s="629">
        <v>9834.06</v>
      </c>
      <c r="P1509" s="642">
        <v>0.62181852671514382</v>
      </c>
      <c r="Q1509" s="630">
        <v>3278.02</v>
      </c>
    </row>
    <row r="1510" spans="1:17" ht="14.4" customHeight="1" x14ac:dyDescent="0.3">
      <c r="A1510" s="625" t="s">
        <v>545</v>
      </c>
      <c r="B1510" s="626" t="s">
        <v>8223</v>
      </c>
      <c r="C1510" s="626" t="s">
        <v>6450</v>
      </c>
      <c r="D1510" s="626" t="s">
        <v>7421</v>
      </c>
      <c r="E1510" s="626" t="s">
        <v>6484</v>
      </c>
      <c r="F1510" s="629">
        <v>1</v>
      </c>
      <c r="G1510" s="629">
        <v>6724</v>
      </c>
      <c r="H1510" s="629">
        <v>1</v>
      </c>
      <c r="I1510" s="629">
        <v>6724</v>
      </c>
      <c r="J1510" s="629">
        <v>1</v>
      </c>
      <c r="K1510" s="629">
        <v>6968.51</v>
      </c>
      <c r="L1510" s="629">
        <v>1.0363637715645448</v>
      </c>
      <c r="M1510" s="629">
        <v>6968.51</v>
      </c>
      <c r="N1510" s="629">
        <v>2</v>
      </c>
      <c r="O1510" s="629">
        <v>13937.02</v>
      </c>
      <c r="P1510" s="642">
        <v>2.0727275431290897</v>
      </c>
      <c r="Q1510" s="630">
        <v>6968.51</v>
      </c>
    </row>
    <row r="1511" spans="1:17" ht="14.4" customHeight="1" x14ac:dyDescent="0.3">
      <c r="A1511" s="625" t="s">
        <v>545</v>
      </c>
      <c r="B1511" s="626" t="s">
        <v>8223</v>
      </c>
      <c r="C1511" s="626" t="s">
        <v>6450</v>
      </c>
      <c r="D1511" s="626" t="s">
        <v>7422</v>
      </c>
      <c r="E1511" s="626" t="s">
        <v>6484</v>
      </c>
      <c r="F1511" s="629">
        <v>2</v>
      </c>
      <c r="G1511" s="629">
        <v>16100</v>
      </c>
      <c r="H1511" s="629">
        <v>1</v>
      </c>
      <c r="I1511" s="629">
        <v>8050</v>
      </c>
      <c r="J1511" s="629">
        <v>1</v>
      </c>
      <c r="K1511" s="629">
        <v>8342.73</v>
      </c>
      <c r="L1511" s="629">
        <v>0.51818198757763978</v>
      </c>
      <c r="M1511" s="629">
        <v>8342.73</v>
      </c>
      <c r="N1511" s="629">
        <v>1</v>
      </c>
      <c r="O1511" s="629">
        <v>8342.73</v>
      </c>
      <c r="P1511" s="642">
        <v>0.51818198757763978</v>
      </c>
      <c r="Q1511" s="630">
        <v>8342.73</v>
      </c>
    </row>
    <row r="1512" spans="1:17" ht="14.4" customHeight="1" x14ac:dyDescent="0.3">
      <c r="A1512" s="625" t="s">
        <v>545</v>
      </c>
      <c r="B1512" s="626" t="s">
        <v>8223</v>
      </c>
      <c r="C1512" s="626" t="s">
        <v>6450</v>
      </c>
      <c r="D1512" s="626" t="s">
        <v>7423</v>
      </c>
      <c r="E1512" s="626" t="s">
        <v>7424</v>
      </c>
      <c r="F1512" s="629"/>
      <c r="G1512" s="629"/>
      <c r="H1512" s="629"/>
      <c r="I1512" s="629"/>
      <c r="J1512" s="629">
        <v>1</v>
      </c>
      <c r="K1512" s="629">
        <v>10084.85</v>
      </c>
      <c r="L1512" s="629"/>
      <c r="M1512" s="629">
        <v>10084.85</v>
      </c>
      <c r="N1512" s="629"/>
      <c r="O1512" s="629"/>
      <c r="P1512" s="642"/>
      <c r="Q1512" s="630"/>
    </row>
    <row r="1513" spans="1:17" ht="14.4" customHeight="1" x14ac:dyDescent="0.3">
      <c r="A1513" s="625" t="s">
        <v>545</v>
      </c>
      <c r="B1513" s="626" t="s">
        <v>8223</v>
      </c>
      <c r="C1513" s="626" t="s">
        <v>6450</v>
      </c>
      <c r="D1513" s="626" t="s">
        <v>7425</v>
      </c>
      <c r="E1513" s="626" t="s">
        <v>7426</v>
      </c>
      <c r="F1513" s="629">
        <v>1</v>
      </c>
      <c r="G1513" s="629">
        <v>10985</v>
      </c>
      <c r="H1513" s="629">
        <v>1</v>
      </c>
      <c r="I1513" s="629">
        <v>10985</v>
      </c>
      <c r="J1513" s="629"/>
      <c r="K1513" s="629"/>
      <c r="L1513" s="629"/>
      <c r="M1513" s="629"/>
      <c r="N1513" s="629"/>
      <c r="O1513" s="629"/>
      <c r="P1513" s="642"/>
      <c r="Q1513" s="630"/>
    </row>
    <row r="1514" spans="1:17" ht="14.4" customHeight="1" x14ac:dyDescent="0.3">
      <c r="A1514" s="625" t="s">
        <v>545</v>
      </c>
      <c r="B1514" s="626" t="s">
        <v>8223</v>
      </c>
      <c r="C1514" s="626" t="s">
        <v>6450</v>
      </c>
      <c r="D1514" s="626" t="s">
        <v>7427</v>
      </c>
      <c r="E1514" s="626" t="s">
        <v>7426</v>
      </c>
      <c r="F1514" s="629">
        <v>1</v>
      </c>
      <c r="G1514" s="629">
        <v>9958</v>
      </c>
      <c r="H1514" s="629">
        <v>1</v>
      </c>
      <c r="I1514" s="629">
        <v>9958</v>
      </c>
      <c r="J1514" s="629">
        <v>3</v>
      </c>
      <c r="K1514" s="629">
        <v>30960.33</v>
      </c>
      <c r="L1514" s="629">
        <v>3.1090911829684678</v>
      </c>
      <c r="M1514" s="629">
        <v>10320.11</v>
      </c>
      <c r="N1514" s="629"/>
      <c r="O1514" s="629"/>
      <c r="P1514" s="642"/>
      <c r="Q1514" s="630"/>
    </row>
    <row r="1515" spans="1:17" ht="14.4" customHeight="1" x14ac:dyDescent="0.3">
      <c r="A1515" s="625" t="s">
        <v>545</v>
      </c>
      <c r="B1515" s="626" t="s">
        <v>8223</v>
      </c>
      <c r="C1515" s="626" t="s">
        <v>6450</v>
      </c>
      <c r="D1515" s="626" t="s">
        <v>7428</v>
      </c>
      <c r="E1515" s="626" t="s">
        <v>7429</v>
      </c>
      <c r="F1515" s="629">
        <v>1</v>
      </c>
      <c r="G1515" s="629">
        <v>9395</v>
      </c>
      <c r="H1515" s="629">
        <v>1</v>
      </c>
      <c r="I1515" s="629">
        <v>9395</v>
      </c>
      <c r="J1515" s="629">
        <v>1</v>
      </c>
      <c r="K1515" s="629">
        <v>9736.64</v>
      </c>
      <c r="L1515" s="629">
        <v>1.0363640234167109</v>
      </c>
      <c r="M1515" s="629">
        <v>9736.64</v>
      </c>
      <c r="N1515" s="629"/>
      <c r="O1515" s="629"/>
      <c r="P1515" s="642"/>
      <c r="Q1515" s="630"/>
    </row>
    <row r="1516" spans="1:17" ht="14.4" customHeight="1" x14ac:dyDescent="0.3">
      <c r="A1516" s="625" t="s">
        <v>545</v>
      </c>
      <c r="B1516" s="626" t="s">
        <v>8223</v>
      </c>
      <c r="C1516" s="626" t="s">
        <v>6450</v>
      </c>
      <c r="D1516" s="626" t="s">
        <v>7430</v>
      </c>
      <c r="E1516" s="626" t="s">
        <v>7431</v>
      </c>
      <c r="F1516" s="629"/>
      <c r="G1516" s="629"/>
      <c r="H1516" s="629"/>
      <c r="I1516" s="629"/>
      <c r="J1516" s="629">
        <v>1</v>
      </c>
      <c r="K1516" s="629">
        <v>10257.93</v>
      </c>
      <c r="L1516" s="629"/>
      <c r="M1516" s="629">
        <v>10257.93</v>
      </c>
      <c r="N1516" s="629"/>
      <c r="O1516" s="629"/>
      <c r="P1516" s="642"/>
      <c r="Q1516" s="630"/>
    </row>
    <row r="1517" spans="1:17" ht="14.4" customHeight="1" x14ac:dyDescent="0.3">
      <c r="A1517" s="625" t="s">
        <v>545</v>
      </c>
      <c r="B1517" s="626" t="s">
        <v>8223</v>
      </c>
      <c r="C1517" s="626" t="s">
        <v>6450</v>
      </c>
      <c r="D1517" s="626" t="s">
        <v>7438</v>
      </c>
      <c r="E1517" s="626" t="s">
        <v>7439</v>
      </c>
      <c r="F1517" s="629"/>
      <c r="G1517" s="629"/>
      <c r="H1517" s="629"/>
      <c r="I1517" s="629"/>
      <c r="J1517" s="629">
        <v>2</v>
      </c>
      <c r="K1517" s="629">
        <v>11997.85</v>
      </c>
      <c r="L1517" s="629"/>
      <c r="M1517" s="629">
        <v>5998.9250000000002</v>
      </c>
      <c r="N1517" s="629"/>
      <c r="O1517" s="629"/>
      <c r="P1517" s="642"/>
      <c r="Q1517" s="630"/>
    </row>
    <row r="1518" spans="1:17" ht="14.4" customHeight="1" x14ac:dyDescent="0.3">
      <c r="A1518" s="625" t="s">
        <v>545</v>
      </c>
      <c r="B1518" s="626" t="s">
        <v>8223</v>
      </c>
      <c r="C1518" s="626" t="s">
        <v>6450</v>
      </c>
      <c r="D1518" s="626" t="s">
        <v>8310</v>
      </c>
      <c r="E1518" s="626" t="s">
        <v>8311</v>
      </c>
      <c r="F1518" s="629">
        <v>1</v>
      </c>
      <c r="G1518" s="629">
        <v>9956</v>
      </c>
      <c r="H1518" s="629">
        <v>1</v>
      </c>
      <c r="I1518" s="629">
        <v>9956</v>
      </c>
      <c r="J1518" s="629"/>
      <c r="K1518" s="629"/>
      <c r="L1518" s="629"/>
      <c r="M1518" s="629"/>
      <c r="N1518" s="629"/>
      <c r="O1518" s="629"/>
      <c r="P1518" s="642"/>
      <c r="Q1518" s="630"/>
    </row>
    <row r="1519" spans="1:17" ht="14.4" customHeight="1" x14ac:dyDescent="0.3">
      <c r="A1519" s="625" t="s">
        <v>545</v>
      </c>
      <c r="B1519" s="626" t="s">
        <v>8223</v>
      </c>
      <c r="C1519" s="626" t="s">
        <v>6450</v>
      </c>
      <c r="D1519" s="626" t="s">
        <v>8312</v>
      </c>
      <c r="E1519" s="626" t="s">
        <v>8313</v>
      </c>
      <c r="F1519" s="629">
        <v>9</v>
      </c>
      <c r="G1519" s="629">
        <v>8541</v>
      </c>
      <c r="H1519" s="629">
        <v>1</v>
      </c>
      <c r="I1519" s="629">
        <v>949</v>
      </c>
      <c r="J1519" s="629"/>
      <c r="K1519" s="629"/>
      <c r="L1519" s="629"/>
      <c r="M1519" s="629"/>
      <c r="N1519" s="629"/>
      <c r="O1519" s="629"/>
      <c r="P1519" s="642"/>
      <c r="Q1519" s="630"/>
    </row>
    <row r="1520" spans="1:17" ht="14.4" customHeight="1" x14ac:dyDescent="0.3">
      <c r="A1520" s="625" t="s">
        <v>545</v>
      </c>
      <c r="B1520" s="626" t="s">
        <v>8223</v>
      </c>
      <c r="C1520" s="626" t="s">
        <v>6450</v>
      </c>
      <c r="D1520" s="626" t="s">
        <v>8314</v>
      </c>
      <c r="E1520" s="626" t="s">
        <v>8315</v>
      </c>
      <c r="F1520" s="629">
        <v>2</v>
      </c>
      <c r="G1520" s="629">
        <v>2104</v>
      </c>
      <c r="H1520" s="629">
        <v>1</v>
      </c>
      <c r="I1520" s="629">
        <v>1052</v>
      </c>
      <c r="J1520" s="629"/>
      <c r="K1520" s="629"/>
      <c r="L1520" s="629"/>
      <c r="M1520" s="629"/>
      <c r="N1520" s="629"/>
      <c r="O1520" s="629"/>
      <c r="P1520" s="642"/>
      <c r="Q1520" s="630"/>
    </row>
    <row r="1521" spans="1:17" ht="14.4" customHeight="1" x14ac:dyDescent="0.3">
      <c r="A1521" s="625" t="s">
        <v>545</v>
      </c>
      <c r="B1521" s="626" t="s">
        <v>8223</v>
      </c>
      <c r="C1521" s="626" t="s">
        <v>6450</v>
      </c>
      <c r="D1521" s="626" t="s">
        <v>8316</v>
      </c>
      <c r="E1521" s="626" t="s">
        <v>8317</v>
      </c>
      <c r="F1521" s="629">
        <v>4</v>
      </c>
      <c r="G1521" s="629">
        <v>7660</v>
      </c>
      <c r="H1521" s="629">
        <v>1</v>
      </c>
      <c r="I1521" s="629">
        <v>1915</v>
      </c>
      <c r="J1521" s="629"/>
      <c r="K1521" s="629"/>
      <c r="L1521" s="629"/>
      <c r="M1521" s="629"/>
      <c r="N1521" s="629"/>
      <c r="O1521" s="629"/>
      <c r="P1521" s="642"/>
      <c r="Q1521" s="630"/>
    </row>
    <row r="1522" spans="1:17" ht="14.4" customHeight="1" x14ac:dyDescent="0.3">
      <c r="A1522" s="625" t="s">
        <v>545</v>
      </c>
      <c r="B1522" s="626" t="s">
        <v>8223</v>
      </c>
      <c r="C1522" s="626" t="s">
        <v>6450</v>
      </c>
      <c r="D1522" s="626" t="s">
        <v>8318</v>
      </c>
      <c r="E1522" s="626" t="s">
        <v>8319</v>
      </c>
      <c r="F1522" s="629">
        <v>4</v>
      </c>
      <c r="G1522" s="629">
        <v>9040</v>
      </c>
      <c r="H1522" s="629">
        <v>1</v>
      </c>
      <c r="I1522" s="629">
        <v>2260</v>
      </c>
      <c r="J1522" s="629"/>
      <c r="K1522" s="629"/>
      <c r="L1522" s="629"/>
      <c r="M1522" s="629"/>
      <c r="N1522" s="629"/>
      <c r="O1522" s="629"/>
      <c r="P1522" s="642"/>
      <c r="Q1522" s="630"/>
    </row>
    <row r="1523" spans="1:17" ht="14.4" customHeight="1" x14ac:dyDescent="0.3">
      <c r="A1523" s="625" t="s">
        <v>545</v>
      </c>
      <c r="B1523" s="626" t="s">
        <v>8223</v>
      </c>
      <c r="C1523" s="626" t="s">
        <v>6450</v>
      </c>
      <c r="D1523" s="626" t="s">
        <v>7440</v>
      </c>
      <c r="E1523" s="626" t="s">
        <v>7441</v>
      </c>
      <c r="F1523" s="629">
        <v>2</v>
      </c>
      <c r="G1523" s="629">
        <v>16908</v>
      </c>
      <c r="H1523" s="629">
        <v>1</v>
      </c>
      <c r="I1523" s="629">
        <v>8454</v>
      </c>
      <c r="J1523" s="629"/>
      <c r="K1523" s="629"/>
      <c r="L1523" s="629"/>
      <c r="M1523" s="629"/>
      <c r="N1523" s="629"/>
      <c r="O1523" s="629"/>
      <c r="P1523" s="642"/>
      <c r="Q1523" s="630"/>
    </row>
    <row r="1524" spans="1:17" ht="14.4" customHeight="1" x14ac:dyDescent="0.3">
      <c r="A1524" s="625" t="s">
        <v>545</v>
      </c>
      <c r="B1524" s="626" t="s">
        <v>8223</v>
      </c>
      <c r="C1524" s="626" t="s">
        <v>6450</v>
      </c>
      <c r="D1524" s="626" t="s">
        <v>7442</v>
      </c>
      <c r="E1524" s="626" t="s">
        <v>7443</v>
      </c>
      <c r="F1524" s="629">
        <v>4</v>
      </c>
      <c r="G1524" s="629">
        <v>1648</v>
      </c>
      <c r="H1524" s="629">
        <v>1</v>
      </c>
      <c r="I1524" s="629">
        <v>412</v>
      </c>
      <c r="J1524" s="629"/>
      <c r="K1524" s="629"/>
      <c r="L1524" s="629"/>
      <c r="M1524" s="629"/>
      <c r="N1524" s="629"/>
      <c r="O1524" s="629"/>
      <c r="P1524" s="642"/>
      <c r="Q1524" s="630"/>
    </row>
    <row r="1525" spans="1:17" ht="14.4" customHeight="1" x14ac:dyDescent="0.3">
      <c r="A1525" s="625" t="s">
        <v>545</v>
      </c>
      <c r="B1525" s="626" t="s">
        <v>8223</v>
      </c>
      <c r="C1525" s="626" t="s">
        <v>6450</v>
      </c>
      <c r="D1525" s="626" t="s">
        <v>7444</v>
      </c>
      <c r="E1525" s="626" t="s">
        <v>7445</v>
      </c>
      <c r="F1525" s="629">
        <v>2</v>
      </c>
      <c r="G1525" s="629">
        <v>1032</v>
      </c>
      <c r="H1525" s="629">
        <v>1</v>
      </c>
      <c r="I1525" s="629">
        <v>516</v>
      </c>
      <c r="J1525" s="629"/>
      <c r="K1525" s="629"/>
      <c r="L1525" s="629"/>
      <c r="M1525" s="629"/>
      <c r="N1525" s="629"/>
      <c r="O1525" s="629"/>
      <c r="P1525" s="642"/>
      <c r="Q1525" s="630"/>
    </row>
    <row r="1526" spans="1:17" ht="14.4" customHeight="1" x14ac:dyDescent="0.3">
      <c r="A1526" s="625" t="s">
        <v>545</v>
      </c>
      <c r="B1526" s="626" t="s">
        <v>8223</v>
      </c>
      <c r="C1526" s="626" t="s">
        <v>6450</v>
      </c>
      <c r="D1526" s="626" t="s">
        <v>7450</v>
      </c>
      <c r="E1526" s="626" t="s">
        <v>7449</v>
      </c>
      <c r="F1526" s="629"/>
      <c r="G1526" s="629"/>
      <c r="H1526" s="629"/>
      <c r="I1526" s="629"/>
      <c r="J1526" s="629"/>
      <c r="K1526" s="629"/>
      <c r="L1526" s="629"/>
      <c r="M1526" s="629"/>
      <c r="N1526" s="629">
        <v>1</v>
      </c>
      <c r="O1526" s="629">
        <v>1190.78</v>
      </c>
      <c r="P1526" s="642"/>
      <c r="Q1526" s="630">
        <v>1190.78</v>
      </c>
    </row>
    <row r="1527" spans="1:17" ht="14.4" customHeight="1" x14ac:dyDescent="0.3">
      <c r="A1527" s="625" t="s">
        <v>545</v>
      </c>
      <c r="B1527" s="626" t="s">
        <v>8223</v>
      </c>
      <c r="C1527" s="626" t="s">
        <v>6450</v>
      </c>
      <c r="D1527" s="626" t="s">
        <v>7451</v>
      </c>
      <c r="E1527" s="626" t="s">
        <v>7449</v>
      </c>
      <c r="F1527" s="629"/>
      <c r="G1527" s="629"/>
      <c r="H1527" s="629"/>
      <c r="I1527" s="629"/>
      <c r="J1527" s="629">
        <v>3</v>
      </c>
      <c r="K1527" s="629">
        <v>3678.06</v>
      </c>
      <c r="L1527" s="629"/>
      <c r="M1527" s="629">
        <v>1226.02</v>
      </c>
      <c r="N1527" s="629">
        <v>2</v>
      </c>
      <c r="O1527" s="629">
        <v>2452.04</v>
      </c>
      <c r="P1527" s="642"/>
      <c r="Q1527" s="630">
        <v>1226.02</v>
      </c>
    </row>
    <row r="1528" spans="1:17" ht="14.4" customHeight="1" x14ac:dyDescent="0.3">
      <c r="A1528" s="625" t="s">
        <v>545</v>
      </c>
      <c r="B1528" s="626" t="s">
        <v>8223</v>
      </c>
      <c r="C1528" s="626" t="s">
        <v>6450</v>
      </c>
      <c r="D1528" s="626" t="s">
        <v>7452</v>
      </c>
      <c r="E1528" s="626" t="s">
        <v>7449</v>
      </c>
      <c r="F1528" s="629"/>
      <c r="G1528" s="629"/>
      <c r="H1528" s="629"/>
      <c r="I1528" s="629"/>
      <c r="J1528" s="629">
        <v>3</v>
      </c>
      <c r="K1528" s="629">
        <v>3771.33</v>
      </c>
      <c r="L1528" s="629"/>
      <c r="M1528" s="629">
        <v>1257.1099999999999</v>
      </c>
      <c r="N1528" s="629">
        <v>6</v>
      </c>
      <c r="O1528" s="629">
        <v>7542.66</v>
      </c>
      <c r="P1528" s="642"/>
      <c r="Q1528" s="630">
        <v>1257.1099999999999</v>
      </c>
    </row>
    <row r="1529" spans="1:17" ht="14.4" customHeight="1" x14ac:dyDescent="0.3">
      <c r="A1529" s="625" t="s">
        <v>545</v>
      </c>
      <c r="B1529" s="626" t="s">
        <v>8223</v>
      </c>
      <c r="C1529" s="626" t="s">
        <v>6450</v>
      </c>
      <c r="D1529" s="626" t="s">
        <v>7453</v>
      </c>
      <c r="E1529" s="626" t="s">
        <v>7454</v>
      </c>
      <c r="F1529" s="629"/>
      <c r="G1529" s="629"/>
      <c r="H1529" s="629"/>
      <c r="I1529" s="629"/>
      <c r="J1529" s="629">
        <v>1</v>
      </c>
      <c r="K1529" s="629">
        <v>9185.2900000000009</v>
      </c>
      <c r="L1529" s="629"/>
      <c r="M1529" s="629">
        <v>9185.2900000000009</v>
      </c>
      <c r="N1529" s="629"/>
      <c r="O1529" s="629"/>
      <c r="P1529" s="642"/>
      <c r="Q1529" s="630"/>
    </row>
    <row r="1530" spans="1:17" ht="14.4" customHeight="1" x14ac:dyDescent="0.3">
      <c r="A1530" s="625" t="s">
        <v>545</v>
      </c>
      <c r="B1530" s="626" t="s">
        <v>8223</v>
      </c>
      <c r="C1530" s="626" t="s">
        <v>6450</v>
      </c>
      <c r="D1530" s="626" t="s">
        <v>7465</v>
      </c>
      <c r="E1530" s="626" t="s">
        <v>7466</v>
      </c>
      <c r="F1530" s="629"/>
      <c r="G1530" s="629"/>
      <c r="H1530" s="629"/>
      <c r="I1530" s="629"/>
      <c r="J1530" s="629">
        <v>1</v>
      </c>
      <c r="K1530" s="629">
        <v>5808.92</v>
      </c>
      <c r="L1530" s="629"/>
      <c r="M1530" s="629">
        <v>5808.92</v>
      </c>
      <c r="N1530" s="629"/>
      <c r="O1530" s="629"/>
      <c r="P1530" s="642"/>
      <c r="Q1530" s="630"/>
    </row>
    <row r="1531" spans="1:17" ht="14.4" customHeight="1" x14ac:dyDescent="0.3">
      <c r="A1531" s="625" t="s">
        <v>545</v>
      </c>
      <c r="B1531" s="626" t="s">
        <v>8223</v>
      </c>
      <c r="C1531" s="626" t="s">
        <v>6450</v>
      </c>
      <c r="D1531" s="626" t="s">
        <v>7477</v>
      </c>
      <c r="E1531" s="626" t="s">
        <v>7476</v>
      </c>
      <c r="F1531" s="629"/>
      <c r="G1531" s="629"/>
      <c r="H1531" s="629"/>
      <c r="I1531" s="629"/>
      <c r="J1531" s="629">
        <v>6</v>
      </c>
      <c r="K1531" s="629">
        <v>5204.6000000000004</v>
      </c>
      <c r="L1531" s="629"/>
      <c r="M1531" s="629">
        <v>867.43333333333339</v>
      </c>
      <c r="N1531" s="629"/>
      <c r="O1531" s="629"/>
      <c r="P1531" s="642"/>
      <c r="Q1531" s="630"/>
    </row>
    <row r="1532" spans="1:17" ht="14.4" customHeight="1" x14ac:dyDescent="0.3">
      <c r="A1532" s="625" t="s">
        <v>545</v>
      </c>
      <c r="B1532" s="626" t="s">
        <v>8223</v>
      </c>
      <c r="C1532" s="626" t="s">
        <v>6450</v>
      </c>
      <c r="D1532" s="626" t="s">
        <v>7488</v>
      </c>
      <c r="E1532" s="626" t="s">
        <v>7487</v>
      </c>
      <c r="F1532" s="629"/>
      <c r="G1532" s="629"/>
      <c r="H1532" s="629"/>
      <c r="I1532" s="629"/>
      <c r="J1532" s="629">
        <v>1</v>
      </c>
      <c r="K1532" s="629">
        <v>11236.25</v>
      </c>
      <c r="L1532" s="629"/>
      <c r="M1532" s="629">
        <v>11236.25</v>
      </c>
      <c r="N1532" s="629"/>
      <c r="O1532" s="629"/>
      <c r="P1532" s="642"/>
      <c r="Q1532" s="630"/>
    </row>
    <row r="1533" spans="1:17" ht="14.4" customHeight="1" x14ac:dyDescent="0.3">
      <c r="A1533" s="625" t="s">
        <v>545</v>
      </c>
      <c r="B1533" s="626" t="s">
        <v>8223</v>
      </c>
      <c r="C1533" s="626" t="s">
        <v>6450</v>
      </c>
      <c r="D1533" s="626" t="s">
        <v>7489</v>
      </c>
      <c r="E1533" s="626" t="s">
        <v>7490</v>
      </c>
      <c r="F1533" s="629"/>
      <c r="G1533" s="629"/>
      <c r="H1533" s="629"/>
      <c r="I1533" s="629"/>
      <c r="J1533" s="629"/>
      <c r="K1533" s="629"/>
      <c r="L1533" s="629"/>
      <c r="M1533" s="629"/>
      <c r="N1533" s="629">
        <v>1</v>
      </c>
      <c r="O1533" s="629">
        <v>20716.91</v>
      </c>
      <c r="P1533" s="642"/>
      <c r="Q1533" s="630">
        <v>20716.91</v>
      </c>
    </row>
    <row r="1534" spans="1:17" ht="14.4" customHeight="1" x14ac:dyDescent="0.3">
      <c r="A1534" s="625" t="s">
        <v>545</v>
      </c>
      <c r="B1534" s="626" t="s">
        <v>8223</v>
      </c>
      <c r="C1534" s="626" t="s">
        <v>6450</v>
      </c>
      <c r="D1534" s="626" t="s">
        <v>7495</v>
      </c>
      <c r="E1534" s="626" t="s">
        <v>7494</v>
      </c>
      <c r="F1534" s="629"/>
      <c r="G1534" s="629"/>
      <c r="H1534" s="629"/>
      <c r="I1534" s="629"/>
      <c r="J1534" s="629">
        <v>1</v>
      </c>
      <c r="K1534" s="629">
        <v>9701.4</v>
      </c>
      <c r="L1534" s="629"/>
      <c r="M1534" s="629">
        <v>9701.4</v>
      </c>
      <c r="N1534" s="629"/>
      <c r="O1534" s="629"/>
      <c r="P1534" s="642"/>
      <c r="Q1534" s="630"/>
    </row>
    <row r="1535" spans="1:17" ht="14.4" customHeight="1" x14ac:dyDescent="0.3">
      <c r="A1535" s="625" t="s">
        <v>545</v>
      </c>
      <c r="B1535" s="626" t="s">
        <v>8223</v>
      </c>
      <c r="C1535" s="626" t="s">
        <v>6450</v>
      </c>
      <c r="D1535" s="626" t="s">
        <v>7496</v>
      </c>
      <c r="E1535" s="626" t="s">
        <v>7494</v>
      </c>
      <c r="F1535" s="629"/>
      <c r="G1535" s="629"/>
      <c r="H1535" s="629"/>
      <c r="I1535" s="629"/>
      <c r="J1535" s="629"/>
      <c r="K1535" s="629"/>
      <c r="L1535" s="629"/>
      <c r="M1535" s="629"/>
      <c r="N1535" s="629">
        <v>1</v>
      </c>
      <c r="O1535" s="629">
        <v>11132.62</v>
      </c>
      <c r="P1535" s="642"/>
      <c r="Q1535" s="630">
        <v>11132.62</v>
      </c>
    </row>
    <row r="1536" spans="1:17" ht="14.4" customHeight="1" x14ac:dyDescent="0.3">
      <c r="A1536" s="625" t="s">
        <v>545</v>
      </c>
      <c r="B1536" s="626" t="s">
        <v>8223</v>
      </c>
      <c r="C1536" s="626" t="s">
        <v>6450</v>
      </c>
      <c r="D1536" s="626" t="s">
        <v>7497</v>
      </c>
      <c r="E1536" s="626" t="s">
        <v>7498</v>
      </c>
      <c r="F1536" s="629">
        <v>1</v>
      </c>
      <c r="G1536" s="629">
        <v>1001</v>
      </c>
      <c r="H1536" s="629">
        <v>1</v>
      </c>
      <c r="I1536" s="629">
        <v>1001</v>
      </c>
      <c r="J1536" s="629"/>
      <c r="K1536" s="629"/>
      <c r="L1536" s="629"/>
      <c r="M1536" s="629"/>
      <c r="N1536" s="629"/>
      <c r="O1536" s="629"/>
      <c r="P1536" s="642"/>
      <c r="Q1536" s="630"/>
    </row>
    <row r="1537" spans="1:17" ht="14.4" customHeight="1" x14ac:dyDescent="0.3">
      <c r="A1537" s="625" t="s">
        <v>545</v>
      </c>
      <c r="B1537" s="626" t="s">
        <v>8223</v>
      </c>
      <c r="C1537" s="626" t="s">
        <v>6450</v>
      </c>
      <c r="D1537" s="626" t="s">
        <v>8320</v>
      </c>
      <c r="E1537" s="626" t="s">
        <v>8321</v>
      </c>
      <c r="F1537" s="629">
        <v>1</v>
      </c>
      <c r="G1537" s="629">
        <v>4761</v>
      </c>
      <c r="H1537" s="629">
        <v>1</v>
      </c>
      <c r="I1537" s="629">
        <v>4761</v>
      </c>
      <c r="J1537" s="629"/>
      <c r="K1537" s="629"/>
      <c r="L1537" s="629"/>
      <c r="M1537" s="629"/>
      <c r="N1537" s="629"/>
      <c r="O1537" s="629"/>
      <c r="P1537" s="642"/>
      <c r="Q1537" s="630"/>
    </row>
    <row r="1538" spans="1:17" ht="14.4" customHeight="1" x14ac:dyDescent="0.3">
      <c r="A1538" s="625" t="s">
        <v>545</v>
      </c>
      <c r="B1538" s="626" t="s">
        <v>8223</v>
      </c>
      <c r="C1538" s="626" t="s">
        <v>6450</v>
      </c>
      <c r="D1538" s="626" t="s">
        <v>8322</v>
      </c>
      <c r="E1538" s="626" t="s">
        <v>8323</v>
      </c>
      <c r="F1538" s="629">
        <v>1</v>
      </c>
      <c r="G1538" s="629">
        <v>10098</v>
      </c>
      <c r="H1538" s="629">
        <v>1</v>
      </c>
      <c r="I1538" s="629">
        <v>10098</v>
      </c>
      <c r="J1538" s="629"/>
      <c r="K1538" s="629"/>
      <c r="L1538" s="629"/>
      <c r="M1538" s="629"/>
      <c r="N1538" s="629"/>
      <c r="O1538" s="629"/>
      <c r="P1538" s="642"/>
      <c r="Q1538" s="630"/>
    </row>
    <row r="1539" spans="1:17" ht="14.4" customHeight="1" x14ac:dyDescent="0.3">
      <c r="A1539" s="625" t="s">
        <v>545</v>
      </c>
      <c r="B1539" s="626" t="s">
        <v>8223</v>
      </c>
      <c r="C1539" s="626" t="s">
        <v>6450</v>
      </c>
      <c r="D1539" s="626" t="s">
        <v>7502</v>
      </c>
      <c r="E1539" s="626" t="s">
        <v>7503</v>
      </c>
      <c r="F1539" s="629">
        <v>3</v>
      </c>
      <c r="G1539" s="629">
        <v>33495</v>
      </c>
      <c r="H1539" s="629">
        <v>1</v>
      </c>
      <c r="I1539" s="629">
        <v>11165</v>
      </c>
      <c r="J1539" s="629">
        <v>1</v>
      </c>
      <c r="K1539" s="629">
        <v>11571</v>
      </c>
      <c r="L1539" s="629">
        <v>0.34545454545454546</v>
      </c>
      <c r="M1539" s="629">
        <v>11571</v>
      </c>
      <c r="N1539" s="629">
        <v>3</v>
      </c>
      <c r="O1539" s="629">
        <v>34713</v>
      </c>
      <c r="P1539" s="642">
        <v>1.0363636363636364</v>
      </c>
      <c r="Q1539" s="630">
        <v>11571</v>
      </c>
    </row>
    <row r="1540" spans="1:17" ht="14.4" customHeight="1" x14ac:dyDescent="0.3">
      <c r="A1540" s="625" t="s">
        <v>545</v>
      </c>
      <c r="B1540" s="626" t="s">
        <v>8223</v>
      </c>
      <c r="C1540" s="626" t="s">
        <v>6450</v>
      </c>
      <c r="D1540" s="626" t="s">
        <v>7504</v>
      </c>
      <c r="E1540" s="626" t="s">
        <v>7129</v>
      </c>
      <c r="F1540" s="629">
        <v>8</v>
      </c>
      <c r="G1540" s="629">
        <v>10496</v>
      </c>
      <c r="H1540" s="629">
        <v>1</v>
      </c>
      <c r="I1540" s="629">
        <v>1312</v>
      </c>
      <c r="J1540" s="629">
        <v>2</v>
      </c>
      <c r="K1540" s="629">
        <v>2719.42</v>
      </c>
      <c r="L1540" s="629">
        <v>0.25909108231707317</v>
      </c>
      <c r="M1540" s="629">
        <v>1359.71</v>
      </c>
      <c r="N1540" s="629">
        <v>11</v>
      </c>
      <c r="O1540" s="629">
        <v>14956.81</v>
      </c>
      <c r="P1540" s="642">
        <v>1.4250009527439025</v>
      </c>
      <c r="Q1540" s="630">
        <v>1359.71</v>
      </c>
    </row>
    <row r="1541" spans="1:17" ht="14.4" customHeight="1" x14ac:dyDescent="0.3">
      <c r="A1541" s="625" t="s">
        <v>545</v>
      </c>
      <c r="B1541" s="626" t="s">
        <v>8223</v>
      </c>
      <c r="C1541" s="626" t="s">
        <v>6450</v>
      </c>
      <c r="D1541" s="626" t="s">
        <v>8324</v>
      </c>
      <c r="E1541" s="626" t="s">
        <v>6936</v>
      </c>
      <c r="F1541" s="629"/>
      <c r="G1541" s="629"/>
      <c r="H1541" s="629"/>
      <c r="I1541" s="629"/>
      <c r="J1541" s="629"/>
      <c r="K1541" s="629"/>
      <c r="L1541" s="629"/>
      <c r="M1541" s="629"/>
      <c r="N1541" s="629">
        <v>1</v>
      </c>
      <c r="O1541" s="629">
        <v>159.6</v>
      </c>
      <c r="P1541" s="642"/>
      <c r="Q1541" s="630">
        <v>159.6</v>
      </c>
    </row>
    <row r="1542" spans="1:17" ht="14.4" customHeight="1" x14ac:dyDescent="0.3">
      <c r="A1542" s="625" t="s">
        <v>545</v>
      </c>
      <c r="B1542" s="626" t="s">
        <v>8223</v>
      </c>
      <c r="C1542" s="626" t="s">
        <v>6450</v>
      </c>
      <c r="D1542" s="626" t="s">
        <v>7507</v>
      </c>
      <c r="E1542" s="626" t="s">
        <v>7508</v>
      </c>
      <c r="F1542" s="629">
        <v>1</v>
      </c>
      <c r="G1542" s="629">
        <v>1872.2</v>
      </c>
      <c r="H1542" s="629">
        <v>1</v>
      </c>
      <c r="I1542" s="629">
        <v>1872.2</v>
      </c>
      <c r="J1542" s="629">
        <v>1</v>
      </c>
      <c r="K1542" s="629">
        <v>1872.2</v>
      </c>
      <c r="L1542" s="629">
        <v>1</v>
      </c>
      <c r="M1542" s="629">
        <v>1872.2</v>
      </c>
      <c r="N1542" s="629">
        <v>3</v>
      </c>
      <c r="O1542" s="629">
        <v>5616.6</v>
      </c>
      <c r="P1542" s="642">
        <v>3</v>
      </c>
      <c r="Q1542" s="630">
        <v>1872.2</v>
      </c>
    </row>
    <row r="1543" spans="1:17" ht="14.4" customHeight="1" x14ac:dyDescent="0.3">
      <c r="A1543" s="625" t="s">
        <v>545</v>
      </c>
      <c r="B1543" s="626" t="s">
        <v>8223</v>
      </c>
      <c r="C1543" s="626" t="s">
        <v>6450</v>
      </c>
      <c r="D1543" s="626" t="s">
        <v>7509</v>
      </c>
      <c r="E1543" s="626" t="s">
        <v>7510</v>
      </c>
      <c r="F1543" s="629">
        <v>6</v>
      </c>
      <c r="G1543" s="629">
        <v>1266</v>
      </c>
      <c r="H1543" s="629">
        <v>1</v>
      </c>
      <c r="I1543" s="629">
        <v>211</v>
      </c>
      <c r="J1543" s="629">
        <v>3</v>
      </c>
      <c r="K1543" s="629">
        <v>656.01</v>
      </c>
      <c r="L1543" s="629">
        <v>0.51817535545023696</v>
      </c>
      <c r="M1543" s="629">
        <v>218.67</v>
      </c>
      <c r="N1543" s="629">
        <v>14</v>
      </c>
      <c r="O1543" s="629">
        <v>3061.3799999999997</v>
      </c>
      <c r="P1543" s="642">
        <v>2.4181516587677723</v>
      </c>
      <c r="Q1543" s="630">
        <v>218.67</v>
      </c>
    </row>
    <row r="1544" spans="1:17" ht="14.4" customHeight="1" x14ac:dyDescent="0.3">
      <c r="A1544" s="625" t="s">
        <v>545</v>
      </c>
      <c r="B1544" s="626" t="s">
        <v>8223</v>
      </c>
      <c r="C1544" s="626" t="s">
        <v>6450</v>
      </c>
      <c r="D1544" s="626" t="s">
        <v>7512</v>
      </c>
      <c r="E1544" s="626" t="s">
        <v>6688</v>
      </c>
      <c r="F1544" s="629"/>
      <c r="G1544" s="629"/>
      <c r="H1544" s="629"/>
      <c r="I1544" s="629"/>
      <c r="J1544" s="629">
        <v>2</v>
      </c>
      <c r="K1544" s="629">
        <v>3529.86</v>
      </c>
      <c r="L1544" s="629"/>
      <c r="M1544" s="629">
        <v>1764.93</v>
      </c>
      <c r="N1544" s="629">
        <v>1</v>
      </c>
      <c r="O1544" s="629">
        <v>1764.93</v>
      </c>
      <c r="P1544" s="642"/>
      <c r="Q1544" s="630">
        <v>1764.93</v>
      </c>
    </row>
    <row r="1545" spans="1:17" ht="14.4" customHeight="1" x14ac:dyDescent="0.3">
      <c r="A1545" s="625" t="s">
        <v>545</v>
      </c>
      <c r="B1545" s="626" t="s">
        <v>8223</v>
      </c>
      <c r="C1545" s="626" t="s">
        <v>6450</v>
      </c>
      <c r="D1545" s="626" t="s">
        <v>8325</v>
      </c>
      <c r="E1545" s="626" t="s">
        <v>7514</v>
      </c>
      <c r="F1545" s="629">
        <v>1</v>
      </c>
      <c r="G1545" s="629">
        <v>1703</v>
      </c>
      <c r="H1545" s="629">
        <v>1</v>
      </c>
      <c r="I1545" s="629">
        <v>1703</v>
      </c>
      <c r="J1545" s="629"/>
      <c r="K1545" s="629"/>
      <c r="L1545" s="629"/>
      <c r="M1545" s="629"/>
      <c r="N1545" s="629"/>
      <c r="O1545" s="629"/>
      <c r="P1545" s="642"/>
      <c r="Q1545" s="630"/>
    </row>
    <row r="1546" spans="1:17" ht="14.4" customHeight="1" x14ac:dyDescent="0.3">
      <c r="A1546" s="625" t="s">
        <v>545</v>
      </c>
      <c r="B1546" s="626" t="s">
        <v>8223</v>
      </c>
      <c r="C1546" s="626" t="s">
        <v>6450</v>
      </c>
      <c r="D1546" s="626" t="s">
        <v>6687</v>
      </c>
      <c r="E1546" s="626" t="s">
        <v>6688</v>
      </c>
      <c r="F1546" s="629"/>
      <c r="G1546" s="629"/>
      <c r="H1546" s="629"/>
      <c r="I1546" s="629"/>
      <c r="J1546" s="629">
        <v>2</v>
      </c>
      <c r="K1546" s="629">
        <v>3504.38</v>
      </c>
      <c r="L1546" s="629"/>
      <c r="M1546" s="629">
        <v>1752.19</v>
      </c>
      <c r="N1546" s="629">
        <v>3</v>
      </c>
      <c r="O1546" s="629">
        <v>5350.4400000000005</v>
      </c>
      <c r="P1546" s="642"/>
      <c r="Q1546" s="630">
        <v>1783.4800000000002</v>
      </c>
    </row>
    <row r="1547" spans="1:17" ht="14.4" customHeight="1" x14ac:dyDescent="0.3">
      <c r="A1547" s="625" t="s">
        <v>545</v>
      </c>
      <c r="B1547" s="626" t="s">
        <v>8223</v>
      </c>
      <c r="C1547" s="626" t="s">
        <v>6450</v>
      </c>
      <c r="D1547" s="626" t="s">
        <v>8326</v>
      </c>
      <c r="E1547" s="626" t="s">
        <v>7514</v>
      </c>
      <c r="F1547" s="629">
        <v>2</v>
      </c>
      <c r="G1547" s="629">
        <v>3441.8</v>
      </c>
      <c r="H1547" s="629">
        <v>1</v>
      </c>
      <c r="I1547" s="629">
        <v>1720.9</v>
      </c>
      <c r="J1547" s="629"/>
      <c r="K1547" s="629"/>
      <c r="L1547" s="629"/>
      <c r="M1547" s="629"/>
      <c r="N1547" s="629"/>
      <c r="O1547" s="629"/>
      <c r="P1547" s="642"/>
      <c r="Q1547" s="630"/>
    </row>
    <row r="1548" spans="1:17" ht="14.4" customHeight="1" x14ac:dyDescent="0.3">
      <c r="A1548" s="625" t="s">
        <v>545</v>
      </c>
      <c r="B1548" s="626" t="s">
        <v>8223</v>
      </c>
      <c r="C1548" s="626" t="s">
        <v>6450</v>
      </c>
      <c r="D1548" s="626" t="s">
        <v>8327</v>
      </c>
      <c r="E1548" s="626" t="s">
        <v>7514</v>
      </c>
      <c r="F1548" s="629">
        <v>2</v>
      </c>
      <c r="G1548" s="629">
        <v>3441.8</v>
      </c>
      <c r="H1548" s="629">
        <v>1</v>
      </c>
      <c r="I1548" s="629">
        <v>1720.9</v>
      </c>
      <c r="J1548" s="629"/>
      <c r="K1548" s="629"/>
      <c r="L1548" s="629"/>
      <c r="M1548" s="629"/>
      <c r="N1548" s="629"/>
      <c r="O1548" s="629"/>
      <c r="P1548" s="642"/>
      <c r="Q1548" s="630"/>
    </row>
    <row r="1549" spans="1:17" ht="14.4" customHeight="1" x14ac:dyDescent="0.3">
      <c r="A1549" s="625" t="s">
        <v>545</v>
      </c>
      <c r="B1549" s="626" t="s">
        <v>8223</v>
      </c>
      <c r="C1549" s="626" t="s">
        <v>6450</v>
      </c>
      <c r="D1549" s="626" t="s">
        <v>7518</v>
      </c>
      <c r="E1549" s="626" t="s">
        <v>7514</v>
      </c>
      <c r="F1549" s="629">
        <v>1</v>
      </c>
      <c r="G1549" s="629">
        <v>1720.9</v>
      </c>
      <c r="H1549" s="629">
        <v>1</v>
      </c>
      <c r="I1549" s="629">
        <v>1720.9</v>
      </c>
      <c r="J1549" s="629"/>
      <c r="K1549" s="629"/>
      <c r="L1549" s="629"/>
      <c r="M1549" s="629"/>
      <c r="N1549" s="629"/>
      <c r="O1549" s="629"/>
      <c r="P1549" s="642"/>
      <c r="Q1549" s="630"/>
    </row>
    <row r="1550" spans="1:17" ht="14.4" customHeight="1" x14ac:dyDescent="0.3">
      <c r="A1550" s="625" t="s">
        <v>545</v>
      </c>
      <c r="B1550" s="626" t="s">
        <v>8223</v>
      </c>
      <c r="C1550" s="626" t="s">
        <v>6450</v>
      </c>
      <c r="D1550" s="626" t="s">
        <v>7519</v>
      </c>
      <c r="E1550" s="626" t="s">
        <v>6688</v>
      </c>
      <c r="F1550" s="629"/>
      <c r="G1550" s="629"/>
      <c r="H1550" s="629"/>
      <c r="I1550" s="629"/>
      <c r="J1550" s="629">
        <v>1</v>
      </c>
      <c r="K1550" s="629">
        <v>1783.48</v>
      </c>
      <c r="L1550" s="629"/>
      <c r="M1550" s="629">
        <v>1783.48</v>
      </c>
      <c r="N1550" s="629">
        <v>5</v>
      </c>
      <c r="O1550" s="629">
        <v>8917.4000000000015</v>
      </c>
      <c r="P1550" s="642"/>
      <c r="Q1550" s="630">
        <v>1783.4800000000002</v>
      </c>
    </row>
    <row r="1551" spans="1:17" ht="14.4" customHeight="1" x14ac:dyDescent="0.3">
      <c r="A1551" s="625" t="s">
        <v>545</v>
      </c>
      <c r="B1551" s="626" t="s">
        <v>8223</v>
      </c>
      <c r="C1551" s="626" t="s">
        <v>6450</v>
      </c>
      <c r="D1551" s="626" t="s">
        <v>6689</v>
      </c>
      <c r="E1551" s="626" t="s">
        <v>6690</v>
      </c>
      <c r="F1551" s="629"/>
      <c r="G1551" s="629"/>
      <c r="H1551" s="629"/>
      <c r="I1551" s="629"/>
      <c r="J1551" s="629"/>
      <c r="K1551" s="629"/>
      <c r="L1551" s="629"/>
      <c r="M1551" s="629"/>
      <c r="N1551" s="629">
        <v>2</v>
      </c>
      <c r="O1551" s="629">
        <v>478.8</v>
      </c>
      <c r="P1551" s="642"/>
      <c r="Q1551" s="630">
        <v>239.4</v>
      </c>
    </row>
    <row r="1552" spans="1:17" ht="14.4" customHeight="1" x14ac:dyDescent="0.3">
      <c r="A1552" s="625" t="s">
        <v>545</v>
      </c>
      <c r="B1552" s="626" t="s">
        <v>8223</v>
      </c>
      <c r="C1552" s="626" t="s">
        <v>6450</v>
      </c>
      <c r="D1552" s="626" t="s">
        <v>6691</v>
      </c>
      <c r="E1552" s="626" t="s">
        <v>6686</v>
      </c>
      <c r="F1552" s="629"/>
      <c r="G1552" s="629"/>
      <c r="H1552" s="629"/>
      <c r="I1552" s="629"/>
      <c r="J1552" s="629">
        <v>4</v>
      </c>
      <c r="K1552" s="629">
        <v>1305.8</v>
      </c>
      <c r="L1552" s="629"/>
      <c r="M1552" s="629">
        <v>326.45</v>
      </c>
      <c r="N1552" s="629"/>
      <c r="O1552" s="629"/>
      <c r="P1552" s="642"/>
      <c r="Q1552" s="630"/>
    </row>
    <row r="1553" spans="1:17" ht="14.4" customHeight="1" x14ac:dyDescent="0.3">
      <c r="A1553" s="625" t="s">
        <v>545</v>
      </c>
      <c r="B1553" s="626" t="s">
        <v>8223</v>
      </c>
      <c r="C1553" s="626" t="s">
        <v>6450</v>
      </c>
      <c r="D1553" s="626" t="s">
        <v>7525</v>
      </c>
      <c r="E1553" s="626" t="s">
        <v>7526</v>
      </c>
      <c r="F1553" s="629">
        <v>31</v>
      </c>
      <c r="G1553" s="629">
        <v>351478</v>
      </c>
      <c r="H1553" s="629">
        <v>1</v>
      </c>
      <c r="I1553" s="629">
        <v>11338</v>
      </c>
      <c r="J1553" s="629">
        <v>31</v>
      </c>
      <c r="K1553" s="629">
        <v>351478</v>
      </c>
      <c r="L1553" s="629">
        <v>1</v>
      </c>
      <c r="M1553" s="629">
        <v>11338</v>
      </c>
      <c r="N1553" s="629">
        <v>4</v>
      </c>
      <c r="O1553" s="629">
        <v>45352</v>
      </c>
      <c r="P1553" s="642">
        <v>0.12903225806451613</v>
      </c>
      <c r="Q1553" s="630">
        <v>11338</v>
      </c>
    </row>
    <row r="1554" spans="1:17" ht="14.4" customHeight="1" x14ac:dyDescent="0.3">
      <c r="A1554" s="625" t="s">
        <v>545</v>
      </c>
      <c r="B1554" s="626" t="s">
        <v>8223</v>
      </c>
      <c r="C1554" s="626" t="s">
        <v>6450</v>
      </c>
      <c r="D1554" s="626" t="s">
        <v>7527</v>
      </c>
      <c r="E1554" s="626" t="s">
        <v>7528</v>
      </c>
      <c r="F1554" s="629">
        <v>13</v>
      </c>
      <c r="G1554" s="629">
        <v>35191</v>
      </c>
      <c r="H1554" s="629">
        <v>1</v>
      </c>
      <c r="I1554" s="629">
        <v>2707</v>
      </c>
      <c r="J1554" s="629">
        <v>8</v>
      </c>
      <c r="K1554" s="629">
        <v>21656</v>
      </c>
      <c r="L1554" s="629">
        <v>0.61538461538461542</v>
      </c>
      <c r="M1554" s="629">
        <v>2707</v>
      </c>
      <c r="N1554" s="629">
        <v>2</v>
      </c>
      <c r="O1554" s="629">
        <v>5414</v>
      </c>
      <c r="P1554" s="642">
        <v>0.15384615384615385</v>
      </c>
      <c r="Q1554" s="630">
        <v>2707</v>
      </c>
    </row>
    <row r="1555" spans="1:17" ht="14.4" customHeight="1" x14ac:dyDescent="0.3">
      <c r="A1555" s="625" t="s">
        <v>545</v>
      </c>
      <c r="B1555" s="626" t="s">
        <v>8223</v>
      </c>
      <c r="C1555" s="626" t="s">
        <v>6450</v>
      </c>
      <c r="D1555" s="626" t="s">
        <v>7529</v>
      </c>
      <c r="E1555" s="626" t="s">
        <v>7530</v>
      </c>
      <c r="F1555" s="629">
        <v>23</v>
      </c>
      <c r="G1555" s="629">
        <v>105984</v>
      </c>
      <c r="H1555" s="629">
        <v>1</v>
      </c>
      <c r="I1555" s="629">
        <v>4608</v>
      </c>
      <c r="J1555" s="629">
        <v>32</v>
      </c>
      <c r="K1555" s="629">
        <v>147456</v>
      </c>
      <c r="L1555" s="629">
        <v>1.3913043478260869</v>
      </c>
      <c r="M1555" s="629">
        <v>4608</v>
      </c>
      <c r="N1555" s="629">
        <v>4</v>
      </c>
      <c r="O1555" s="629">
        <v>18432</v>
      </c>
      <c r="P1555" s="642">
        <v>0.17391304347826086</v>
      </c>
      <c r="Q1555" s="630">
        <v>4608</v>
      </c>
    </row>
    <row r="1556" spans="1:17" ht="14.4" customHeight="1" x14ac:dyDescent="0.3">
      <c r="A1556" s="625" t="s">
        <v>545</v>
      </c>
      <c r="B1556" s="626" t="s">
        <v>8223</v>
      </c>
      <c r="C1556" s="626" t="s">
        <v>6450</v>
      </c>
      <c r="D1556" s="626" t="s">
        <v>8328</v>
      </c>
      <c r="E1556" s="626" t="s">
        <v>8329</v>
      </c>
      <c r="F1556" s="629">
        <v>5</v>
      </c>
      <c r="G1556" s="629">
        <v>23040</v>
      </c>
      <c r="H1556" s="629">
        <v>1</v>
      </c>
      <c r="I1556" s="629">
        <v>4608</v>
      </c>
      <c r="J1556" s="629"/>
      <c r="K1556" s="629"/>
      <c r="L1556" s="629"/>
      <c r="M1556" s="629"/>
      <c r="N1556" s="629"/>
      <c r="O1556" s="629"/>
      <c r="P1556" s="642"/>
      <c r="Q1556" s="630"/>
    </row>
    <row r="1557" spans="1:17" ht="14.4" customHeight="1" x14ac:dyDescent="0.3">
      <c r="A1557" s="625" t="s">
        <v>545</v>
      </c>
      <c r="B1557" s="626" t="s">
        <v>8223</v>
      </c>
      <c r="C1557" s="626" t="s">
        <v>6450</v>
      </c>
      <c r="D1557" s="626" t="s">
        <v>7531</v>
      </c>
      <c r="E1557" s="626" t="s">
        <v>7532</v>
      </c>
      <c r="F1557" s="629">
        <v>1</v>
      </c>
      <c r="G1557" s="629">
        <v>1924</v>
      </c>
      <c r="H1557" s="629">
        <v>1</v>
      </c>
      <c r="I1557" s="629">
        <v>1924</v>
      </c>
      <c r="J1557" s="629"/>
      <c r="K1557" s="629"/>
      <c r="L1557" s="629"/>
      <c r="M1557" s="629"/>
      <c r="N1557" s="629"/>
      <c r="O1557" s="629"/>
      <c r="P1557" s="642"/>
      <c r="Q1557" s="630"/>
    </row>
    <row r="1558" spans="1:17" ht="14.4" customHeight="1" x14ac:dyDescent="0.3">
      <c r="A1558" s="625" t="s">
        <v>545</v>
      </c>
      <c r="B1558" s="626" t="s">
        <v>8223</v>
      </c>
      <c r="C1558" s="626" t="s">
        <v>6450</v>
      </c>
      <c r="D1558" s="626" t="s">
        <v>7533</v>
      </c>
      <c r="E1558" s="626" t="s">
        <v>7534</v>
      </c>
      <c r="F1558" s="629">
        <v>1</v>
      </c>
      <c r="G1558" s="629">
        <v>2113</v>
      </c>
      <c r="H1558" s="629">
        <v>1</v>
      </c>
      <c r="I1558" s="629">
        <v>2113</v>
      </c>
      <c r="J1558" s="629"/>
      <c r="K1558" s="629"/>
      <c r="L1558" s="629"/>
      <c r="M1558" s="629"/>
      <c r="N1558" s="629"/>
      <c r="O1558" s="629"/>
      <c r="P1558" s="642"/>
      <c r="Q1558" s="630"/>
    </row>
    <row r="1559" spans="1:17" ht="14.4" customHeight="1" x14ac:dyDescent="0.3">
      <c r="A1559" s="625" t="s">
        <v>545</v>
      </c>
      <c r="B1559" s="626" t="s">
        <v>8223</v>
      </c>
      <c r="C1559" s="626" t="s">
        <v>6450</v>
      </c>
      <c r="D1559" s="626" t="s">
        <v>7535</v>
      </c>
      <c r="E1559" s="626" t="s">
        <v>7536</v>
      </c>
      <c r="F1559" s="629">
        <v>1</v>
      </c>
      <c r="G1559" s="629">
        <v>2175</v>
      </c>
      <c r="H1559" s="629">
        <v>1</v>
      </c>
      <c r="I1559" s="629">
        <v>2175</v>
      </c>
      <c r="J1559" s="629"/>
      <c r="K1559" s="629"/>
      <c r="L1559" s="629"/>
      <c r="M1559" s="629"/>
      <c r="N1559" s="629"/>
      <c r="O1559" s="629"/>
      <c r="P1559" s="642"/>
      <c r="Q1559" s="630"/>
    </row>
    <row r="1560" spans="1:17" ht="14.4" customHeight="1" x14ac:dyDescent="0.3">
      <c r="A1560" s="625" t="s">
        <v>545</v>
      </c>
      <c r="B1560" s="626" t="s">
        <v>8223</v>
      </c>
      <c r="C1560" s="626" t="s">
        <v>6450</v>
      </c>
      <c r="D1560" s="626" t="s">
        <v>7537</v>
      </c>
      <c r="E1560" s="626" t="s">
        <v>7534</v>
      </c>
      <c r="F1560" s="629">
        <v>4</v>
      </c>
      <c r="G1560" s="629">
        <v>9120</v>
      </c>
      <c r="H1560" s="629">
        <v>1</v>
      </c>
      <c r="I1560" s="629">
        <v>2280</v>
      </c>
      <c r="J1560" s="629"/>
      <c r="K1560" s="629"/>
      <c r="L1560" s="629"/>
      <c r="M1560" s="629"/>
      <c r="N1560" s="629"/>
      <c r="O1560" s="629"/>
      <c r="P1560" s="642"/>
      <c r="Q1560" s="630"/>
    </row>
    <row r="1561" spans="1:17" ht="14.4" customHeight="1" x14ac:dyDescent="0.3">
      <c r="A1561" s="625" t="s">
        <v>545</v>
      </c>
      <c r="B1561" s="626" t="s">
        <v>8223</v>
      </c>
      <c r="C1561" s="626" t="s">
        <v>6450</v>
      </c>
      <c r="D1561" s="626" t="s">
        <v>7548</v>
      </c>
      <c r="E1561" s="626" t="s">
        <v>7549</v>
      </c>
      <c r="F1561" s="629"/>
      <c r="G1561" s="629"/>
      <c r="H1561" s="629"/>
      <c r="I1561" s="629"/>
      <c r="J1561" s="629">
        <v>4</v>
      </c>
      <c r="K1561" s="629">
        <v>21944</v>
      </c>
      <c r="L1561" s="629"/>
      <c r="M1561" s="629">
        <v>5486</v>
      </c>
      <c r="N1561" s="629">
        <v>2</v>
      </c>
      <c r="O1561" s="629">
        <v>10972</v>
      </c>
      <c r="P1561" s="642"/>
      <c r="Q1561" s="630">
        <v>5486</v>
      </c>
    </row>
    <row r="1562" spans="1:17" ht="14.4" customHeight="1" x14ac:dyDescent="0.3">
      <c r="A1562" s="625" t="s">
        <v>545</v>
      </c>
      <c r="B1562" s="626" t="s">
        <v>8223</v>
      </c>
      <c r="C1562" s="626" t="s">
        <v>6450</v>
      </c>
      <c r="D1562" s="626" t="s">
        <v>7550</v>
      </c>
      <c r="E1562" s="626" t="s">
        <v>7551</v>
      </c>
      <c r="F1562" s="629">
        <v>16</v>
      </c>
      <c r="G1562" s="629">
        <v>43312</v>
      </c>
      <c r="H1562" s="629">
        <v>1</v>
      </c>
      <c r="I1562" s="629">
        <v>2707</v>
      </c>
      <c r="J1562" s="629">
        <v>24</v>
      </c>
      <c r="K1562" s="629">
        <v>64968</v>
      </c>
      <c r="L1562" s="629">
        <v>1.5</v>
      </c>
      <c r="M1562" s="629">
        <v>2707</v>
      </c>
      <c r="N1562" s="629">
        <v>2</v>
      </c>
      <c r="O1562" s="629">
        <v>5414</v>
      </c>
      <c r="P1562" s="642">
        <v>0.125</v>
      </c>
      <c r="Q1562" s="630">
        <v>2707</v>
      </c>
    </row>
    <row r="1563" spans="1:17" ht="14.4" customHeight="1" x14ac:dyDescent="0.3">
      <c r="A1563" s="625" t="s">
        <v>545</v>
      </c>
      <c r="B1563" s="626" t="s">
        <v>8223</v>
      </c>
      <c r="C1563" s="626" t="s">
        <v>6450</v>
      </c>
      <c r="D1563" s="626" t="s">
        <v>7552</v>
      </c>
      <c r="E1563" s="626" t="s">
        <v>7553</v>
      </c>
      <c r="F1563" s="629">
        <v>5</v>
      </c>
      <c r="G1563" s="629">
        <v>12800</v>
      </c>
      <c r="H1563" s="629">
        <v>1</v>
      </c>
      <c r="I1563" s="629">
        <v>2560</v>
      </c>
      <c r="J1563" s="629">
        <v>3</v>
      </c>
      <c r="K1563" s="629">
        <v>7680</v>
      </c>
      <c r="L1563" s="629">
        <v>0.6</v>
      </c>
      <c r="M1563" s="629">
        <v>2560</v>
      </c>
      <c r="N1563" s="629"/>
      <c r="O1563" s="629"/>
      <c r="P1563" s="642"/>
      <c r="Q1563" s="630"/>
    </row>
    <row r="1564" spans="1:17" ht="14.4" customHeight="1" x14ac:dyDescent="0.3">
      <c r="A1564" s="625" t="s">
        <v>545</v>
      </c>
      <c r="B1564" s="626" t="s">
        <v>8223</v>
      </c>
      <c r="C1564" s="626" t="s">
        <v>6450</v>
      </c>
      <c r="D1564" s="626" t="s">
        <v>7554</v>
      </c>
      <c r="E1564" s="626" t="s">
        <v>7555</v>
      </c>
      <c r="F1564" s="629">
        <v>6</v>
      </c>
      <c r="G1564" s="629">
        <v>9654</v>
      </c>
      <c r="H1564" s="629">
        <v>1</v>
      </c>
      <c r="I1564" s="629">
        <v>1609</v>
      </c>
      <c r="J1564" s="629"/>
      <c r="K1564" s="629"/>
      <c r="L1564" s="629"/>
      <c r="M1564" s="629"/>
      <c r="N1564" s="629"/>
      <c r="O1564" s="629"/>
      <c r="P1564" s="642"/>
      <c r="Q1564" s="630"/>
    </row>
    <row r="1565" spans="1:17" ht="14.4" customHeight="1" x14ac:dyDescent="0.3">
      <c r="A1565" s="625" t="s">
        <v>545</v>
      </c>
      <c r="B1565" s="626" t="s">
        <v>8223</v>
      </c>
      <c r="C1565" s="626" t="s">
        <v>6450</v>
      </c>
      <c r="D1565" s="626" t="s">
        <v>7556</v>
      </c>
      <c r="E1565" s="626" t="s">
        <v>7187</v>
      </c>
      <c r="F1565" s="629">
        <v>2</v>
      </c>
      <c r="G1565" s="629">
        <v>2676</v>
      </c>
      <c r="H1565" s="629">
        <v>1</v>
      </c>
      <c r="I1565" s="629">
        <v>1338</v>
      </c>
      <c r="J1565" s="629">
        <v>13</v>
      </c>
      <c r="K1565" s="629">
        <v>18026.450000000004</v>
      </c>
      <c r="L1565" s="629">
        <v>6.7363415545590453</v>
      </c>
      <c r="M1565" s="629">
        <v>1386.6500000000003</v>
      </c>
      <c r="N1565" s="629">
        <v>10</v>
      </c>
      <c r="O1565" s="629">
        <v>13866.5</v>
      </c>
      <c r="P1565" s="642">
        <v>5.181801195814649</v>
      </c>
      <c r="Q1565" s="630">
        <v>1386.65</v>
      </c>
    </row>
    <row r="1566" spans="1:17" ht="14.4" customHeight="1" x14ac:dyDescent="0.3">
      <c r="A1566" s="625" t="s">
        <v>545</v>
      </c>
      <c r="B1566" s="626" t="s">
        <v>8223</v>
      </c>
      <c r="C1566" s="626" t="s">
        <v>6450</v>
      </c>
      <c r="D1566" s="626" t="s">
        <v>7557</v>
      </c>
      <c r="E1566" s="626" t="s">
        <v>7558</v>
      </c>
      <c r="F1566" s="629">
        <v>8</v>
      </c>
      <c r="G1566" s="629">
        <v>70552</v>
      </c>
      <c r="H1566" s="629">
        <v>1</v>
      </c>
      <c r="I1566" s="629">
        <v>8819</v>
      </c>
      <c r="J1566" s="629">
        <v>13</v>
      </c>
      <c r="K1566" s="629">
        <v>118815.97</v>
      </c>
      <c r="L1566" s="629">
        <v>1.6840907415806781</v>
      </c>
      <c r="M1566" s="629">
        <v>9139.69</v>
      </c>
      <c r="N1566" s="629">
        <v>11</v>
      </c>
      <c r="O1566" s="629">
        <v>100536.59</v>
      </c>
      <c r="P1566" s="642">
        <v>1.4249998582605736</v>
      </c>
      <c r="Q1566" s="630">
        <v>9139.69</v>
      </c>
    </row>
    <row r="1567" spans="1:17" ht="14.4" customHeight="1" x14ac:dyDescent="0.3">
      <c r="A1567" s="625" t="s">
        <v>545</v>
      </c>
      <c r="B1567" s="626" t="s">
        <v>8223</v>
      </c>
      <c r="C1567" s="626" t="s">
        <v>6450</v>
      </c>
      <c r="D1567" s="626" t="s">
        <v>7559</v>
      </c>
      <c r="E1567" s="626" t="s">
        <v>6965</v>
      </c>
      <c r="F1567" s="629">
        <v>3.8000000000000003</v>
      </c>
      <c r="G1567" s="629">
        <v>3085.5999999999995</v>
      </c>
      <c r="H1567" s="629">
        <v>1</v>
      </c>
      <c r="I1567" s="629">
        <v>811.99999999999977</v>
      </c>
      <c r="J1567" s="629">
        <v>6.7</v>
      </c>
      <c r="K1567" s="629">
        <v>5638.2099999999991</v>
      </c>
      <c r="L1567" s="629">
        <v>1.8272653616800623</v>
      </c>
      <c r="M1567" s="629">
        <v>841.5238805970148</v>
      </c>
      <c r="N1567" s="629">
        <v>1.9</v>
      </c>
      <c r="O1567" s="629">
        <v>1598.8899999999999</v>
      </c>
      <c r="P1567" s="642">
        <v>0.51817798807363236</v>
      </c>
      <c r="Q1567" s="630">
        <v>841.52105263157887</v>
      </c>
    </row>
    <row r="1568" spans="1:17" ht="14.4" customHeight="1" x14ac:dyDescent="0.3">
      <c r="A1568" s="625" t="s">
        <v>545</v>
      </c>
      <c r="B1568" s="626" t="s">
        <v>8223</v>
      </c>
      <c r="C1568" s="626" t="s">
        <v>6450</v>
      </c>
      <c r="D1568" s="626" t="s">
        <v>7562</v>
      </c>
      <c r="E1568" s="626" t="s">
        <v>7563</v>
      </c>
      <c r="F1568" s="629"/>
      <c r="G1568" s="629"/>
      <c r="H1568" s="629"/>
      <c r="I1568" s="629"/>
      <c r="J1568" s="629"/>
      <c r="K1568" s="629"/>
      <c r="L1568" s="629"/>
      <c r="M1568" s="629"/>
      <c r="N1568" s="629">
        <v>1</v>
      </c>
      <c r="O1568" s="629">
        <v>1831.25</v>
      </c>
      <c r="P1568" s="642"/>
      <c r="Q1568" s="630">
        <v>1831.25</v>
      </c>
    </row>
    <row r="1569" spans="1:17" ht="14.4" customHeight="1" x14ac:dyDescent="0.3">
      <c r="A1569" s="625" t="s">
        <v>545</v>
      </c>
      <c r="B1569" s="626" t="s">
        <v>8223</v>
      </c>
      <c r="C1569" s="626" t="s">
        <v>6450</v>
      </c>
      <c r="D1569" s="626" t="s">
        <v>7564</v>
      </c>
      <c r="E1569" s="626" t="s">
        <v>7565</v>
      </c>
      <c r="F1569" s="629">
        <v>14</v>
      </c>
      <c r="G1569" s="629">
        <v>28770</v>
      </c>
      <c r="H1569" s="629">
        <v>1</v>
      </c>
      <c r="I1569" s="629">
        <v>2055</v>
      </c>
      <c r="J1569" s="629">
        <v>10</v>
      </c>
      <c r="K1569" s="629">
        <v>21297.3</v>
      </c>
      <c r="L1569" s="629">
        <v>0.74026068821689262</v>
      </c>
      <c r="M1569" s="629">
        <v>2129.73</v>
      </c>
      <c r="N1569" s="629">
        <v>17</v>
      </c>
      <c r="O1569" s="629">
        <v>36205.410000000003</v>
      </c>
      <c r="P1569" s="642">
        <v>1.2584431699687175</v>
      </c>
      <c r="Q1569" s="630">
        <v>2129.73</v>
      </c>
    </row>
    <row r="1570" spans="1:17" ht="14.4" customHeight="1" x14ac:dyDescent="0.3">
      <c r="A1570" s="625" t="s">
        <v>545</v>
      </c>
      <c r="B1570" s="626" t="s">
        <v>8223</v>
      </c>
      <c r="C1570" s="626" t="s">
        <v>6450</v>
      </c>
      <c r="D1570" s="626" t="s">
        <v>7566</v>
      </c>
      <c r="E1570" s="626" t="s">
        <v>7565</v>
      </c>
      <c r="F1570" s="629"/>
      <c r="G1570" s="629"/>
      <c r="H1570" s="629"/>
      <c r="I1570" s="629"/>
      <c r="J1570" s="629"/>
      <c r="K1570" s="629"/>
      <c r="L1570" s="629"/>
      <c r="M1570" s="629"/>
      <c r="N1570" s="629">
        <v>2</v>
      </c>
      <c r="O1570" s="629">
        <v>4684.3599999999997</v>
      </c>
      <c r="P1570" s="642"/>
      <c r="Q1570" s="630">
        <v>2342.1799999999998</v>
      </c>
    </row>
    <row r="1571" spans="1:17" ht="14.4" customHeight="1" x14ac:dyDescent="0.3">
      <c r="A1571" s="625" t="s">
        <v>545</v>
      </c>
      <c r="B1571" s="626" t="s">
        <v>8223</v>
      </c>
      <c r="C1571" s="626" t="s">
        <v>6450</v>
      </c>
      <c r="D1571" s="626" t="s">
        <v>7571</v>
      </c>
      <c r="E1571" s="626" t="s">
        <v>7572</v>
      </c>
      <c r="F1571" s="629"/>
      <c r="G1571" s="629"/>
      <c r="H1571" s="629"/>
      <c r="I1571" s="629"/>
      <c r="J1571" s="629">
        <v>1</v>
      </c>
      <c r="K1571" s="629">
        <v>6716.5</v>
      </c>
      <c r="L1571" s="629"/>
      <c r="M1571" s="629">
        <v>6716.5</v>
      </c>
      <c r="N1571" s="629"/>
      <c r="O1571" s="629"/>
      <c r="P1571" s="642"/>
      <c r="Q1571" s="630"/>
    </row>
    <row r="1572" spans="1:17" ht="14.4" customHeight="1" x14ac:dyDescent="0.3">
      <c r="A1572" s="625" t="s">
        <v>545</v>
      </c>
      <c r="B1572" s="626" t="s">
        <v>8223</v>
      </c>
      <c r="C1572" s="626" t="s">
        <v>6450</v>
      </c>
      <c r="D1572" s="626" t="s">
        <v>7574</v>
      </c>
      <c r="E1572" s="626" t="s">
        <v>7572</v>
      </c>
      <c r="F1572" s="629">
        <v>1</v>
      </c>
      <c r="G1572" s="629">
        <v>7378.3</v>
      </c>
      <c r="H1572" s="629">
        <v>1</v>
      </c>
      <c r="I1572" s="629">
        <v>7378.3</v>
      </c>
      <c r="J1572" s="629"/>
      <c r="K1572" s="629"/>
      <c r="L1572" s="629"/>
      <c r="M1572" s="629"/>
      <c r="N1572" s="629"/>
      <c r="O1572" s="629"/>
      <c r="P1572" s="642"/>
      <c r="Q1572" s="630"/>
    </row>
    <row r="1573" spans="1:17" ht="14.4" customHeight="1" x14ac:dyDescent="0.3">
      <c r="A1573" s="625" t="s">
        <v>545</v>
      </c>
      <c r="B1573" s="626" t="s">
        <v>8223</v>
      </c>
      <c r="C1573" s="626" t="s">
        <v>6450</v>
      </c>
      <c r="D1573" s="626" t="s">
        <v>7575</v>
      </c>
      <c r="E1573" s="626" t="s">
        <v>7576</v>
      </c>
      <c r="F1573" s="629"/>
      <c r="G1573" s="629"/>
      <c r="H1573" s="629"/>
      <c r="I1573" s="629"/>
      <c r="J1573" s="629">
        <v>1</v>
      </c>
      <c r="K1573" s="629">
        <v>6286.4</v>
      </c>
      <c r="L1573" s="629"/>
      <c r="M1573" s="629">
        <v>6286.4</v>
      </c>
      <c r="N1573" s="629"/>
      <c r="O1573" s="629"/>
      <c r="P1573" s="642"/>
      <c r="Q1573" s="630"/>
    </row>
    <row r="1574" spans="1:17" ht="14.4" customHeight="1" x14ac:dyDescent="0.3">
      <c r="A1574" s="625" t="s">
        <v>545</v>
      </c>
      <c r="B1574" s="626" t="s">
        <v>8223</v>
      </c>
      <c r="C1574" s="626" t="s">
        <v>6450</v>
      </c>
      <c r="D1574" s="626" t="s">
        <v>7579</v>
      </c>
      <c r="E1574" s="626" t="s">
        <v>7580</v>
      </c>
      <c r="F1574" s="629">
        <v>1</v>
      </c>
      <c r="G1574" s="629">
        <v>4797.5</v>
      </c>
      <c r="H1574" s="629">
        <v>1</v>
      </c>
      <c r="I1574" s="629">
        <v>4797.5</v>
      </c>
      <c r="J1574" s="629"/>
      <c r="K1574" s="629"/>
      <c r="L1574" s="629"/>
      <c r="M1574" s="629"/>
      <c r="N1574" s="629"/>
      <c r="O1574" s="629"/>
      <c r="P1574" s="642"/>
      <c r="Q1574" s="630"/>
    </row>
    <row r="1575" spans="1:17" ht="14.4" customHeight="1" x14ac:dyDescent="0.3">
      <c r="A1575" s="625" t="s">
        <v>545</v>
      </c>
      <c r="B1575" s="626" t="s">
        <v>8223</v>
      </c>
      <c r="C1575" s="626" t="s">
        <v>6450</v>
      </c>
      <c r="D1575" s="626" t="s">
        <v>7593</v>
      </c>
      <c r="E1575" s="626" t="s">
        <v>7594</v>
      </c>
      <c r="F1575" s="629">
        <v>1</v>
      </c>
      <c r="G1575" s="629">
        <v>590.20000000000005</v>
      </c>
      <c r="H1575" s="629">
        <v>1</v>
      </c>
      <c r="I1575" s="629">
        <v>590.20000000000005</v>
      </c>
      <c r="J1575" s="629"/>
      <c r="K1575" s="629"/>
      <c r="L1575" s="629"/>
      <c r="M1575" s="629"/>
      <c r="N1575" s="629">
        <v>4</v>
      </c>
      <c r="O1575" s="629">
        <v>2360.8000000000002</v>
      </c>
      <c r="P1575" s="642">
        <v>4</v>
      </c>
      <c r="Q1575" s="630">
        <v>590.20000000000005</v>
      </c>
    </row>
    <row r="1576" spans="1:17" ht="14.4" customHeight="1" x14ac:dyDescent="0.3">
      <c r="A1576" s="625" t="s">
        <v>545</v>
      </c>
      <c r="B1576" s="626" t="s">
        <v>8223</v>
      </c>
      <c r="C1576" s="626" t="s">
        <v>6450</v>
      </c>
      <c r="D1576" s="626" t="s">
        <v>8330</v>
      </c>
      <c r="E1576" s="626" t="s">
        <v>7594</v>
      </c>
      <c r="F1576" s="629">
        <v>3</v>
      </c>
      <c r="G1576" s="629">
        <v>1770.6</v>
      </c>
      <c r="H1576" s="629">
        <v>1</v>
      </c>
      <c r="I1576" s="629">
        <v>590.19999999999993</v>
      </c>
      <c r="J1576" s="629"/>
      <c r="K1576" s="629"/>
      <c r="L1576" s="629"/>
      <c r="M1576" s="629"/>
      <c r="N1576" s="629"/>
      <c r="O1576" s="629"/>
      <c r="P1576" s="642"/>
      <c r="Q1576" s="630"/>
    </row>
    <row r="1577" spans="1:17" ht="14.4" customHeight="1" x14ac:dyDescent="0.3">
      <c r="A1577" s="625" t="s">
        <v>545</v>
      </c>
      <c r="B1577" s="626" t="s">
        <v>8223</v>
      </c>
      <c r="C1577" s="626" t="s">
        <v>6450</v>
      </c>
      <c r="D1577" s="626" t="s">
        <v>7597</v>
      </c>
      <c r="E1577" s="626" t="s">
        <v>7598</v>
      </c>
      <c r="F1577" s="629">
        <v>3</v>
      </c>
      <c r="G1577" s="629">
        <v>1770.6</v>
      </c>
      <c r="H1577" s="629">
        <v>1</v>
      </c>
      <c r="I1577" s="629">
        <v>590.19999999999993</v>
      </c>
      <c r="J1577" s="629">
        <v>9</v>
      </c>
      <c r="K1577" s="629">
        <v>5311.7999999999993</v>
      </c>
      <c r="L1577" s="629">
        <v>2.9999999999999996</v>
      </c>
      <c r="M1577" s="629">
        <v>590.19999999999993</v>
      </c>
      <c r="N1577" s="629">
        <v>4</v>
      </c>
      <c r="O1577" s="629">
        <v>2360.8000000000002</v>
      </c>
      <c r="P1577" s="642">
        <v>1.3333333333333335</v>
      </c>
      <c r="Q1577" s="630">
        <v>590.20000000000005</v>
      </c>
    </row>
    <row r="1578" spans="1:17" ht="14.4" customHeight="1" x14ac:dyDescent="0.3">
      <c r="A1578" s="625" t="s">
        <v>545</v>
      </c>
      <c r="B1578" s="626" t="s">
        <v>8223</v>
      </c>
      <c r="C1578" s="626" t="s">
        <v>6450</v>
      </c>
      <c r="D1578" s="626" t="s">
        <v>7600</v>
      </c>
      <c r="E1578" s="626" t="s">
        <v>7598</v>
      </c>
      <c r="F1578" s="629">
        <v>1</v>
      </c>
      <c r="G1578" s="629">
        <v>798.6</v>
      </c>
      <c r="H1578" s="629">
        <v>1</v>
      </c>
      <c r="I1578" s="629">
        <v>798.6</v>
      </c>
      <c r="J1578" s="629"/>
      <c r="K1578" s="629"/>
      <c r="L1578" s="629"/>
      <c r="M1578" s="629"/>
      <c r="N1578" s="629"/>
      <c r="O1578" s="629"/>
      <c r="P1578" s="642"/>
      <c r="Q1578" s="630"/>
    </row>
    <row r="1579" spans="1:17" ht="14.4" customHeight="1" x14ac:dyDescent="0.3">
      <c r="A1579" s="625" t="s">
        <v>545</v>
      </c>
      <c r="B1579" s="626" t="s">
        <v>8223</v>
      </c>
      <c r="C1579" s="626" t="s">
        <v>6450</v>
      </c>
      <c r="D1579" s="626" t="s">
        <v>7602</v>
      </c>
      <c r="E1579" s="626" t="s">
        <v>7603</v>
      </c>
      <c r="F1579" s="629"/>
      <c r="G1579" s="629"/>
      <c r="H1579" s="629"/>
      <c r="I1579" s="629"/>
      <c r="J1579" s="629">
        <v>1</v>
      </c>
      <c r="K1579" s="629">
        <v>18395</v>
      </c>
      <c r="L1579" s="629"/>
      <c r="M1579" s="629">
        <v>18395</v>
      </c>
      <c r="N1579" s="629"/>
      <c r="O1579" s="629"/>
      <c r="P1579" s="642"/>
      <c r="Q1579" s="630"/>
    </row>
    <row r="1580" spans="1:17" ht="14.4" customHeight="1" x14ac:dyDescent="0.3">
      <c r="A1580" s="625" t="s">
        <v>545</v>
      </c>
      <c r="B1580" s="626" t="s">
        <v>8223</v>
      </c>
      <c r="C1580" s="626" t="s">
        <v>6450</v>
      </c>
      <c r="D1580" s="626" t="s">
        <v>7606</v>
      </c>
      <c r="E1580" s="626" t="s">
        <v>7607</v>
      </c>
      <c r="F1580" s="629">
        <v>6</v>
      </c>
      <c r="G1580" s="629">
        <v>23760</v>
      </c>
      <c r="H1580" s="629">
        <v>1</v>
      </c>
      <c r="I1580" s="629">
        <v>3960</v>
      </c>
      <c r="J1580" s="629">
        <v>2</v>
      </c>
      <c r="K1580" s="629">
        <v>7920</v>
      </c>
      <c r="L1580" s="629">
        <v>0.33333333333333331</v>
      </c>
      <c r="M1580" s="629">
        <v>3960</v>
      </c>
      <c r="N1580" s="629"/>
      <c r="O1580" s="629"/>
      <c r="P1580" s="642"/>
      <c r="Q1580" s="630"/>
    </row>
    <row r="1581" spans="1:17" ht="14.4" customHeight="1" x14ac:dyDescent="0.3">
      <c r="A1581" s="625" t="s">
        <v>545</v>
      </c>
      <c r="B1581" s="626" t="s">
        <v>8223</v>
      </c>
      <c r="C1581" s="626" t="s">
        <v>6450</v>
      </c>
      <c r="D1581" s="626" t="s">
        <v>7608</v>
      </c>
      <c r="E1581" s="626" t="s">
        <v>7607</v>
      </c>
      <c r="F1581" s="629">
        <v>1</v>
      </c>
      <c r="G1581" s="629">
        <v>3960</v>
      </c>
      <c r="H1581" s="629">
        <v>1</v>
      </c>
      <c r="I1581" s="629">
        <v>3960</v>
      </c>
      <c r="J1581" s="629"/>
      <c r="K1581" s="629"/>
      <c r="L1581" s="629"/>
      <c r="M1581" s="629"/>
      <c r="N1581" s="629">
        <v>1</v>
      </c>
      <c r="O1581" s="629">
        <v>3960</v>
      </c>
      <c r="P1581" s="642">
        <v>1</v>
      </c>
      <c r="Q1581" s="630">
        <v>3960</v>
      </c>
    </row>
    <row r="1582" spans="1:17" ht="14.4" customHeight="1" x14ac:dyDescent="0.3">
      <c r="A1582" s="625" t="s">
        <v>545</v>
      </c>
      <c r="B1582" s="626" t="s">
        <v>8223</v>
      </c>
      <c r="C1582" s="626" t="s">
        <v>6450</v>
      </c>
      <c r="D1582" s="626" t="s">
        <v>7609</v>
      </c>
      <c r="E1582" s="626" t="s">
        <v>7607</v>
      </c>
      <c r="F1582" s="629">
        <v>2</v>
      </c>
      <c r="G1582" s="629">
        <v>10800</v>
      </c>
      <c r="H1582" s="629">
        <v>1</v>
      </c>
      <c r="I1582" s="629">
        <v>5400</v>
      </c>
      <c r="J1582" s="629"/>
      <c r="K1582" s="629"/>
      <c r="L1582" s="629"/>
      <c r="M1582" s="629"/>
      <c r="N1582" s="629"/>
      <c r="O1582" s="629"/>
      <c r="P1582" s="642"/>
      <c r="Q1582" s="630"/>
    </row>
    <row r="1583" spans="1:17" ht="14.4" customHeight="1" x14ac:dyDescent="0.3">
      <c r="A1583" s="625" t="s">
        <v>545</v>
      </c>
      <c r="B1583" s="626" t="s">
        <v>8223</v>
      </c>
      <c r="C1583" s="626" t="s">
        <v>6450</v>
      </c>
      <c r="D1583" s="626" t="s">
        <v>7610</v>
      </c>
      <c r="E1583" s="626" t="s">
        <v>7611</v>
      </c>
      <c r="F1583" s="629">
        <v>32</v>
      </c>
      <c r="G1583" s="629">
        <v>17609.599999999999</v>
      </c>
      <c r="H1583" s="629">
        <v>1</v>
      </c>
      <c r="I1583" s="629">
        <v>550.29999999999995</v>
      </c>
      <c r="J1583" s="629">
        <v>19</v>
      </c>
      <c r="K1583" s="629">
        <v>10455.700000000001</v>
      </c>
      <c r="L1583" s="629">
        <v>0.59375000000000011</v>
      </c>
      <c r="M1583" s="629">
        <v>550.30000000000007</v>
      </c>
      <c r="N1583" s="629">
        <v>5</v>
      </c>
      <c r="O1583" s="629">
        <v>2751.5</v>
      </c>
      <c r="P1583" s="642">
        <v>0.15625</v>
      </c>
      <c r="Q1583" s="630">
        <v>550.29999999999995</v>
      </c>
    </row>
    <row r="1584" spans="1:17" ht="14.4" customHeight="1" x14ac:dyDescent="0.3">
      <c r="A1584" s="625" t="s">
        <v>545</v>
      </c>
      <c r="B1584" s="626" t="s">
        <v>8223</v>
      </c>
      <c r="C1584" s="626" t="s">
        <v>6450</v>
      </c>
      <c r="D1584" s="626" t="s">
        <v>7612</v>
      </c>
      <c r="E1584" s="626" t="s">
        <v>7613</v>
      </c>
      <c r="F1584" s="629">
        <v>20</v>
      </c>
      <c r="G1584" s="629">
        <v>11006</v>
      </c>
      <c r="H1584" s="629">
        <v>1</v>
      </c>
      <c r="I1584" s="629">
        <v>550.29999999999995</v>
      </c>
      <c r="J1584" s="629"/>
      <c r="K1584" s="629"/>
      <c r="L1584" s="629"/>
      <c r="M1584" s="629"/>
      <c r="N1584" s="629"/>
      <c r="O1584" s="629"/>
      <c r="P1584" s="642"/>
      <c r="Q1584" s="630"/>
    </row>
    <row r="1585" spans="1:17" ht="14.4" customHeight="1" x14ac:dyDescent="0.3">
      <c r="A1585" s="625" t="s">
        <v>545</v>
      </c>
      <c r="B1585" s="626" t="s">
        <v>8223</v>
      </c>
      <c r="C1585" s="626" t="s">
        <v>6450</v>
      </c>
      <c r="D1585" s="626" t="s">
        <v>7614</v>
      </c>
      <c r="E1585" s="626" t="s">
        <v>7615</v>
      </c>
      <c r="F1585" s="629">
        <v>4</v>
      </c>
      <c r="G1585" s="629">
        <v>2332</v>
      </c>
      <c r="H1585" s="629">
        <v>1</v>
      </c>
      <c r="I1585" s="629">
        <v>583</v>
      </c>
      <c r="J1585" s="629"/>
      <c r="K1585" s="629"/>
      <c r="L1585" s="629"/>
      <c r="M1585" s="629"/>
      <c r="N1585" s="629"/>
      <c r="O1585" s="629"/>
      <c r="P1585" s="642"/>
      <c r="Q1585" s="630"/>
    </row>
    <row r="1586" spans="1:17" ht="14.4" customHeight="1" x14ac:dyDescent="0.3">
      <c r="A1586" s="625" t="s">
        <v>545</v>
      </c>
      <c r="B1586" s="626" t="s">
        <v>8223</v>
      </c>
      <c r="C1586" s="626" t="s">
        <v>6450</v>
      </c>
      <c r="D1586" s="626" t="s">
        <v>7618</v>
      </c>
      <c r="E1586" s="626" t="s">
        <v>7619</v>
      </c>
      <c r="F1586" s="629"/>
      <c r="G1586" s="629"/>
      <c r="H1586" s="629"/>
      <c r="I1586" s="629"/>
      <c r="J1586" s="629">
        <v>1</v>
      </c>
      <c r="K1586" s="629">
        <v>435.58</v>
      </c>
      <c r="L1586" s="629"/>
      <c r="M1586" s="629">
        <v>435.58</v>
      </c>
      <c r="N1586" s="629"/>
      <c r="O1586" s="629"/>
      <c r="P1586" s="642"/>
      <c r="Q1586" s="630"/>
    </row>
    <row r="1587" spans="1:17" ht="14.4" customHeight="1" x14ac:dyDescent="0.3">
      <c r="A1587" s="625" t="s">
        <v>545</v>
      </c>
      <c r="B1587" s="626" t="s">
        <v>8223</v>
      </c>
      <c r="C1587" s="626" t="s">
        <v>6450</v>
      </c>
      <c r="D1587" s="626" t="s">
        <v>7620</v>
      </c>
      <c r="E1587" s="626" t="s">
        <v>7621</v>
      </c>
      <c r="F1587" s="629">
        <v>1</v>
      </c>
      <c r="G1587" s="629">
        <v>5288.8</v>
      </c>
      <c r="H1587" s="629">
        <v>1</v>
      </c>
      <c r="I1587" s="629">
        <v>5288.8</v>
      </c>
      <c r="J1587" s="629"/>
      <c r="K1587" s="629"/>
      <c r="L1587" s="629"/>
      <c r="M1587" s="629"/>
      <c r="N1587" s="629"/>
      <c r="O1587" s="629"/>
      <c r="P1587" s="642"/>
      <c r="Q1587" s="630"/>
    </row>
    <row r="1588" spans="1:17" ht="14.4" customHeight="1" x14ac:dyDescent="0.3">
      <c r="A1588" s="625" t="s">
        <v>545</v>
      </c>
      <c r="B1588" s="626" t="s">
        <v>8223</v>
      </c>
      <c r="C1588" s="626" t="s">
        <v>6450</v>
      </c>
      <c r="D1588" s="626" t="s">
        <v>7624</v>
      </c>
      <c r="E1588" s="626" t="s">
        <v>7625</v>
      </c>
      <c r="F1588" s="629">
        <v>7</v>
      </c>
      <c r="G1588" s="629">
        <v>30498.3</v>
      </c>
      <c r="H1588" s="629">
        <v>1</v>
      </c>
      <c r="I1588" s="629">
        <v>4356.8999999999996</v>
      </c>
      <c r="J1588" s="629"/>
      <c r="K1588" s="629"/>
      <c r="L1588" s="629"/>
      <c r="M1588" s="629"/>
      <c r="N1588" s="629"/>
      <c r="O1588" s="629"/>
      <c r="P1588" s="642"/>
      <c r="Q1588" s="630"/>
    </row>
    <row r="1589" spans="1:17" ht="14.4" customHeight="1" x14ac:dyDescent="0.3">
      <c r="A1589" s="625" t="s">
        <v>545</v>
      </c>
      <c r="B1589" s="626" t="s">
        <v>8223</v>
      </c>
      <c r="C1589" s="626" t="s">
        <v>6450</v>
      </c>
      <c r="D1589" s="626" t="s">
        <v>7626</v>
      </c>
      <c r="E1589" s="626" t="s">
        <v>7627</v>
      </c>
      <c r="F1589" s="629">
        <v>2</v>
      </c>
      <c r="G1589" s="629">
        <v>4405.6000000000004</v>
      </c>
      <c r="H1589" s="629">
        <v>1</v>
      </c>
      <c r="I1589" s="629">
        <v>2202.8000000000002</v>
      </c>
      <c r="J1589" s="629"/>
      <c r="K1589" s="629"/>
      <c r="L1589" s="629"/>
      <c r="M1589" s="629"/>
      <c r="N1589" s="629"/>
      <c r="O1589" s="629"/>
      <c r="P1589" s="642"/>
      <c r="Q1589" s="630"/>
    </row>
    <row r="1590" spans="1:17" ht="14.4" customHeight="1" x14ac:dyDescent="0.3">
      <c r="A1590" s="625" t="s">
        <v>545</v>
      </c>
      <c r="B1590" s="626" t="s">
        <v>8223</v>
      </c>
      <c r="C1590" s="626" t="s">
        <v>6450</v>
      </c>
      <c r="D1590" s="626" t="s">
        <v>7633</v>
      </c>
      <c r="E1590" s="626" t="s">
        <v>7634</v>
      </c>
      <c r="F1590" s="629">
        <v>1</v>
      </c>
      <c r="G1590" s="629">
        <v>7835</v>
      </c>
      <c r="H1590" s="629">
        <v>1</v>
      </c>
      <c r="I1590" s="629">
        <v>7835</v>
      </c>
      <c r="J1590" s="629"/>
      <c r="K1590" s="629"/>
      <c r="L1590" s="629"/>
      <c r="M1590" s="629"/>
      <c r="N1590" s="629"/>
      <c r="O1590" s="629"/>
      <c r="P1590" s="642"/>
      <c r="Q1590" s="630"/>
    </row>
    <row r="1591" spans="1:17" ht="14.4" customHeight="1" x14ac:dyDescent="0.3">
      <c r="A1591" s="625" t="s">
        <v>545</v>
      </c>
      <c r="B1591" s="626" t="s">
        <v>8223</v>
      </c>
      <c r="C1591" s="626" t="s">
        <v>6450</v>
      </c>
      <c r="D1591" s="626" t="s">
        <v>7635</v>
      </c>
      <c r="E1591" s="626" t="s">
        <v>7636</v>
      </c>
      <c r="F1591" s="629">
        <v>1</v>
      </c>
      <c r="G1591" s="629">
        <v>1210</v>
      </c>
      <c r="H1591" s="629">
        <v>1</v>
      </c>
      <c r="I1591" s="629">
        <v>1210</v>
      </c>
      <c r="J1591" s="629">
        <v>2</v>
      </c>
      <c r="K1591" s="629">
        <v>2508</v>
      </c>
      <c r="L1591" s="629">
        <v>2.0727272727272728</v>
      </c>
      <c r="M1591" s="629">
        <v>1254</v>
      </c>
      <c r="N1591" s="629"/>
      <c r="O1591" s="629"/>
      <c r="P1591" s="642"/>
      <c r="Q1591" s="630"/>
    </row>
    <row r="1592" spans="1:17" ht="14.4" customHeight="1" x14ac:dyDescent="0.3">
      <c r="A1592" s="625" t="s">
        <v>545</v>
      </c>
      <c r="B1592" s="626" t="s">
        <v>8223</v>
      </c>
      <c r="C1592" s="626" t="s">
        <v>6450</v>
      </c>
      <c r="D1592" s="626" t="s">
        <v>7637</v>
      </c>
      <c r="E1592" s="626" t="s">
        <v>7636</v>
      </c>
      <c r="F1592" s="629"/>
      <c r="G1592" s="629"/>
      <c r="H1592" s="629"/>
      <c r="I1592" s="629"/>
      <c r="J1592" s="629">
        <v>3</v>
      </c>
      <c r="K1592" s="629">
        <v>4044.93</v>
      </c>
      <c r="L1592" s="629"/>
      <c r="M1592" s="629">
        <v>1348.31</v>
      </c>
      <c r="N1592" s="629"/>
      <c r="O1592" s="629"/>
      <c r="P1592" s="642"/>
      <c r="Q1592" s="630"/>
    </row>
    <row r="1593" spans="1:17" ht="14.4" customHeight="1" x14ac:dyDescent="0.3">
      <c r="A1593" s="625" t="s">
        <v>545</v>
      </c>
      <c r="B1593" s="626" t="s">
        <v>8223</v>
      </c>
      <c r="C1593" s="626" t="s">
        <v>6450</v>
      </c>
      <c r="D1593" s="626" t="s">
        <v>7642</v>
      </c>
      <c r="E1593" s="626" t="s">
        <v>7643</v>
      </c>
      <c r="F1593" s="629">
        <v>2</v>
      </c>
      <c r="G1593" s="629">
        <v>1164</v>
      </c>
      <c r="H1593" s="629">
        <v>1</v>
      </c>
      <c r="I1593" s="629">
        <v>582</v>
      </c>
      <c r="J1593" s="629">
        <v>10</v>
      </c>
      <c r="K1593" s="629">
        <v>5820</v>
      </c>
      <c r="L1593" s="629">
        <v>5</v>
      </c>
      <c r="M1593" s="629">
        <v>582</v>
      </c>
      <c r="N1593" s="629">
        <v>1</v>
      </c>
      <c r="O1593" s="629">
        <v>582</v>
      </c>
      <c r="P1593" s="642">
        <v>0.5</v>
      </c>
      <c r="Q1593" s="630">
        <v>582</v>
      </c>
    </row>
    <row r="1594" spans="1:17" ht="14.4" customHeight="1" x14ac:dyDescent="0.3">
      <c r="A1594" s="625" t="s">
        <v>545</v>
      </c>
      <c r="B1594" s="626" t="s">
        <v>8223</v>
      </c>
      <c r="C1594" s="626" t="s">
        <v>6450</v>
      </c>
      <c r="D1594" s="626" t="s">
        <v>7645</v>
      </c>
      <c r="E1594" s="626" t="s">
        <v>7643</v>
      </c>
      <c r="F1594" s="629">
        <v>1</v>
      </c>
      <c r="G1594" s="629">
        <v>684.6</v>
      </c>
      <c r="H1594" s="629">
        <v>1</v>
      </c>
      <c r="I1594" s="629">
        <v>684.6</v>
      </c>
      <c r="J1594" s="629"/>
      <c r="K1594" s="629"/>
      <c r="L1594" s="629"/>
      <c r="M1594" s="629"/>
      <c r="N1594" s="629"/>
      <c r="O1594" s="629"/>
      <c r="P1594" s="642"/>
      <c r="Q1594" s="630"/>
    </row>
    <row r="1595" spans="1:17" ht="14.4" customHeight="1" x14ac:dyDescent="0.3">
      <c r="A1595" s="625" t="s">
        <v>545</v>
      </c>
      <c r="B1595" s="626" t="s">
        <v>8223</v>
      </c>
      <c r="C1595" s="626" t="s">
        <v>6450</v>
      </c>
      <c r="D1595" s="626" t="s">
        <v>7646</v>
      </c>
      <c r="E1595" s="626" t="s">
        <v>7561</v>
      </c>
      <c r="F1595" s="629"/>
      <c r="G1595" s="629"/>
      <c r="H1595" s="629"/>
      <c r="I1595" s="629"/>
      <c r="J1595" s="629">
        <v>1</v>
      </c>
      <c r="K1595" s="629">
        <v>2980.58</v>
      </c>
      <c r="L1595" s="629"/>
      <c r="M1595" s="629">
        <v>2980.58</v>
      </c>
      <c r="N1595" s="629"/>
      <c r="O1595" s="629"/>
      <c r="P1595" s="642"/>
      <c r="Q1595" s="630"/>
    </row>
    <row r="1596" spans="1:17" ht="14.4" customHeight="1" x14ac:dyDescent="0.3">
      <c r="A1596" s="625" t="s">
        <v>545</v>
      </c>
      <c r="B1596" s="626" t="s">
        <v>8223</v>
      </c>
      <c r="C1596" s="626" t="s">
        <v>6450</v>
      </c>
      <c r="D1596" s="626" t="s">
        <v>8331</v>
      </c>
      <c r="E1596" s="626" t="s">
        <v>8332</v>
      </c>
      <c r="F1596" s="629">
        <v>1</v>
      </c>
      <c r="G1596" s="629">
        <v>15253.8</v>
      </c>
      <c r="H1596" s="629">
        <v>1</v>
      </c>
      <c r="I1596" s="629">
        <v>15253.8</v>
      </c>
      <c r="J1596" s="629">
        <v>1</v>
      </c>
      <c r="K1596" s="629">
        <v>15808.48</v>
      </c>
      <c r="L1596" s="629">
        <v>1.0363633979729641</v>
      </c>
      <c r="M1596" s="629">
        <v>15808.48</v>
      </c>
      <c r="N1596" s="629"/>
      <c r="O1596" s="629"/>
      <c r="P1596" s="642"/>
      <c r="Q1596" s="630"/>
    </row>
    <row r="1597" spans="1:17" ht="14.4" customHeight="1" x14ac:dyDescent="0.3">
      <c r="A1597" s="625" t="s">
        <v>545</v>
      </c>
      <c r="B1597" s="626" t="s">
        <v>8223</v>
      </c>
      <c r="C1597" s="626" t="s">
        <v>6450</v>
      </c>
      <c r="D1597" s="626" t="s">
        <v>8333</v>
      </c>
      <c r="E1597" s="626" t="s">
        <v>8334</v>
      </c>
      <c r="F1597" s="629">
        <v>3</v>
      </c>
      <c r="G1597" s="629">
        <v>9942.9</v>
      </c>
      <c r="H1597" s="629">
        <v>1</v>
      </c>
      <c r="I1597" s="629">
        <v>3314.2999999999997</v>
      </c>
      <c r="J1597" s="629">
        <v>4</v>
      </c>
      <c r="K1597" s="629">
        <v>13739.28</v>
      </c>
      <c r="L1597" s="629">
        <v>1.3818181818181818</v>
      </c>
      <c r="M1597" s="629">
        <v>3434.82</v>
      </c>
      <c r="N1597" s="629"/>
      <c r="O1597" s="629"/>
      <c r="P1597" s="642"/>
      <c r="Q1597" s="630"/>
    </row>
    <row r="1598" spans="1:17" ht="14.4" customHeight="1" x14ac:dyDescent="0.3">
      <c r="A1598" s="625" t="s">
        <v>545</v>
      </c>
      <c r="B1598" s="626" t="s">
        <v>8223</v>
      </c>
      <c r="C1598" s="626" t="s">
        <v>6450</v>
      </c>
      <c r="D1598" s="626" t="s">
        <v>7663</v>
      </c>
      <c r="E1598" s="626" t="s">
        <v>7662</v>
      </c>
      <c r="F1598" s="629"/>
      <c r="G1598" s="629"/>
      <c r="H1598" s="629"/>
      <c r="I1598" s="629"/>
      <c r="J1598" s="629">
        <v>1</v>
      </c>
      <c r="K1598" s="629">
        <v>5458.7</v>
      </c>
      <c r="L1598" s="629"/>
      <c r="M1598" s="629">
        <v>5458.7</v>
      </c>
      <c r="N1598" s="629"/>
      <c r="O1598" s="629"/>
      <c r="P1598" s="642"/>
      <c r="Q1598" s="630"/>
    </row>
    <row r="1599" spans="1:17" ht="14.4" customHeight="1" x14ac:dyDescent="0.3">
      <c r="A1599" s="625" t="s">
        <v>545</v>
      </c>
      <c r="B1599" s="626" t="s">
        <v>8223</v>
      </c>
      <c r="C1599" s="626" t="s">
        <v>6450</v>
      </c>
      <c r="D1599" s="626" t="s">
        <v>7668</v>
      </c>
      <c r="E1599" s="626" t="s">
        <v>7634</v>
      </c>
      <c r="F1599" s="629">
        <v>1</v>
      </c>
      <c r="G1599" s="629">
        <v>6659</v>
      </c>
      <c r="H1599" s="629">
        <v>1</v>
      </c>
      <c r="I1599" s="629">
        <v>6659</v>
      </c>
      <c r="J1599" s="629">
        <v>3</v>
      </c>
      <c r="K1599" s="629">
        <v>20703.449999999997</v>
      </c>
      <c r="L1599" s="629">
        <v>3.1090929569004349</v>
      </c>
      <c r="M1599" s="629">
        <v>6901.1499999999987</v>
      </c>
      <c r="N1599" s="629"/>
      <c r="O1599" s="629"/>
      <c r="P1599" s="642"/>
      <c r="Q1599" s="630"/>
    </row>
    <row r="1600" spans="1:17" ht="14.4" customHeight="1" x14ac:dyDescent="0.3">
      <c r="A1600" s="625" t="s">
        <v>545</v>
      </c>
      <c r="B1600" s="626" t="s">
        <v>8223</v>
      </c>
      <c r="C1600" s="626" t="s">
        <v>6450</v>
      </c>
      <c r="D1600" s="626" t="s">
        <v>7673</v>
      </c>
      <c r="E1600" s="626" t="s">
        <v>7674</v>
      </c>
      <c r="F1600" s="629"/>
      <c r="G1600" s="629"/>
      <c r="H1600" s="629"/>
      <c r="I1600" s="629"/>
      <c r="J1600" s="629">
        <v>2</v>
      </c>
      <c r="K1600" s="629">
        <v>15434</v>
      </c>
      <c r="L1600" s="629"/>
      <c r="M1600" s="629">
        <v>7717</v>
      </c>
      <c r="N1600" s="629">
        <v>1</v>
      </c>
      <c r="O1600" s="629">
        <v>7717</v>
      </c>
      <c r="P1600" s="642"/>
      <c r="Q1600" s="630">
        <v>7717</v>
      </c>
    </row>
    <row r="1601" spans="1:17" ht="14.4" customHeight="1" x14ac:dyDescent="0.3">
      <c r="A1601" s="625" t="s">
        <v>545</v>
      </c>
      <c r="B1601" s="626" t="s">
        <v>8223</v>
      </c>
      <c r="C1601" s="626" t="s">
        <v>6450</v>
      </c>
      <c r="D1601" s="626" t="s">
        <v>8335</v>
      </c>
      <c r="E1601" s="626" t="s">
        <v>8336</v>
      </c>
      <c r="F1601" s="629">
        <v>3</v>
      </c>
      <c r="G1601" s="629">
        <v>40082.699999999997</v>
      </c>
      <c r="H1601" s="629">
        <v>1</v>
      </c>
      <c r="I1601" s="629">
        <v>13360.9</v>
      </c>
      <c r="J1601" s="629">
        <v>5</v>
      </c>
      <c r="K1601" s="629">
        <v>69233.75</v>
      </c>
      <c r="L1601" s="629">
        <v>1.7272726138708221</v>
      </c>
      <c r="M1601" s="629">
        <v>13846.75</v>
      </c>
      <c r="N1601" s="629"/>
      <c r="O1601" s="629"/>
      <c r="P1601" s="642"/>
      <c r="Q1601" s="630"/>
    </row>
    <row r="1602" spans="1:17" ht="14.4" customHeight="1" x14ac:dyDescent="0.3">
      <c r="A1602" s="625" t="s">
        <v>545</v>
      </c>
      <c r="B1602" s="626" t="s">
        <v>8223</v>
      </c>
      <c r="C1602" s="626" t="s">
        <v>6450</v>
      </c>
      <c r="D1602" s="626" t="s">
        <v>8337</v>
      </c>
      <c r="E1602" s="626" t="s">
        <v>8336</v>
      </c>
      <c r="F1602" s="629">
        <v>1</v>
      </c>
      <c r="G1602" s="629">
        <v>28460.1</v>
      </c>
      <c r="H1602" s="629">
        <v>1</v>
      </c>
      <c r="I1602" s="629">
        <v>28460.1</v>
      </c>
      <c r="J1602" s="629">
        <v>2</v>
      </c>
      <c r="K1602" s="629">
        <v>57955.11</v>
      </c>
      <c r="L1602" s="629">
        <v>2.0363635405356977</v>
      </c>
      <c r="M1602" s="629">
        <v>28977.555</v>
      </c>
      <c r="N1602" s="629"/>
      <c r="O1602" s="629"/>
      <c r="P1602" s="642"/>
      <c r="Q1602" s="630"/>
    </row>
    <row r="1603" spans="1:17" ht="14.4" customHeight="1" x14ac:dyDescent="0.3">
      <c r="A1603" s="625" t="s">
        <v>545</v>
      </c>
      <c r="B1603" s="626" t="s">
        <v>8223</v>
      </c>
      <c r="C1603" s="626" t="s">
        <v>6450</v>
      </c>
      <c r="D1603" s="626" t="s">
        <v>8338</v>
      </c>
      <c r="E1603" s="626" t="s">
        <v>8339</v>
      </c>
      <c r="F1603" s="629">
        <v>4</v>
      </c>
      <c r="G1603" s="629">
        <v>24267.599999999999</v>
      </c>
      <c r="H1603" s="629">
        <v>1</v>
      </c>
      <c r="I1603" s="629">
        <v>6066.9</v>
      </c>
      <c r="J1603" s="629">
        <v>6</v>
      </c>
      <c r="K1603" s="629">
        <v>37504.449999999997</v>
      </c>
      <c r="L1603" s="629">
        <v>1.5454536089271291</v>
      </c>
      <c r="M1603" s="629">
        <v>6250.7416666666659</v>
      </c>
      <c r="N1603" s="629"/>
      <c r="O1603" s="629"/>
      <c r="P1603" s="642"/>
      <c r="Q1603" s="630"/>
    </row>
    <row r="1604" spans="1:17" ht="14.4" customHeight="1" x14ac:dyDescent="0.3">
      <c r="A1604" s="625" t="s">
        <v>545</v>
      </c>
      <c r="B1604" s="626" t="s">
        <v>8223</v>
      </c>
      <c r="C1604" s="626" t="s">
        <v>6450</v>
      </c>
      <c r="D1604" s="626" t="s">
        <v>8340</v>
      </c>
      <c r="E1604" s="626" t="s">
        <v>8341</v>
      </c>
      <c r="F1604" s="629">
        <v>3</v>
      </c>
      <c r="G1604" s="629">
        <v>8691.2999999999993</v>
      </c>
      <c r="H1604" s="629">
        <v>1</v>
      </c>
      <c r="I1604" s="629">
        <v>2897.1</v>
      </c>
      <c r="J1604" s="629">
        <v>8</v>
      </c>
      <c r="K1604" s="629">
        <v>23914.25</v>
      </c>
      <c r="L1604" s="629">
        <v>2.7515158836997919</v>
      </c>
      <c r="M1604" s="629">
        <v>2989.28125</v>
      </c>
      <c r="N1604" s="629"/>
      <c r="O1604" s="629"/>
      <c r="P1604" s="642"/>
      <c r="Q1604" s="630"/>
    </row>
    <row r="1605" spans="1:17" ht="14.4" customHeight="1" x14ac:dyDescent="0.3">
      <c r="A1605" s="625" t="s">
        <v>545</v>
      </c>
      <c r="B1605" s="626" t="s">
        <v>8223</v>
      </c>
      <c r="C1605" s="626" t="s">
        <v>6450</v>
      </c>
      <c r="D1605" s="626" t="s">
        <v>7691</v>
      </c>
      <c r="E1605" s="626" t="s">
        <v>7692</v>
      </c>
      <c r="F1605" s="629"/>
      <c r="G1605" s="629"/>
      <c r="H1605" s="629"/>
      <c r="I1605" s="629"/>
      <c r="J1605" s="629"/>
      <c r="K1605" s="629"/>
      <c r="L1605" s="629"/>
      <c r="M1605" s="629"/>
      <c r="N1605" s="629">
        <v>1</v>
      </c>
      <c r="O1605" s="629">
        <v>16098.56</v>
      </c>
      <c r="P1605" s="642"/>
      <c r="Q1605" s="630">
        <v>16098.56</v>
      </c>
    </row>
    <row r="1606" spans="1:17" ht="14.4" customHeight="1" x14ac:dyDescent="0.3">
      <c r="A1606" s="625" t="s">
        <v>545</v>
      </c>
      <c r="B1606" s="626" t="s">
        <v>8223</v>
      </c>
      <c r="C1606" s="626" t="s">
        <v>6450</v>
      </c>
      <c r="D1606" s="626" t="s">
        <v>7694</v>
      </c>
      <c r="E1606" s="626" t="s">
        <v>7695</v>
      </c>
      <c r="F1606" s="629"/>
      <c r="G1606" s="629"/>
      <c r="H1606" s="629"/>
      <c r="I1606" s="629"/>
      <c r="J1606" s="629">
        <v>2</v>
      </c>
      <c r="K1606" s="629">
        <v>17383.96</v>
      </c>
      <c r="L1606" s="629"/>
      <c r="M1606" s="629">
        <v>8691.98</v>
      </c>
      <c r="N1606" s="629">
        <v>2</v>
      </c>
      <c r="O1606" s="629">
        <v>17383.96</v>
      </c>
      <c r="P1606" s="642"/>
      <c r="Q1606" s="630">
        <v>8691.98</v>
      </c>
    </row>
    <row r="1607" spans="1:17" ht="14.4" customHeight="1" x14ac:dyDescent="0.3">
      <c r="A1607" s="625" t="s">
        <v>545</v>
      </c>
      <c r="B1607" s="626" t="s">
        <v>8223</v>
      </c>
      <c r="C1607" s="626" t="s">
        <v>6450</v>
      </c>
      <c r="D1607" s="626" t="s">
        <v>7707</v>
      </c>
      <c r="E1607" s="626" t="s">
        <v>7390</v>
      </c>
      <c r="F1607" s="629"/>
      <c r="G1607" s="629"/>
      <c r="H1607" s="629"/>
      <c r="I1607" s="629"/>
      <c r="J1607" s="629">
        <v>5</v>
      </c>
      <c r="K1607" s="629">
        <v>729.5</v>
      </c>
      <c r="L1607" s="629"/>
      <c r="M1607" s="629">
        <v>145.9</v>
      </c>
      <c r="N1607" s="629"/>
      <c r="O1607" s="629"/>
      <c r="P1607" s="642"/>
      <c r="Q1607" s="630"/>
    </row>
    <row r="1608" spans="1:17" ht="14.4" customHeight="1" x14ac:dyDescent="0.3">
      <c r="A1608" s="625" t="s">
        <v>545</v>
      </c>
      <c r="B1608" s="626" t="s">
        <v>8223</v>
      </c>
      <c r="C1608" s="626" t="s">
        <v>6450</v>
      </c>
      <c r="D1608" s="626" t="s">
        <v>7708</v>
      </c>
      <c r="E1608" s="626" t="s">
        <v>7709</v>
      </c>
      <c r="F1608" s="629"/>
      <c r="G1608" s="629"/>
      <c r="H1608" s="629"/>
      <c r="I1608" s="629"/>
      <c r="J1608" s="629"/>
      <c r="K1608" s="629"/>
      <c r="L1608" s="629"/>
      <c r="M1608" s="629"/>
      <c r="N1608" s="629">
        <v>1</v>
      </c>
      <c r="O1608" s="629">
        <v>7868.61</v>
      </c>
      <c r="P1608" s="642"/>
      <c r="Q1608" s="630">
        <v>7868.61</v>
      </c>
    </row>
    <row r="1609" spans="1:17" ht="14.4" customHeight="1" x14ac:dyDescent="0.3">
      <c r="A1609" s="625" t="s">
        <v>545</v>
      </c>
      <c r="B1609" s="626" t="s">
        <v>8223</v>
      </c>
      <c r="C1609" s="626" t="s">
        <v>6450</v>
      </c>
      <c r="D1609" s="626" t="s">
        <v>7723</v>
      </c>
      <c r="E1609" s="626" t="s">
        <v>7724</v>
      </c>
      <c r="F1609" s="629"/>
      <c r="G1609" s="629"/>
      <c r="H1609" s="629"/>
      <c r="I1609" s="629"/>
      <c r="J1609" s="629"/>
      <c r="K1609" s="629"/>
      <c r="L1609" s="629"/>
      <c r="M1609" s="629"/>
      <c r="N1609" s="629">
        <v>3</v>
      </c>
      <c r="O1609" s="629">
        <v>13462.14</v>
      </c>
      <c r="P1609" s="642"/>
      <c r="Q1609" s="630">
        <v>4487.38</v>
      </c>
    </row>
    <row r="1610" spans="1:17" ht="14.4" customHeight="1" x14ac:dyDescent="0.3">
      <c r="A1610" s="625" t="s">
        <v>545</v>
      </c>
      <c r="B1610" s="626" t="s">
        <v>8223</v>
      </c>
      <c r="C1610" s="626" t="s">
        <v>6450</v>
      </c>
      <c r="D1610" s="626" t="s">
        <v>7725</v>
      </c>
      <c r="E1610" s="626" t="s">
        <v>7726</v>
      </c>
      <c r="F1610" s="629"/>
      <c r="G1610" s="629"/>
      <c r="H1610" s="629"/>
      <c r="I1610" s="629"/>
      <c r="J1610" s="629"/>
      <c r="K1610" s="629"/>
      <c r="L1610" s="629"/>
      <c r="M1610" s="629"/>
      <c r="N1610" s="629">
        <v>1</v>
      </c>
      <c r="O1610" s="629">
        <v>366</v>
      </c>
      <c r="P1610" s="642"/>
      <c r="Q1610" s="630">
        <v>366</v>
      </c>
    </row>
    <row r="1611" spans="1:17" ht="14.4" customHeight="1" x14ac:dyDescent="0.3">
      <c r="A1611" s="625" t="s">
        <v>545</v>
      </c>
      <c r="B1611" s="626" t="s">
        <v>8223</v>
      </c>
      <c r="C1611" s="626" t="s">
        <v>6450</v>
      </c>
      <c r="D1611" s="626" t="s">
        <v>8342</v>
      </c>
      <c r="E1611" s="626" t="s">
        <v>8343</v>
      </c>
      <c r="F1611" s="629"/>
      <c r="G1611" s="629"/>
      <c r="H1611" s="629"/>
      <c r="I1611" s="629"/>
      <c r="J1611" s="629"/>
      <c r="K1611" s="629"/>
      <c r="L1611" s="629"/>
      <c r="M1611" s="629"/>
      <c r="N1611" s="629">
        <v>2</v>
      </c>
      <c r="O1611" s="629">
        <v>28330.04</v>
      </c>
      <c r="P1611" s="642"/>
      <c r="Q1611" s="630">
        <v>14165.02</v>
      </c>
    </row>
    <row r="1612" spans="1:17" ht="14.4" customHeight="1" x14ac:dyDescent="0.3">
      <c r="A1612" s="625" t="s">
        <v>545</v>
      </c>
      <c r="B1612" s="626" t="s">
        <v>8223</v>
      </c>
      <c r="C1612" s="626" t="s">
        <v>6450</v>
      </c>
      <c r="D1612" s="626" t="s">
        <v>8344</v>
      </c>
      <c r="E1612" s="626" t="s">
        <v>8343</v>
      </c>
      <c r="F1612" s="629"/>
      <c r="G1612" s="629"/>
      <c r="H1612" s="629"/>
      <c r="I1612" s="629"/>
      <c r="J1612" s="629"/>
      <c r="K1612" s="629"/>
      <c r="L1612" s="629"/>
      <c r="M1612" s="629"/>
      <c r="N1612" s="629">
        <v>2</v>
      </c>
      <c r="O1612" s="629">
        <v>6427.52</v>
      </c>
      <c r="P1612" s="642"/>
      <c r="Q1612" s="630">
        <v>3213.76</v>
      </c>
    </row>
    <row r="1613" spans="1:17" ht="14.4" customHeight="1" x14ac:dyDescent="0.3">
      <c r="A1613" s="625" t="s">
        <v>545</v>
      </c>
      <c r="B1613" s="626" t="s">
        <v>8223</v>
      </c>
      <c r="C1613" s="626" t="s">
        <v>6450</v>
      </c>
      <c r="D1613" s="626" t="s">
        <v>8345</v>
      </c>
      <c r="E1613" s="626" t="s">
        <v>8343</v>
      </c>
      <c r="F1613" s="629"/>
      <c r="G1613" s="629"/>
      <c r="H1613" s="629"/>
      <c r="I1613" s="629"/>
      <c r="J1613" s="629"/>
      <c r="K1613" s="629"/>
      <c r="L1613" s="629"/>
      <c r="M1613" s="629"/>
      <c r="N1613" s="629">
        <v>1</v>
      </c>
      <c r="O1613" s="629">
        <v>4285.3599999999997</v>
      </c>
      <c r="P1613" s="642"/>
      <c r="Q1613" s="630">
        <v>4285.3599999999997</v>
      </c>
    </row>
    <row r="1614" spans="1:17" ht="14.4" customHeight="1" x14ac:dyDescent="0.3">
      <c r="A1614" s="625" t="s">
        <v>545</v>
      </c>
      <c r="B1614" s="626" t="s">
        <v>8223</v>
      </c>
      <c r="C1614" s="626" t="s">
        <v>6450</v>
      </c>
      <c r="D1614" s="626" t="s">
        <v>8346</v>
      </c>
      <c r="E1614" s="626" t="s">
        <v>7750</v>
      </c>
      <c r="F1614" s="629"/>
      <c r="G1614" s="629"/>
      <c r="H1614" s="629"/>
      <c r="I1614" s="629"/>
      <c r="J1614" s="629"/>
      <c r="K1614" s="629"/>
      <c r="L1614" s="629"/>
      <c r="M1614" s="629"/>
      <c r="N1614" s="629">
        <v>4</v>
      </c>
      <c r="O1614" s="629">
        <v>787.64</v>
      </c>
      <c r="P1614" s="642"/>
      <c r="Q1614" s="630">
        <v>196.91</v>
      </c>
    </row>
    <row r="1615" spans="1:17" ht="14.4" customHeight="1" x14ac:dyDescent="0.3">
      <c r="A1615" s="625" t="s">
        <v>545</v>
      </c>
      <c r="B1615" s="626" t="s">
        <v>8223</v>
      </c>
      <c r="C1615" s="626" t="s">
        <v>6450</v>
      </c>
      <c r="D1615" s="626" t="s">
        <v>8347</v>
      </c>
      <c r="E1615" s="626" t="s">
        <v>7750</v>
      </c>
      <c r="F1615" s="629"/>
      <c r="G1615" s="629"/>
      <c r="H1615" s="629"/>
      <c r="I1615" s="629"/>
      <c r="J1615" s="629"/>
      <c r="K1615" s="629"/>
      <c r="L1615" s="629"/>
      <c r="M1615" s="629"/>
      <c r="N1615" s="629">
        <v>2</v>
      </c>
      <c r="O1615" s="629">
        <v>395.9</v>
      </c>
      <c r="P1615" s="642"/>
      <c r="Q1615" s="630">
        <v>197.95</v>
      </c>
    </row>
    <row r="1616" spans="1:17" ht="14.4" customHeight="1" x14ac:dyDescent="0.3">
      <c r="A1616" s="625" t="s">
        <v>545</v>
      </c>
      <c r="B1616" s="626" t="s">
        <v>8223</v>
      </c>
      <c r="C1616" s="626" t="s">
        <v>6450</v>
      </c>
      <c r="D1616" s="626" t="s">
        <v>7729</v>
      </c>
      <c r="E1616" s="626" t="s">
        <v>7728</v>
      </c>
      <c r="F1616" s="629"/>
      <c r="G1616" s="629"/>
      <c r="H1616" s="629"/>
      <c r="I1616" s="629"/>
      <c r="J1616" s="629">
        <v>1</v>
      </c>
      <c r="K1616" s="629">
        <v>156.49</v>
      </c>
      <c r="L1616" s="629"/>
      <c r="M1616" s="629">
        <v>156.49</v>
      </c>
      <c r="N1616" s="629">
        <v>4</v>
      </c>
      <c r="O1616" s="629">
        <v>625.96</v>
      </c>
      <c r="P1616" s="642"/>
      <c r="Q1616" s="630">
        <v>156.49</v>
      </c>
    </row>
    <row r="1617" spans="1:17" ht="14.4" customHeight="1" x14ac:dyDescent="0.3">
      <c r="A1617" s="625" t="s">
        <v>545</v>
      </c>
      <c r="B1617" s="626" t="s">
        <v>8223</v>
      </c>
      <c r="C1617" s="626" t="s">
        <v>6450</v>
      </c>
      <c r="D1617" s="626" t="s">
        <v>7730</v>
      </c>
      <c r="E1617" s="626" t="s">
        <v>7728</v>
      </c>
      <c r="F1617" s="629">
        <v>16</v>
      </c>
      <c r="G1617" s="629">
        <v>2720</v>
      </c>
      <c r="H1617" s="629">
        <v>1</v>
      </c>
      <c r="I1617" s="629">
        <v>170</v>
      </c>
      <c r="J1617" s="629">
        <v>4</v>
      </c>
      <c r="K1617" s="629">
        <v>688.16</v>
      </c>
      <c r="L1617" s="629">
        <v>0.253</v>
      </c>
      <c r="M1617" s="629">
        <v>172.04</v>
      </c>
      <c r="N1617" s="629"/>
      <c r="O1617" s="629"/>
      <c r="P1617" s="642"/>
      <c r="Q1617" s="630"/>
    </row>
    <row r="1618" spans="1:17" ht="14.4" customHeight="1" x14ac:dyDescent="0.3">
      <c r="A1618" s="625" t="s">
        <v>545</v>
      </c>
      <c r="B1618" s="626" t="s">
        <v>8223</v>
      </c>
      <c r="C1618" s="626" t="s">
        <v>6450</v>
      </c>
      <c r="D1618" s="626" t="s">
        <v>8348</v>
      </c>
      <c r="E1618" s="626" t="s">
        <v>7728</v>
      </c>
      <c r="F1618" s="629">
        <v>4</v>
      </c>
      <c r="G1618" s="629">
        <v>776</v>
      </c>
      <c r="H1618" s="629">
        <v>1</v>
      </c>
      <c r="I1618" s="629">
        <v>194</v>
      </c>
      <c r="J1618" s="629"/>
      <c r="K1618" s="629"/>
      <c r="L1618" s="629"/>
      <c r="M1618" s="629"/>
      <c r="N1618" s="629"/>
      <c r="O1618" s="629"/>
      <c r="P1618" s="642"/>
      <c r="Q1618" s="630"/>
    </row>
    <row r="1619" spans="1:17" ht="14.4" customHeight="1" x14ac:dyDescent="0.3">
      <c r="A1619" s="625" t="s">
        <v>545</v>
      </c>
      <c r="B1619" s="626" t="s">
        <v>8223</v>
      </c>
      <c r="C1619" s="626" t="s">
        <v>6450</v>
      </c>
      <c r="D1619" s="626" t="s">
        <v>8349</v>
      </c>
      <c r="E1619" s="626" t="s">
        <v>7728</v>
      </c>
      <c r="F1619" s="629">
        <v>1</v>
      </c>
      <c r="G1619" s="629">
        <v>371</v>
      </c>
      <c r="H1619" s="629">
        <v>1</v>
      </c>
      <c r="I1619" s="629">
        <v>371</v>
      </c>
      <c r="J1619" s="629"/>
      <c r="K1619" s="629"/>
      <c r="L1619" s="629"/>
      <c r="M1619" s="629"/>
      <c r="N1619" s="629">
        <v>1</v>
      </c>
      <c r="O1619" s="629">
        <v>375.16</v>
      </c>
      <c r="P1619" s="642">
        <v>1.0112129380053909</v>
      </c>
      <c r="Q1619" s="630">
        <v>375.16</v>
      </c>
    </row>
    <row r="1620" spans="1:17" ht="14.4" customHeight="1" x14ac:dyDescent="0.3">
      <c r="A1620" s="625" t="s">
        <v>545</v>
      </c>
      <c r="B1620" s="626" t="s">
        <v>8223</v>
      </c>
      <c r="C1620" s="626" t="s">
        <v>6450</v>
      </c>
      <c r="D1620" s="626" t="s">
        <v>8350</v>
      </c>
      <c r="E1620" s="626" t="s">
        <v>7728</v>
      </c>
      <c r="F1620" s="629">
        <v>1</v>
      </c>
      <c r="G1620" s="629">
        <v>414</v>
      </c>
      <c r="H1620" s="629">
        <v>1</v>
      </c>
      <c r="I1620" s="629">
        <v>414</v>
      </c>
      <c r="J1620" s="629"/>
      <c r="K1620" s="629"/>
      <c r="L1620" s="629"/>
      <c r="M1620" s="629"/>
      <c r="N1620" s="629">
        <v>1</v>
      </c>
      <c r="O1620" s="629">
        <v>418.69</v>
      </c>
      <c r="P1620" s="642">
        <v>1.011328502415459</v>
      </c>
      <c r="Q1620" s="630">
        <v>418.69</v>
      </c>
    </row>
    <row r="1621" spans="1:17" ht="14.4" customHeight="1" x14ac:dyDescent="0.3">
      <c r="A1621" s="625" t="s">
        <v>545</v>
      </c>
      <c r="B1621" s="626" t="s">
        <v>8223</v>
      </c>
      <c r="C1621" s="626" t="s">
        <v>6450</v>
      </c>
      <c r="D1621" s="626" t="s">
        <v>8351</v>
      </c>
      <c r="E1621" s="626" t="s">
        <v>7728</v>
      </c>
      <c r="F1621" s="629"/>
      <c r="G1621" s="629"/>
      <c r="H1621" s="629"/>
      <c r="I1621" s="629"/>
      <c r="J1621" s="629">
        <v>1</v>
      </c>
      <c r="K1621" s="629">
        <v>417.65</v>
      </c>
      <c r="L1621" s="629"/>
      <c r="M1621" s="629">
        <v>417.65</v>
      </c>
      <c r="N1621" s="629"/>
      <c r="O1621" s="629"/>
      <c r="P1621" s="642"/>
      <c r="Q1621" s="630"/>
    </row>
    <row r="1622" spans="1:17" ht="14.4" customHeight="1" x14ac:dyDescent="0.3">
      <c r="A1622" s="625" t="s">
        <v>545</v>
      </c>
      <c r="B1622" s="626" t="s">
        <v>8223</v>
      </c>
      <c r="C1622" s="626" t="s">
        <v>6450</v>
      </c>
      <c r="D1622" s="626" t="s">
        <v>8352</v>
      </c>
      <c r="E1622" s="626" t="s">
        <v>7728</v>
      </c>
      <c r="F1622" s="629">
        <v>1</v>
      </c>
      <c r="G1622" s="629">
        <v>513</v>
      </c>
      <c r="H1622" s="629">
        <v>1</v>
      </c>
      <c r="I1622" s="629">
        <v>513</v>
      </c>
      <c r="J1622" s="629">
        <v>1</v>
      </c>
      <c r="K1622" s="629">
        <v>519.22</v>
      </c>
      <c r="L1622" s="629">
        <v>1.0121247563352826</v>
      </c>
      <c r="M1622" s="629">
        <v>519.22</v>
      </c>
      <c r="N1622" s="629"/>
      <c r="O1622" s="629"/>
      <c r="P1622" s="642"/>
      <c r="Q1622" s="630"/>
    </row>
    <row r="1623" spans="1:17" ht="14.4" customHeight="1" x14ac:dyDescent="0.3">
      <c r="A1623" s="625" t="s">
        <v>545</v>
      </c>
      <c r="B1623" s="626" t="s">
        <v>8223</v>
      </c>
      <c r="C1623" s="626" t="s">
        <v>6450</v>
      </c>
      <c r="D1623" s="626" t="s">
        <v>8353</v>
      </c>
      <c r="E1623" s="626" t="s">
        <v>8354</v>
      </c>
      <c r="F1623" s="629"/>
      <c r="G1623" s="629"/>
      <c r="H1623" s="629"/>
      <c r="I1623" s="629"/>
      <c r="J1623" s="629">
        <v>1</v>
      </c>
      <c r="K1623" s="629">
        <v>482.95</v>
      </c>
      <c r="L1623" s="629"/>
      <c r="M1623" s="629">
        <v>482.95</v>
      </c>
      <c r="N1623" s="629"/>
      <c r="O1623" s="629"/>
      <c r="P1623" s="642"/>
      <c r="Q1623" s="630"/>
    </row>
    <row r="1624" spans="1:17" ht="14.4" customHeight="1" x14ac:dyDescent="0.3">
      <c r="A1624" s="625" t="s">
        <v>545</v>
      </c>
      <c r="B1624" s="626" t="s">
        <v>8223</v>
      </c>
      <c r="C1624" s="626" t="s">
        <v>6450</v>
      </c>
      <c r="D1624" s="626" t="s">
        <v>8355</v>
      </c>
      <c r="E1624" s="626" t="s">
        <v>8356</v>
      </c>
      <c r="F1624" s="629">
        <v>1</v>
      </c>
      <c r="G1624" s="629">
        <v>2427</v>
      </c>
      <c r="H1624" s="629">
        <v>1</v>
      </c>
      <c r="I1624" s="629">
        <v>2427</v>
      </c>
      <c r="J1624" s="629"/>
      <c r="K1624" s="629"/>
      <c r="L1624" s="629"/>
      <c r="M1624" s="629"/>
      <c r="N1624" s="629"/>
      <c r="O1624" s="629"/>
      <c r="P1624" s="642"/>
      <c r="Q1624" s="630"/>
    </row>
    <row r="1625" spans="1:17" ht="14.4" customHeight="1" x14ac:dyDescent="0.3">
      <c r="A1625" s="625" t="s">
        <v>545</v>
      </c>
      <c r="B1625" s="626" t="s">
        <v>8223</v>
      </c>
      <c r="C1625" s="626" t="s">
        <v>6450</v>
      </c>
      <c r="D1625" s="626" t="s">
        <v>8357</v>
      </c>
      <c r="E1625" s="626" t="s">
        <v>7769</v>
      </c>
      <c r="F1625" s="629">
        <v>1</v>
      </c>
      <c r="G1625" s="629">
        <v>3746.5</v>
      </c>
      <c r="H1625" s="629">
        <v>1</v>
      </c>
      <c r="I1625" s="629">
        <v>3746.5</v>
      </c>
      <c r="J1625" s="629"/>
      <c r="K1625" s="629"/>
      <c r="L1625" s="629"/>
      <c r="M1625" s="629"/>
      <c r="N1625" s="629"/>
      <c r="O1625" s="629"/>
      <c r="P1625" s="642"/>
      <c r="Q1625" s="630"/>
    </row>
    <row r="1626" spans="1:17" ht="14.4" customHeight="1" x14ac:dyDescent="0.3">
      <c r="A1626" s="625" t="s">
        <v>545</v>
      </c>
      <c r="B1626" s="626" t="s">
        <v>8223</v>
      </c>
      <c r="C1626" s="626" t="s">
        <v>6450</v>
      </c>
      <c r="D1626" s="626" t="s">
        <v>8358</v>
      </c>
      <c r="E1626" s="626" t="s">
        <v>8356</v>
      </c>
      <c r="F1626" s="629">
        <v>3</v>
      </c>
      <c r="G1626" s="629">
        <v>6822</v>
      </c>
      <c r="H1626" s="629">
        <v>1</v>
      </c>
      <c r="I1626" s="629">
        <v>2274</v>
      </c>
      <c r="J1626" s="629"/>
      <c r="K1626" s="629"/>
      <c r="L1626" s="629"/>
      <c r="M1626" s="629"/>
      <c r="N1626" s="629"/>
      <c r="O1626" s="629"/>
      <c r="P1626" s="642"/>
      <c r="Q1626" s="630"/>
    </row>
    <row r="1627" spans="1:17" ht="14.4" customHeight="1" x14ac:dyDescent="0.3">
      <c r="A1627" s="625" t="s">
        <v>545</v>
      </c>
      <c r="B1627" s="626" t="s">
        <v>8223</v>
      </c>
      <c r="C1627" s="626" t="s">
        <v>6450</v>
      </c>
      <c r="D1627" s="626" t="s">
        <v>7733</v>
      </c>
      <c r="E1627" s="626" t="s">
        <v>7734</v>
      </c>
      <c r="F1627" s="629">
        <v>2</v>
      </c>
      <c r="G1627" s="629">
        <v>10650</v>
      </c>
      <c r="H1627" s="629">
        <v>1</v>
      </c>
      <c r="I1627" s="629">
        <v>5325</v>
      </c>
      <c r="J1627" s="629"/>
      <c r="K1627" s="629"/>
      <c r="L1627" s="629"/>
      <c r="M1627" s="629"/>
      <c r="N1627" s="629"/>
      <c r="O1627" s="629"/>
      <c r="P1627" s="642"/>
      <c r="Q1627" s="630"/>
    </row>
    <row r="1628" spans="1:17" ht="14.4" customHeight="1" x14ac:dyDescent="0.3">
      <c r="A1628" s="625" t="s">
        <v>545</v>
      </c>
      <c r="B1628" s="626" t="s">
        <v>8223</v>
      </c>
      <c r="C1628" s="626" t="s">
        <v>6450</v>
      </c>
      <c r="D1628" s="626" t="s">
        <v>8359</v>
      </c>
      <c r="E1628" s="626" t="s">
        <v>7156</v>
      </c>
      <c r="F1628" s="629">
        <v>1</v>
      </c>
      <c r="G1628" s="629">
        <v>4476</v>
      </c>
      <c r="H1628" s="629">
        <v>1</v>
      </c>
      <c r="I1628" s="629">
        <v>4476</v>
      </c>
      <c r="J1628" s="629"/>
      <c r="K1628" s="629"/>
      <c r="L1628" s="629"/>
      <c r="M1628" s="629"/>
      <c r="N1628" s="629"/>
      <c r="O1628" s="629"/>
      <c r="P1628" s="642"/>
      <c r="Q1628" s="630"/>
    </row>
    <row r="1629" spans="1:17" ht="14.4" customHeight="1" x14ac:dyDescent="0.3">
      <c r="A1629" s="625" t="s">
        <v>545</v>
      </c>
      <c r="B1629" s="626" t="s">
        <v>8223</v>
      </c>
      <c r="C1629" s="626" t="s">
        <v>6450</v>
      </c>
      <c r="D1629" s="626" t="s">
        <v>8360</v>
      </c>
      <c r="E1629" s="626" t="s">
        <v>7539</v>
      </c>
      <c r="F1629" s="629">
        <v>1</v>
      </c>
      <c r="G1629" s="629">
        <v>15215</v>
      </c>
      <c r="H1629" s="629">
        <v>1</v>
      </c>
      <c r="I1629" s="629">
        <v>15215</v>
      </c>
      <c r="J1629" s="629"/>
      <c r="K1629" s="629"/>
      <c r="L1629" s="629"/>
      <c r="M1629" s="629"/>
      <c r="N1629" s="629"/>
      <c r="O1629" s="629"/>
      <c r="P1629" s="642"/>
      <c r="Q1629" s="630"/>
    </row>
    <row r="1630" spans="1:17" ht="14.4" customHeight="1" x14ac:dyDescent="0.3">
      <c r="A1630" s="625" t="s">
        <v>545</v>
      </c>
      <c r="B1630" s="626" t="s">
        <v>8223</v>
      </c>
      <c r="C1630" s="626" t="s">
        <v>6450</v>
      </c>
      <c r="D1630" s="626" t="s">
        <v>8361</v>
      </c>
      <c r="E1630" s="626" t="s">
        <v>8362</v>
      </c>
      <c r="F1630" s="629"/>
      <c r="G1630" s="629"/>
      <c r="H1630" s="629"/>
      <c r="I1630" s="629"/>
      <c r="J1630" s="629">
        <v>1</v>
      </c>
      <c r="K1630" s="629">
        <v>43150</v>
      </c>
      <c r="L1630" s="629"/>
      <c r="M1630" s="629">
        <v>43150</v>
      </c>
      <c r="N1630" s="629"/>
      <c r="O1630" s="629"/>
      <c r="P1630" s="642"/>
      <c r="Q1630" s="630"/>
    </row>
    <row r="1631" spans="1:17" ht="14.4" customHeight="1" x14ac:dyDescent="0.3">
      <c r="A1631" s="625" t="s">
        <v>545</v>
      </c>
      <c r="B1631" s="626" t="s">
        <v>8223</v>
      </c>
      <c r="C1631" s="626" t="s">
        <v>6450</v>
      </c>
      <c r="D1631" s="626" t="s">
        <v>8363</v>
      </c>
      <c r="E1631" s="626" t="s">
        <v>8364</v>
      </c>
      <c r="F1631" s="629"/>
      <c r="G1631" s="629"/>
      <c r="H1631" s="629"/>
      <c r="I1631" s="629"/>
      <c r="J1631" s="629">
        <v>1</v>
      </c>
      <c r="K1631" s="629">
        <v>6350.12</v>
      </c>
      <c r="L1631" s="629"/>
      <c r="M1631" s="629">
        <v>6350.12</v>
      </c>
      <c r="N1631" s="629"/>
      <c r="O1631" s="629"/>
      <c r="P1631" s="642"/>
      <c r="Q1631" s="630"/>
    </row>
    <row r="1632" spans="1:17" ht="14.4" customHeight="1" x14ac:dyDescent="0.3">
      <c r="A1632" s="625" t="s">
        <v>545</v>
      </c>
      <c r="B1632" s="626" t="s">
        <v>8223</v>
      </c>
      <c r="C1632" s="626" t="s">
        <v>6450</v>
      </c>
      <c r="D1632" s="626" t="s">
        <v>7736</v>
      </c>
      <c r="E1632" s="626" t="s">
        <v>7737</v>
      </c>
      <c r="F1632" s="629">
        <v>4</v>
      </c>
      <c r="G1632" s="629">
        <v>2159.1999999999998</v>
      </c>
      <c r="H1632" s="629">
        <v>1</v>
      </c>
      <c r="I1632" s="629">
        <v>539.79999999999995</v>
      </c>
      <c r="J1632" s="629"/>
      <c r="K1632" s="629"/>
      <c r="L1632" s="629"/>
      <c r="M1632" s="629"/>
      <c r="N1632" s="629"/>
      <c r="O1632" s="629"/>
      <c r="P1632" s="642"/>
      <c r="Q1632" s="630"/>
    </row>
    <row r="1633" spans="1:17" ht="14.4" customHeight="1" x14ac:dyDescent="0.3">
      <c r="A1633" s="625" t="s">
        <v>545</v>
      </c>
      <c r="B1633" s="626" t="s">
        <v>8223</v>
      </c>
      <c r="C1633" s="626" t="s">
        <v>6450</v>
      </c>
      <c r="D1633" s="626" t="s">
        <v>7746</v>
      </c>
      <c r="E1633" s="626" t="s">
        <v>7715</v>
      </c>
      <c r="F1633" s="629"/>
      <c r="G1633" s="629"/>
      <c r="H1633" s="629"/>
      <c r="I1633" s="629"/>
      <c r="J1633" s="629">
        <v>1</v>
      </c>
      <c r="K1633" s="629">
        <v>5030.5600000000004</v>
      </c>
      <c r="L1633" s="629"/>
      <c r="M1633" s="629">
        <v>5030.5600000000004</v>
      </c>
      <c r="N1633" s="629"/>
      <c r="O1633" s="629"/>
      <c r="P1633" s="642"/>
      <c r="Q1633" s="630"/>
    </row>
    <row r="1634" spans="1:17" ht="14.4" customHeight="1" x14ac:dyDescent="0.3">
      <c r="A1634" s="625" t="s">
        <v>545</v>
      </c>
      <c r="B1634" s="626" t="s">
        <v>8223</v>
      </c>
      <c r="C1634" s="626" t="s">
        <v>6450</v>
      </c>
      <c r="D1634" s="626" t="s">
        <v>8365</v>
      </c>
      <c r="E1634" s="626" t="s">
        <v>8366</v>
      </c>
      <c r="F1634" s="629"/>
      <c r="G1634" s="629"/>
      <c r="H1634" s="629"/>
      <c r="I1634" s="629"/>
      <c r="J1634" s="629"/>
      <c r="K1634" s="629"/>
      <c r="L1634" s="629"/>
      <c r="M1634" s="629"/>
      <c r="N1634" s="629">
        <v>2</v>
      </c>
      <c r="O1634" s="629">
        <v>12069.5</v>
      </c>
      <c r="P1634" s="642"/>
      <c r="Q1634" s="630">
        <v>6034.75</v>
      </c>
    </row>
    <row r="1635" spans="1:17" ht="14.4" customHeight="1" x14ac:dyDescent="0.3">
      <c r="A1635" s="625" t="s">
        <v>545</v>
      </c>
      <c r="B1635" s="626" t="s">
        <v>8223</v>
      </c>
      <c r="C1635" s="626" t="s">
        <v>6450</v>
      </c>
      <c r="D1635" s="626" t="s">
        <v>8367</v>
      </c>
      <c r="E1635" s="626" t="s">
        <v>8368</v>
      </c>
      <c r="F1635" s="629">
        <v>1</v>
      </c>
      <c r="G1635" s="629">
        <v>1463.3</v>
      </c>
      <c r="H1635" s="629">
        <v>1</v>
      </c>
      <c r="I1635" s="629">
        <v>1463.3</v>
      </c>
      <c r="J1635" s="629"/>
      <c r="K1635" s="629"/>
      <c r="L1635" s="629"/>
      <c r="M1635" s="629"/>
      <c r="N1635" s="629"/>
      <c r="O1635" s="629"/>
      <c r="P1635" s="642"/>
      <c r="Q1635" s="630"/>
    </row>
    <row r="1636" spans="1:17" ht="14.4" customHeight="1" x14ac:dyDescent="0.3">
      <c r="A1636" s="625" t="s">
        <v>545</v>
      </c>
      <c r="B1636" s="626" t="s">
        <v>8223</v>
      </c>
      <c r="C1636" s="626" t="s">
        <v>6450</v>
      </c>
      <c r="D1636" s="626" t="s">
        <v>7751</v>
      </c>
      <c r="E1636" s="626" t="s">
        <v>7752</v>
      </c>
      <c r="F1636" s="629"/>
      <c r="G1636" s="629"/>
      <c r="H1636" s="629"/>
      <c r="I1636" s="629"/>
      <c r="J1636" s="629">
        <v>3</v>
      </c>
      <c r="K1636" s="629">
        <v>2276.79</v>
      </c>
      <c r="L1636" s="629"/>
      <c r="M1636" s="629">
        <v>758.93</v>
      </c>
      <c r="N1636" s="629"/>
      <c r="O1636" s="629"/>
      <c r="P1636" s="642"/>
      <c r="Q1636" s="630"/>
    </row>
    <row r="1637" spans="1:17" ht="14.4" customHeight="1" x14ac:dyDescent="0.3">
      <c r="A1637" s="625" t="s">
        <v>545</v>
      </c>
      <c r="B1637" s="626" t="s">
        <v>8223</v>
      </c>
      <c r="C1637" s="626" t="s">
        <v>6450</v>
      </c>
      <c r="D1637" s="626" t="s">
        <v>8369</v>
      </c>
      <c r="E1637" s="626" t="s">
        <v>7744</v>
      </c>
      <c r="F1637" s="629"/>
      <c r="G1637" s="629"/>
      <c r="H1637" s="629"/>
      <c r="I1637" s="629"/>
      <c r="J1637" s="629">
        <v>2</v>
      </c>
      <c r="K1637" s="629">
        <v>20412.22</v>
      </c>
      <c r="L1637" s="629"/>
      <c r="M1637" s="629">
        <v>10206.11</v>
      </c>
      <c r="N1637" s="629"/>
      <c r="O1637" s="629"/>
      <c r="P1637" s="642"/>
      <c r="Q1637" s="630"/>
    </row>
    <row r="1638" spans="1:17" ht="14.4" customHeight="1" x14ac:dyDescent="0.3">
      <c r="A1638" s="625" t="s">
        <v>545</v>
      </c>
      <c r="B1638" s="626" t="s">
        <v>8223</v>
      </c>
      <c r="C1638" s="626" t="s">
        <v>6450</v>
      </c>
      <c r="D1638" s="626" t="s">
        <v>7766</v>
      </c>
      <c r="E1638" s="626" t="s">
        <v>7767</v>
      </c>
      <c r="F1638" s="629"/>
      <c r="G1638" s="629"/>
      <c r="H1638" s="629"/>
      <c r="I1638" s="629"/>
      <c r="J1638" s="629">
        <v>0.2</v>
      </c>
      <c r="K1638" s="629">
        <v>462.42</v>
      </c>
      <c r="L1638" s="629"/>
      <c r="M1638" s="629">
        <v>2312.1</v>
      </c>
      <c r="N1638" s="629"/>
      <c r="O1638" s="629"/>
      <c r="P1638" s="642"/>
      <c r="Q1638" s="630"/>
    </row>
    <row r="1639" spans="1:17" ht="14.4" customHeight="1" x14ac:dyDescent="0.3">
      <c r="A1639" s="625" t="s">
        <v>545</v>
      </c>
      <c r="B1639" s="626" t="s">
        <v>8223</v>
      </c>
      <c r="C1639" s="626" t="s">
        <v>6450</v>
      </c>
      <c r="D1639" s="626" t="s">
        <v>8370</v>
      </c>
      <c r="E1639" s="626" t="s">
        <v>8371</v>
      </c>
      <c r="F1639" s="629"/>
      <c r="G1639" s="629"/>
      <c r="H1639" s="629"/>
      <c r="I1639" s="629"/>
      <c r="J1639" s="629">
        <v>2</v>
      </c>
      <c r="K1639" s="629">
        <v>5046</v>
      </c>
      <c r="L1639" s="629"/>
      <c r="M1639" s="629">
        <v>2523</v>
      </c>
      <c r="N1639" s="629"/>
      <c r="O1639" s="629"/>
      <c r="P1639" s="642"/>
      <c r="Q1639" s="630"/>
    </row>
    <row r="1640" spans="1:17" ht="14.4" customHeight="1" x14ac:dyDescent="0.3">
      <c r="A1640" s="625" t="s">
        <v>545</v>
      </c>
      <c r="B1640" s="626" t="s">
        <v>8223</v>
      </c>
      <c r="C1640" s="626" t="s">
        <v>6450</v>
      </c>
      <c r="D1640" s="626" t="s">
        <v>8372</v>
      </c>
      <c r="E1640" s="626" t="s">
        <v>8373</v>
      </c>
      <c r="F1640" s="629"/>
      <c r="G1640" s="629"/>
      <c r="H1640" s="629"/>
      <c r="I1640" s="629"/>
      <c r="J1640" s="629">
        <v>0.2</v>
      </c>
      <c r="K1640" s="629">
        <v>505.44</v>
      </c>
      <c r="L1640" s="629"/>
      <c r="M1640" s="629">
        <v>2527.1999999999998</v>
      </c>
      <c r="N1640" s="629"/>
      <c r="O1640" s="629"/>
      <c r="P1640" s="642"/>
      <c r="Q1640" s="630"/>
    </row>
    <row r="1641" spans="1:17" ht="14.4" customHeight="1" x14ac:dyDescent="0.3">
      <c r="A1641" s="625" t="s">
        <v>545</v>
      </c>
      <c r="B1641" s="626" t="s">
        <v>8223</v>
      </c>
      <c r="C1641" s="626" t="s">
        <v>6450</v>
      </c>
      <c r="D1641" s="626" t="s">
        <v>8374</v>
      </c>
      <c r="E1641" s="626" t="s">
        <v>8375</v>
      </c>
      <c r="F1641" s="629"/>
      <c r="G1641" s="629"/>
      <c r="H1641" s="629"/>
      <c r="I1641" s="629"/>
      <c r="J1641" s="629">
        <v>2</v>
      </c>
      <c r="K1641" s="629">
        <v>5046</v>
      </c>
      <c r="L1641" s="629"/>
      <c r="M1641" s="629">
        <v>2523</v>
      </c>
      <c r="N1641" s="629"/>
      <c r="O1641" s="629"/>
      <c r="P1641" s="642"/>
      <c r="Q1641" s="630"/>
    </row>
    <row r="1642" spans="1:17" ht="14.4" customHeight="1" x14ac:dyDescent="0.3">
      <c r="A1642" s="625" t="s">
        <v>545</v>
      </c>
      <c r="B1642" s="626" t="s">
        <v>8223</v>
      </c>
      <c r="C1642" s="626" t="s">
        <v>6450</v>
      </c>
      <c r="D1642" s="626" t="s">
        <v>8376</v>
      </c>
      <c r="E1642" s="626" t="s">
        <v>8377</v>
      </c>
      <c r="F1642" s="629"/>
      <c r="G1642" s="629"/>
      <c r="H1642" s="629"/>
      <c r="I1642" s="629"/>
      <c r="J1642" s="629"/>
      <c r="K1642" s="629"/>
      <c r="L1642" s="629"/>
      <c r="M1642" s="629"/>
      <c r="N1642" s="629">
        <v>1</v>
      </c>
      <c r="O1642" s="629">
        <v>4879.6000000000004</v>
      </c>
      <c r="P1642" s="642"/>
      <c r="Q1642" s="630">
        <v>4879.6000000000004</v>
      </c>
    </row>
    <row r="1643" spans="1:17" ht="14.4" customHeight="1" x14ac:dyDescent="0.3">
      <c r="A1643" s="625" t="s">
        <v>545</v>
      </c>
      <c r="B1643" s="626" t="s">
        <v>8223</v>
      </c>
      <c r="C1643" s="626" t="s">
        <v>6450</v>
      </c>
      <c r="D1643" s="626" t="s">
        <v>8378</v>
      </c>
      <c r="E1643" s="626" t="s">
        <v>6921</v>
      </c>
      <c r="F1643" s="629"/>
      <c r="G1643" s="629"/>
      <c r="H1643" s="629"/>
      <c r="I1643" s="629"/>
      <c r="J1643" s="629"/>
      <c r="K1643" s="629"/>
      <c r="L1643" s="629"/>
      <c r="M1643" s="629"/>
      <c r="N1643" s="629">
        <v>1</v>
      </c>
      <c r="O1643" s="629">
        <v>466.47</v>
      </c>
      <c r="P1643" s="642"/>
      <c r="Q1643" s="630">
        <v>466.47</v>
      </c>
    </row>
    <row r="1644" spans="1:17" ht="14.4" customHeight="1" x14ac:dyDescent="0.3">
      <c r="A1644" s="625" t="s">
        <v>545</v>
      </c>
      <c r="B1644" s="626" t="s">
        <v>8223</v>
      </c>
      <c r="C1644" s="626" t="s">
        <v>6450</v>
      </c>
      <c r="D1644" s="626" t="s">
        <v>7790</v>
      </c>
      <c r="E1644" s="626" t="s">
        <v>7791</v>
      </c>
      <c r="F1644" s="629">
        <v>1</v>
      </c>
      <c r="G1644" s="629">
        <v>817.3</v>
      </c>
      <c r="H1644" s="629">
        <v>1</v>
      </c>
      <c r="I1644" s="629">
        <v>817.3</v>
      </c>
      <c r="J1644" s="629"/>
      <c r="K1644" s="629"/>
      <c r="L1644" s="629"/>
      <c r="M1644" s="629"/>
      <c r="N1644" s="629"/>
      <c r="O1644" s="629"/>
      <c r="P1644" s="642"/>
      <c r="Q1644" s="630"/>
    </row>
    <row r="1645" spans="1:17" ht="14.4" customHeight="1" x14ac:dyDescent="0.3">
      <c r="A1645" s="625" t="s">
        <v>545</v>
      </c>
      <c r="B1645" s="626" t="s">
        <v>8223</v>
      </c>
      <c r="C1645" s="626" t="s">
        <v>6450</v>
      </c>
      <c r="D1645" s="626" t="s">
        <v>7792</v>
      </c>
      <c r="E1645" s="626" t="s">
        <v>7793</v>
      </c>
      <c r="F1645" s="629"/>
      <c r="G1645" s="629"/>
      <c r="H1645" s="629"/>
      <c r="I1645" s="629"/>
      <c r="J1645" s="629"/>
      <c r="K1645" s="629"/>
      <c r="L1645" s="629"/>
      <c r="M1645" s="629"/>
      <c r="N1645" s="629">
        <v>1</v>
      </c>
      <c r="O1645" s="629">
        <v>2002.25</v>
      </c>
      <c r="P1645" s="642"/>
      <c r="Q1645" s="630">
        <v>2002.25</v>
      </c>
    </row>
    <row r="1646" spans="1:17" ht="14.4" customHeight="1" x14ac:dyDescent="0.3">
      <c r="A1646" s="625" t="s">
        <v>545</v>
      </c>
      <c r="B1646" s="626" t="s">
        <v>8223</v>
      </c>
      <c r="C1646" s="626" t="s">
        <v>6450</v>
      </c>
      <c r="D1646" s="626" t="s">
        <v>7794</v>
      </c>
      <c r="E1646" s="626" t="s">
        <v>7795</v>
      </c>
      <c r="F1646" s="629">
        <v>2</v>
      </c>
      <c r="G1646" s="629">
        <v>5097</v>
      </c>
      <c r="H1646" s="629">
        <v>1</v>
      </c>
      <c r="I1646" s="629">
        <v>2548.5</v>
      </c>
      <c r="J1646" s="629"/>
      <c r="K1646" s="629"/>
      <c r="L1646" s="629"/>
      <c r="M1646" s="629"/>
      <c r="N1646" s="629"/>
      <c r="O1646" s="629"/>
      <c r="P1646" s="642"/>
      <c r="Q1646" s="630"/>
    </row>
    <row r="1647" spans="1:17" ht="14.4" customHeight="1" x14ac:dyDescent="0.3">
      <c r="A1647" s="625" t="s">
        <v>545</v>
      </c>
      <c r="B1647" s="626" t="s">
        <v>8223</v>
      </c>
      <c r="C1647" s="626" t="s">
        <v>6450</v>
      </c>
      <c r="D1647" s="626" t="s">
        <v>8379</v>
      </c>
      <c r="E1647" s="626" t="s">
        <v>8380</v>
      </c>
      <c r="F1647" s="629">
        <v>5</v>
      </c>
      <c r="G1647" s="629">
        <v>22075</v>
      </c>
      <c r="H1647" s="629">
        <v>1</v>
      </c>
      <c r="I1647" s="629">
        <v>4415</v>
      </c>
      <c r="J1647" s="629"/>
      <c r="K1647" s="629"/>
      <c r="L1647" s="629"/>
      <c r="M1647" s="629"/>
      <c r="N1647" s="629"/>
      <c r="O1647" s="629"/>
      <c r="P1647" s="642"/>
      <c r="Q1647" s="630"/>
    </row>
    <row r="1648" spans="1:17" ht="14.4" customHeight="1" x14ac:dyDescent="0.3">
      <c r="A1648" s="625" t="s">
        <v>545</v>
      </c>
      <c r="B1648" s="626" t="s">
        <v>8223</v>
      </c>
      <c r="C1648" s="626" t="s">
        <v>6450</v>
      </c>
      <c r="D1648" s="626" t="s">
        <v>8381</v>
      </c>
      <c r="E1648" s="626" t="s">
        <v>8382</v>
      </c>
      <c r="F1648" s="629">
        <v>1</v>
      </c>
      <c r="G1648" s="629">
        <v>10609</v>
      </c>
      <c r="H1648" s="629">
        <v>1</v>
      </c>
      <c r="I1648" s="629">
        <v>10609</v>
      </c>
      <c r="J1648" s="629"/>
      <c r="K1648" s="629"/>
      <c r="L1648" s="629"/>
      <c r="M1648" s="629"/>
      <c r="N1648" s="629"/>
      <c r="O1648" s="629"/>
      <c r="P1648" s="642"/>
      <c r="Q1648" s="630"/>
    </row>
    <row r="1649" spans="1:17" ht="14.4" customHeight="1" x14ac:dyDescent="0.3">
      <c r="A1649" s="625" t="s">
        <v>545</v>
      </c>
      <c r="B1649" s="626" t="s">
        <v>8223</v>
      </c>
      <c r="C1649" s="626" t="s">
        <v>6450</v>
      </c>
      <c r="D1649" s="626" t="s">
        <v>7800</v>
      </c>
      <c r="E1649" s="626" t="s">
        <v>7801</v>
      </c>
      <c r="F1649" s="629"/>
      <c r="G1649" s="629"/>
      <c r="H1649" s="629"/>
      <c r="I1649" s="629"/>
      <c r="J1649" s="629">
        <v>1</v>
      </c>
      <c r="K1649" s="629">
        <v>3990</v>
      </c>
      <c r="L1649" s="629"/>
      <c r="M1649" s="629">
        <v>3990</v>
      </c>
      <c r="N1649" s="629"/>
      <c r="O1649" s="629"/>
      <c r="P1649" s="642"/>
      <c r="Q1649" s="630"/>
    </row>
    <row r="1650" spans="1:17" ht="14.4" customHeight="1" x14ac:dyDescent="0.3">
      <c r="A1650" s="625" t="s">
        <v>545</v>
      </c>
      <c r="B1650" s="626" t="s">
        <v>8223</v>
      </c>
      <c r="C1650" s="626" t="s">
        <v>6409</v>
      </c>
      <c r="D1650" s="626" t="s">
        <v>7834</v>
      </c>
      <c r="E1650" s="626" t="s">
        <v>7835</v>
      </c>
      <c r="F1650" s="629">
        <v>0</v>
      </c>
      <c r="G1650" s="629">
        <v>0</v>
      </c>
      <c r="H1650" s="629"/>
      <c r="I1650" s="629"/>
      <c r="J1650" s="629">
        <v>0</v>
      </c>
      <c r="K1650" s="629">
        <v>0</v>
      </c>
      <c r="L1650" s="629"/>
      <c r="M1650" s="629"/>
      <c r="N1650" s="629">
        <v>0</v>
      </c>
      <c r="O1650" s="629">
        <v>0</v>
      </c>
      <c r="P1650" s="642"/>
      <c r="Q1650" s="630"/>
    </row>
    <row r="1651" spans="1:17" ht="14.4" customHeight="1" x14ac:dyDescent="0.3">
      <c r="A1651" s="625" t="s">
        <v>545</v>
      </c>
      <c r="B1651" s="626" t="s">
        <v>8223</v>
      </c>
      <c r="C1651" s="626" t="s">
        <v>6409</v>
      </c>
      <c r="D1651" s="626" t="s">
        <v>7836</v>
      </c>
      <c r="E1651" s="626" t="s">
        <v>7837</v>
      </c>
      <c r="F1651" s="629">
        <v>241</v>
      </c>
      <c r="G1651" s="629">
        <v>0</v>
      </c>
      <c r="H1651" s="629"/>
      <c r="I1651" s="629">
        <v>0</v>
      </c>
      <c r="J1651" s="629">
        <v>205</v>
      </c>
      <c r="K1651" s="629">
        <v>0</v>
      </c>
      <c r="L1651" s="629"/>
      <c r="M1651" s="629">
        <v>0</v>
      </c>
      <c r="N1651" s="629">
        <v>181</v>
      </c>
      <c r="O1651" s="629">
        <v>0</v>
      </c>
      <c r="P1651" s="642"/>
      <c r="Q1651" s="630">
        <v>0</v>
      </c>
    </row>
    <row r="1652" spans="1:17" ht="14.4" customHeight="1" x14ac:dyDescent="0.3">
      <c r="A1652" s="625" t="s">
        <v>545</v>
      </c>
      <c r="B1652" s="626" t="s">
        <v>8223</v>
      </c>
      <c r="C1652" s="626" t="s">
        <v>6409</v>
      </c>
      <c r="D1652" s="626" t="s">
        <v>6485</v>
      </c>
      <c r="E1652" s="626" t="s">
        <v>6486</v>
      </c>
      <c r="F1652" s="629">
        <v>6</v>
      </c>
      <c r="G1652" s="629">
        <v>0</v>
      </c>
      <c r="H1652" s="629"/>
      <c r="I1652" s="629">
        <v>0</v>
      </c>
      <c r="J1652" s="629">
        <v>83</v>
      </c>
      <c r="K1652" s="629">
        <v>0</v>
      </c>
      <c r="L1652" s="629"/>
      <c r="M1652" s="629">
        <v>0</v>
      </c>
      <c r="N1652" s="629">
        <v>27</v>
      </c>
      <c r="O1652" s="629">
        <v>0</v>
      </c>
      <c r="P1652" s="642"/>
      <c r="Q1652" s="630">
        <v>0</v>
      </c>
    </row>
    <row r="1653" spans="1:17" ht="14.4" customHeight="1" x14ac:dyDescent="0.3">
      <c r="A1653" s="625" t="s">
        <v>545</v>
      </c>
      <c r="B1653" s="626" t="s">
        <v>8223</v>
      </c>
      <c r="C1653" s="626" t="s">
        <v>6409</v>
      </c>
      <c r="D1653" s="626" t="s">
        <v>6487</v>
      </c>
      <c r="E1653" s="626" t="s">
        <v>6488</v>
      </c>
      <c r="F1653" s="629">
        <v>621</v>
      </c>
      <c r="G1653" s="629">
        <v>0</v>
      </c>
      <c r="H1653" s="629"/>
      <c r="I1653" s="629">
        <v>0</v>
      </c>
      <c r="J1653" s="629">
        <v>443</v>
      </c>
      <c r="K1653" s="629">
        <v>0</v>
      </c>
      <c r="L1653" s="629"/>
      <c r="M1653" s="629">
        <v>0</v>
      </c>
      <c r="N1653" s="629">
        <v>425</v>
      </c>
      <c r="O1653" s="629">
        <v>0</v>
      </c>
      <c r="P1653" s="642"/>
      <c r="Q1653" s="630">
        <v>0</v>
      </c>
    </row>
    <row r="1654" spans="1:17" ht="14.4" customHeight="1" x14ac:dyDescent="0.3">
      <c r="A1654" s="625" t="s">
        <v>545</v>
      </c>
      <c r="B1654" s="626" t="s">
        <v>8223</v>
      </c>
      <c r="C1654" s="626" t="s">
        <v>6409</v>
      </c>
      <c r="D1654" s="626" t="s">
        <v>6715</v>
      </c>
      <c r="E1654" s="626" t="s">
        <v>6716</v>
      </c>
      <c r="F1654" s="629">
        <v>1</v>
      </c>
      <c r="G1654" s="629">
        <v>8973</v>
      </c>
      <c r="H1654" s="629">
        <v>1</v>
      </c>
      <c r="I1654" s="629">
        <v>8973</v>
      </c>
      <c r="J1654" s="629"/>
      <c r="K1654" s="629"/>
      <c r="L1654" s="629"/>
      <c r="M1654" s="629"/>
      <c r="N1654" s="629"/>
      <c r="O1654" s="629"/>
      <c r="P1654" s="642"/>
      <c r="Q1654" s="630"/>
    </row>
    <row r="1655" spans="1:17" ht="14.4" customHeight="1" x14ac:dyDescent="0.3">
      <c r="A1655" s="625" t="s">
        <v>545</v>
      </c>
      <c r="B1655" s="626" t="s">
        <v>8223</v>
      </c>
      <c r="C1655" s="626" t="s">
        <v>6409</v>
      </c>
      <c r="D1655" s="626" t="s">
        <v>8383</v>
      </c>
      <c r="E1655" s="626" t="s">
        <v>8384</v>
      </c>
      <c r="F1655" s="629">
        <v>380</v>
      </c>
      <c r="G1655" s="629">
        <v>2533080</v>
      </c>
      <c r="H1655" s="629">
        <v>1</v>
      </c>
      <c r="I1655" s="629">
        <v>6666</v>
      </c>
      <c r="J1655" s="629">
        <v>463</v>
      </c>
      <c r="K1655" s="629">
        <v>3089222</v>
      </c>
      <c r="L1655" s="629">
        <v>1.2195516920113063</v>
      </c>
      <c r="M1655" s="629">
        <v>6672.1857451403885</v>
      </c>
      <c r="N1655" s="629">
        <v>505</v>
      </c>
      <c r="O1655" s="629">
        <v>3371290</v>
      </c>
      <c r="P1655" s="642">
        <v>1.3309054589669493</v>
      </c>
      <c r="Q1655" s="630">
        <v>6675.8217821782182</v>
      </c>
    </row>
    <row r="1656" spans="1:17" ht="14.4" customHeight="1" x14ac:dyDescent="0.3">
      <c r="A1656" s="625" t="s">
        <v>545</v>
      </c>
      <c r="B1656" s="626" t="s">
        <v>8223</v>
      </c>
      <c r="C1656" s="626" t="s">
        <v>6409</v>
      </c>
      <c r="D1656" s="626" t="s">
        <v>8385</v>
      </c>
      <c r="E1656" s="626" t="s">
        <v>8386</v>
      </c>
      <c r="F1656" s="629">
        <v>1000</v>
      </c>
      <c r="G1656" s="629">
        <v>11887000</v>
      </c>
      <c r="H1656" s="629">
        <v>1</v>
      </c>
      <c r="I1656" s="629">
        <v>11887</v>
      </c>
      <c r="J1656" s="629">
        <v>919</v>
      </c>
      <c r="K1656" s="629">
        <v>10930113</v>
      </c>
      <c r="L1656" s="629">
        <v>0.9195013880710019</v>
      </c>
      <c r="M1656" s="629">
        <v>11893.485310119695</v>
      </c>
      <c r="N1656" s="629">
        <v>809</v>
      </c>
      <c r="O1656" s="629">
        <v>9624529</v>
      </c>
      <c r="P1656" s="642">
        <v>0.80966846134432569</v>
      </c>
      <c r="Q1656" s="630">
        <v>11896.822002472189</v>
      </c>
    </row>
    <row r="1657" spans="1:17" ht="14.4" customHeight="1" x14ac:dyDescent="0.3">
      <c r="A1657" s="625" t="s">
        <v>545</v>
      </c>
      <c r="B1657" s="626" t="s">
        <v>8223</v>
      </c>
      <c r="C1657" s="626" t="s">
        <v>6409</v>
      </c>
      <c r="D1657" s="626" t="s">
        <v>8387</v>
      </c>
      <c r="E1657" s="626" t="s">
        <v>8388</v>
      </c>
      <c r="F1657" s="629">
        <v>32</v>
      </c>
      <c r="G1657" s="629">
        <v>174912</v>
      </c>
      <c r="H1657" s="629">
        <v>1</v>
      </c>
      <c r="I1657" s="629">
        <v>5466</v>
      </c>
      <c r="J1657" s="629">
        <v>31</v>
      </c>
      <c r="K1657" s="629">
        <v>169614</v>
      </c>
      <c r="L1657" s="629">
        <v>0.96971048298572993</v>
      </c>
      <c r="M1657" s="629">
        <v>5471.4193548387093</v>
      </c>
      <c r="N1657" s="629">
        <v>67</v>
      </c>
      <c r="O1657" s="629">
        <v>366882</v>
      </c>
      <c r="P1657" s="642">
        <v>2.0975233260153678</v>
      </c>
      <c r="Q1657" s="630">
        <v>5475.8507462686566</v>
      </c>
    </row>
    <row r="1658" spans="1:17" ht="14.4" customHeight="1" x14ac:dyDescent="0.3">
      <c r="A1658" s="625" t="s">
        <v>545</v>
      </c>
      <c r="B1658" s="626" t="s">
        <v>8223</v>
      </c>
      <c r="C1658" s="626" t="s">
        <v>6409</v>
      </c>
      <c r="D1658" s="626" t="s">
        <v>6717</v>
      </c>
      <c r="E1658" s="626" t="s">
        <v>6718</v>
      </c>
      <c r="F1658" s="629">
        <v>2</v>
      </c>
      <c r="G1658" s="629">
        <v>5330</v>
      </c>
      <c r="H1658" s="629">
        <v>1</v>
      </c>
      <c r="I1658" s="629">
        <v>2665</v>
      </c>
      <c r="J1658" s="629"/>
      <c r="K1658" s="629"/>
      <c r="L1658" s="629"/>
      <c r="M1658" s="629"/>
      <c r="N1658" s="629"/>
      <c r="O1658" s="629"/>
      <c r="P1658" s="642"/>
      <c r="Q1658" s="630"/>
    </row>
    <row r="1659" spans="1:17" ht="14.4" customHeight="1" x14ac:dyDescent="0.3">
      <c r="A1659" s="625" t="s">
        <v>545</v>
      </c>
      <c r="B1659" s="626" t="s">
        <v>8223</v>
      </c>
      <c r="C1659" s="626" t="s">
        <v>6409</v>
      </c>
      <c r="D1659" s="626" t="s">
        <v>7842</v>
      </c>
      <c r="E1659" s="626" t="s">
        <v>7843</v>
      </c>
      <c r="F1659" s="629">
        <v>1</v>
      </c>
      <c r="G1659" s="629">
        <v>4305</v>
      </c>
      <c r="H1659" s="629">
        <v>1</v>
      </c>
      <c r="I1659" s="629">
        <v>4305</v>
      </c>
      <c r="J1659" s="629"/>
      <c r="K1659" s="629"/>
      <c r="L1659" s="629"/>
      <c r="M1659" s="629"/>
      <c r="N1659" s="629"/>
      <c r="O1659" s="629"/>
      <c r="P1659" s="642"/>
      <c r="Q1659" s="630"/>
    </row>
    <row r="1660" spans="1:17" ht="14.4" customHeight="1" x14ac:dyDescent="0.3">
      <c r="A1660" s="625" t="s">
        <v>545</v>
      </c>
      <c r="B1660" s="626" t="s">
        <v>8223</v>
      </c>
      <c r="C1660" s="626" t="s">
        <v>6409</v>
      </c>
      <c r="D1660" s="626" t="s">
        <v>6721</v>
      </c>
      <c r="E1660" s="626" t="s">
        <v>6722</v>
      </c>
      <c r="F1660" s="629">
        <v>1</v>
      </c>
      <c r="G1660" s="629">
        <v>4576</v>
      </c>
      <c r="H1660" s="629">
        <v>1</v>
      </c>
      <c r="I1660" s="629">
        <v>4576</v>
      </c>
      <c r="J1660" s="629"/>
      <c r="K1660" s="629"/>
      <c r="L1660" s="629"/>
      <c r="M1660" s="629"/>
      <c r="N1660" s="629"/>
      <c r="O1660" s="629"/>
      <c r="P1660" s="642"/>
      <c r="Q1660" s="630"/>
    </row>
    <row r="1661" spans="1:17" ht="14.4" customHeight="1" x14ac:dyDescent="0.3">
      <c r="A1661" s="625" t="s">
        <v>545</v>
      </c>
      <c r="B1661" s="626" t="s">
        <v>8223</v>
      </c>
      <c r="C1661" s="626" t="s">
        <v>6409</v>
      </c>
      <c r="D1661" s="626" t="s">
        <v>6507</v>
      </c>
      <c r="E1661" s="626" t="s">
        <v>6508</v>
      </c>
      <c r="F1661" s="629">
        <v>19</v>
      </c>
      <c r="G1661" s="629">
        <v>1710</v>
      </c>
      <c r="H1661" s="629">
        <v>1</v>
      </c>
      <c r="I1661" s="629">
        <v>90</v>
      </c>
      <c r="J1661" s="629"/>
      <c r="K1661" s="629"/>
      <c r="L1661" s="629"/>
      <c r="M1661" s="629"/>
      <c r="N1661" s="629"/>
      <c r="O1661" s="629"/>
      <c r="P1661" s="642"/>
      <c r="Q1661" s="630"/>
    </row>
    <row r="1662" spans="1:17" ht="14.4" customHeight="1" x14ac:dyDescent="0.3">
      <c r="A1662" s="625" t="s">
        <v>545</v>
      </c>
      <c r="B1662" s="626" t="s">
        <v>8223</v>
      </c>
      <c r="C1662" s="626" t="s">
        <v>6409</v>
      </c>
      <c r="D1662" s="626" t="s">
        <v>6511</v>
      </c>
      <c r="E1662" s="626" t="s">
        <v>6512</v>
      </c>
      <c r="F1662" s="629">
        <v>139</v>
      </c>
      <c r="G1662" s="629">
        <v>15290</v>
      </c>
      <c r="H1662" s="629">
        <v>1</v>
      </c>
      <c r="I1662" s="629">
        <v>110</v>
      </c>
      <c r="J1662" s="629"/>
      <c r="K1662" s="629"/>
      <c r="L1662" s="629"/>
      <c r="M1662" s="629"/>
      <c r="N1662" s="629"/>
      <c r="O1662" s="629"/>
      <c r="P1662" s="642"/>
      <c r="Q1662" s="630"/>
    </row>
    <row r="1663" spans="1:17" ht="14.4" customHeight="1" x14ac:dyDescent="0.3">
      <c r="A1663" s="625" t="s">
        <v>545</v>
      </c>
      <c r="B1663" s="626" t="s">
        <v>8223</v>
      </c>
      <c r="C1663" s="626" t="s">
        <v>6409</v>
      </c>
      <c r="D1663" s="626" t="s">
        <v>7848</v>
      </c>
      <c r="E1663" s="626" t="s">
        <v>7849</v>
      </c>
      <c r="F1663" s="629">
        <v>16</v>
      </c>
      <c r="G1663" s="629">
        <v>46480</v>
      </c>
      <c r="H1663" s="629">
        <v>1</v>
      </c>
      <c r="I1663" s="629">
        <v>2905</v>
      </c>
      <c r="J1663" s="629"/>
      <c r="K1663" s="629"/>
      <c r="L1663" s="629"/>
      <c r="M1663" s="629"/>
      <c r="N1663" s="629"/>
      <c r="O1663" s="629"/>
      <c r="P1663" s="642"/>
      <c r="Q1663" s="630"/>
    </row>
    <row r="1664" spans="1:17" ht="14.4" customHeight="1" x14ac:dyDescent="0.3">
      <c r="A1664" s="625" t="s">
        <v>545</v>
      </c>
      <c r="B1664" s="626" t="s">
        <v>8223</v>
      </c>
      <c r="C1664" s="626" t="s">
        <v>6409</v>
      </c>
      <c r="D1664" s="626" t="s">
        <v>6410</v>
      </c>
      <c r="E1664" s="626" t="s">
        <v>6411</v>
      </c>
      <c r="F1664" s="629">
        <v>358</v>
      </c>
      <c r="G1664" s="629">
        <v>88784</v>
      </c>
      <c r="H1664" s="629">
        <v>1</v>
      </c>
      <c r="I1664" s="629">
        <v>248</v>
      </c>
      <c r="J1664" s="629">
        <v>334</v>
      </c>
      <c r="K1664" s="629">
        <v>83166</v>
      </c>
      <c r="L1664" s="629">
        <v>0.93672283294287262</v>
      </c>
      <c r="M1664" s="629">
        <v>249</v>
      </c>
      <c r="N1664" s="629">
        <v>51</v>
      </c>
      <c r="O1664" s="629">
        <v>11832</v>
      </c>
      <c r="P1664" s="642">
        <v>0.13326725536132636</v>
      </c>
      <c r="Q1664" s="630">
        <v>232</v>
      </c>
    </row>
    <row r="1665" spans="1:17" ht="14.4" customHeight="1" x14ac:dyDescent="0.3">
      <c r="A1665" s="625" t="s">
        <v>545</v>
      </c>
      <c r="B1665" s="626" t="s">
        <v>8223</v>
      </c>
      <c r="C1665" s="626" t="s">
        <v>6409</v>
      </c>
      <c r="D1665" s="626" t="s">
        <v>7852</v>
      </c>
      <c r="E1665" s="626" t="s">
        <v>7853</v>
      </c>
      <c r="F1665" s="629">
        <v>1</v>
      </c>
      <c r="G1665" s="629">
        <v>738</v>
      </c>
      <c r="H1665" s="629">
        <v>1</v>
      </c>
      <c r="I1665" s="629">
        <v>738</v>
      </c>
      <c r="J1665" s="629"/>
      <c r="K1665" s="629"/>
      <c r="L1665" s="629"/>
      <c r="M1665" s="629"/>
      <c r="N1665" s="629"/>
      <c r="O1665" s="629"/>
      <c r="P1665" s="642"/>
      <c r="Q1665" s="630"/>
    </row>
    <row r="1666" spans="1:17" ht="14.4" customHeight="1" x14ac:dyDescent="0.3">
      <c r="A1666" s="625" t="s">
        <v>545</v>
      </c>
      <c r="B1666" s="626" t="s">
        <v>8223</v>
      </c>
      <c r="C1666" s="626" t="s">
        <v>6409</v>
      </c>
      <c r="D1666" s="626" t="s">
        <v>7854</v>
      </c>
      <c r="E1666" s="626" t="s">
        <v>7855</v>
      </c>
      <c r="F1666" s="629">
        <v>13</v>
      </c>
      <c r="G1666" s="629">
        <v>10920</v>
      </c>
      <c r="H1666" s="629">
        <v>1</v>
      </c>
      <c r="I1666" s="629">
        <v>840</v>
      </c>
      <c r="J1666" s="629"/>
      <c r="K1666" s="629"/>
      <c r="L1666" s="629"/>
      <c r="M1666" s="629"/>
      <c r="N1666" s="629"/>
      <c r="O1666" s="629"/>
      <c r="P1666" s="642"/>
      <c r="Q1666" s="630"/>
    </row>
    <row r="1667" spans="1:17" ht="14.4" customHeight="1" x14ac:dyDescent="0.3">
      <c r="A1667" s="625" t="s">
        <v>545</v>
      </c>
      <c r="B1667" s="626" t="s">
        <v>8223</v>
      </c>
      <c r="C1667" s="626" t="s">
        <v>6409</v>
      </c>
      <c r="D1667" s="626" t="s">
        <v>6735</v>
      </c>
      <c r="E1667" s="626" t="s">
        <v>6736</v>
      </c>
      <c r="F1667" s="629">
        <v>2</v>
      </c>
      <c r="G1667" s="629">
        <v>7074</v>
      </c>
      <c r="H1667" s="629">
        <v>1</v>
      </c>
      <c r="I1667" s="629">
        <v>3537</v>
      </c>
      <c r="J1667" s="629"/>
      <c r="K1667" s="629"/>
      <c r="L1667" s="629"/>
      <c r="M1667" s="629"/>
      <c r="N1667" s="629"/>
      <c r="O1667" s="629"/>
      <c r="P1667" s="642"/>
      <c r="Q1667" s="630"/>
    </row>
    <row r="1668" spans="1:17" ht="14.4" customHeight="1" x14ac:dyDescent="0.3">
      <c r="A1668" s="625" t="s">
        <v>545</v>
      </c>
      <c r="B1668" s="626" t="s">
        <v>8223</v>
      </c>
      <c r="C1668" s="626" t="s">
        <v>6409</v>
      </c>
      <c r="D1668" s="626" t="s">
        <v>7856</v>
      </c>
      <c r="E1668" s="626" t="s">
        <v>7857</v>
      </c>
      <c r="F1668" s="629">
        <v>8</v>
      </c>
      <c r="G1668" s="629">
        <v>7200</v>
      </c>
      <c r="H1668" s="629">
        <v>1</v>
      </c>
      <c r="I1668" s="629">
        <v>900</v>
      </c>
      <c r="J1668" s="629"/>
      <c r="K1668" s="629"/>
      <c r="L1668" s="629"/>
      <c r="M1668" s="629"/>
      <c r="N1668" s="629"/>
      <c r="O1668" s="629"/>
      <c r="P1668" s="642"/>
      <c r="Q1668" s="630"/>
    </row>
    <row r="1669" spans="1:17" ht="14.4" customHeight="1" x14ac:dyDescent="0.3">
      <c r="A1669" s="625" t="s">
        <v>545</v>
      </c>
      <c r="B1669" s="626" t="s">
        <v>8223</v>
      </c>
      <c r="C1669" s="626" t="s">
        <v>6409</v>
      </c>
      <c r="D1669" s="626" t="s">
        <v>6527</v>
      </c>
      <c r="E1669" s="626" t="s">
        <v>6528</v>
      </c>
      <c r="F1669" s="629">
        <v>2</v>
      </c>
      <c r="G1669" s="629">
        <v>1246</v>
      </c>
      <c r="H1669" s="629">
        <v>1</v>
      </c>
      <c r="I1669" s="629">
        <v>623</v>
      </c>
      <c r="J1669" s="629"/>
      <c r="K1669" s="629"/>
      <c r="L1669" s="629"/>
      <c r="M1669" s="629"/>
      <c r="N1669" s="629"/>
      <c r="O1669" s="629"/>
      <c r="P1669" s="642"/>
      <c r="Q1669" s="630"/>
    </row>
    <row r="1670" spans="1:17" ht="14.4" customHeight="1" x14ac:dyDescent="0.3">
      <c r="A1670" s="625" t="s">
        <v>545</v>
      </c>
      <c r="B1670" s="626" t="s">
        <v>8223</v>
      </c>
      <c r="C1670" s="626" t="s">
        <v>6409</v>
      </c>
      <c r="D1670" s="626" t="s">
        <v>6739</v>
      </c>
      <c r="E1670" s="626" t="s">
        <v>6740</v>
      </c>
      <c r="F1670" s="629">
        <v>2</v>
      </c>
      <c r="G1670" s="629">
        <v>6872</v>
      </c>
      <c r="H1670" s="629">
        <v>1</v>
      </c>
      <c r="I1670" s="629">
        <v>3436</v>
      </c>
      <c r="J1670" s="629"/>
      <c r="K1670" s="629"/>
      <c r="L1670" s="629"/>
      <c r="M1670" s="629"/>
      <c r="N1670" s="629"/>
      <c r="O1670" s="629"/>
      <c r="P1670" s="642"/>
      <c r="Q1670" s="630"/>
    </row>
    <row r="1671" spans="1:17" ht="14.4" customHeight="1" x14ac:dyDescent="0.3">
      <c r="A1671" s="625" t="s">
        <v>545</v>
      </c>
      <c r="B1671" s="626" t="s">
        <v>8223</v>
      </c>
      <c r="C1671" s="626" t="s">
        <v>6409</v>
      </c>
      <c r="D1671" s="626" t="s">
        <v>7864</v>
      </c>
      <c r="E1671" s="626" t="s">
        <v>7865</v>
      </c>
      <c r="F1671" s="629">
        <v>224</v>
      </c>
      <c r="G1671" s="629">
        <v>80416</v>
      </c>
      <c r="H1671" s="629">
        <v>1</v>
      </c>
      <c r="I1671" s="629">
        <v>359</v>
      </c>
      <c r="J1671" s="629">
        <v>208</v>
      </c>
      <c r="K1671" s="629">
        <v>74877</v>
      </c>
      <c r="L1671" s="629">
        <v>0.93112067250298447</v>
      </c>
      <c r="M1671" s="629">
        <v>359.98557692307691</v>
      </c>
      <c r="N1671" s="629">
        <v>40</v>
      </c>
      <c r="O1671" s="629">
        <v>13792</v>
      </c>
      <c r="P1671" s="642">
        <v>0.17150815758058097</v>
      </c>
      <c r="Q1671" s="630">
        <v>344.8</v>
      </c>
    </row>
    <row r="1672" spans="1:17" ht="14.4" customHeight="1" x14ac:dyDescent="0.3">
      <c r="A1672" s="625" t="s">
        <v>545</v>
      </c>
      <c r="B1672" s="626" t="s">
        <v>8223</v>
      </c>
      <c r="C1672" s="626" t="s">
        <v>6409</v>
      </c>
      <c r="D1672" s="626" t="s">
        <v>8389</v>
      </c>
      <c r="E1672" s="626" t="s">
        <v>8390</v>
      </c>
      <c r="F1672" s="629">
        <v>1</v>
      </c>
      <c r="G1672" s="629">
        <v>3319</v>
      </c>
      <c r="H1672" s="629">
        <v>1</v>
      </c>
      <c r="I1672" s="629">
        <v>3319</v>
      </c>
      <c r="J1672" s="629"/>
      <c r="K1672" s="629"/>
      <c r="L1672" s="629"/>
      <c r="M1672" s="629"/>
      <c r="N1672" s="629"/>
      <c r="O1672" s="629"/>
      <c r="P1672" s="642"/>
      <c r="Q1672" s="630"/>
    </row>
    <row r="1673" spans="1:17" ht="14.4" customHeight="1" x14ac:dyDescent="0.3">
      <c r="A1673" s="625" t="s">
        <v>545</v>
      </c>
      <c r="B1673" s="626" t="s">
        <v>8223</v>
      </c>
      <c r="C1673" s="626" t="s">
        <v>6409</v>
      </c>
      <c r="D1673" s="626" t="s">
        <v>6745</v>
      </c>
      <c r="E1673" s="626" t="s">
        <v>6746</v>
      </c>
      <c r="F1673" s="629">
        <v>1</v>
      </c>
      <c r="G1673" s="629">
        <v>502</v>
      </c>
      <c r="H1673" s="629">
        <v>1</v>
      </c>
      <c r="I1673" s="629">
        <v>502</v>
      </c>
      <c r="J1673" s="629"/>
      <c r="K1673" s="629"/>
      <c r="L1673" s="629"/>
      <c r="M1673" s="629"/>
      <c r="N1673" s="629"/>
      <c r="O1673" s="629"/>
      <c r="P1673" s="642"/>
      <c r="Q1673" s="630"/>
    </row>
    <row r="1674" spans="1:17" ht="14.4" customHeight="1" x14ac:dyDescent="0.3">
      <c r="A1674" s="625" t="s">
        <v>545</v>
      </c>
      <c r="B1674" s="626" t="s">
        <v>8223</v>
      </c>
      <c r="C1674" s="626" t="s">
        <v>6409</v>
      </c>
      <c r="D1674" s="626" t="s">
        <v>7870</v>
      </c>
      <c r="E1674" s="626" t="s">
        <v>7871</v>
      </c>
      <c r="F1674" s="629">
        <v>5</v>
      </c>
      <c r="G1674" s="629">
        <v>11860</v>
      </c>
      <c r="H1674" s="629">
        <v>1</v>
      </c>
      <c r="I1674" s="629">
        <v>2372</v>
      </c>
      <c r="J1674" s="629"/>
      <c r="K1674" s="629"/>
      <c r="L1674" s="629"/>
      <c r="M1674" s="629"/>
      <c r="N1674" s="629"/>
      <c r="O1674" s="629"/>
      <c r="P1674" s="642"/>
      <c r="Q1674" s="630"/>
    </row>
    <row r="1675" spans="1:17" ht="14.4" customHeight="1" x14ac:dyDescent="0.3">
      <c r="A1675" s="625" t="s">
        <v>545</v>
      </c>
      <c r="B1675" s="626" t="s">
        <v>8223</v>
      </c>
      <c r="C1675" s="626" t="s">
        <v>6409</v>
      </c>
      <c r="D1675" s="626" t="s">
        <v>6747</v>
      </c>
      <c r="E1675" s="626" t="s">
        <v>6748</v>
      </c>
      <c r="F1675" s="629">
        <v>1</v>
      </c>
      <c r="G1675" s="629">
        <v>790</v>
      </c>
      <c r="H1675" s="629">
        <v>1</v>
      </c>
      <c r="I1675" s="629">
        <v>790</v>
      </c>
      <c r="J1675" s="629"/>
      <c r="K1675" s="629"/>
      <c r="L1675" s="629"/>
      <c r="M1675" s="629"/>
      <c r="N1675" s="629"/>
      <c r="O1675" s="629"/>
      <c r="P1675" s="642"/>
      <c r="Q1675" s="630"/>
    </row>
    <row r="1676" spans="1:17" ht="14.4" customHeight="1" x14ac:dyDescent="0.3">
      <c r="A1676" s="625" t="s">
        <v>545</v>
      </c>
      <c r="B1676" s="626" t="s">
        <v>8223</v>
      </c>
      <c r="C1676" s="626" t="s">
        <v>6409</v>
      </c>
      <c r="D1676" s="626" t="s">
        <v>6537</v>
      </c>
      <c r="E1676" s="626" t="s">
        <v>6538</v>
      </c>
      <c r="F1676" s="629">
        <v>1</v>
      </c>
      <c r="G1676" s="629">
        <v>1617</v>
      </c>
      <c r="H1676" s="629">
        <v>1</v>
      </c>
      <c r="I1676" s="629">
        <v>1617</v>
      </c>
      <c r="J1676" s="629"/>
      <c r="K1676" s="629"/>
      <c r="L1676" s="629"/>
      <c r="M1676" s="629"/>
      <c r="N1676" s="629"/>
      <c r="O1676" s="629"/>
      <c r="P1676" s="642"/>
      <c r="Q1676" s="630"/>
    </row>
    <row r="1677" spans="1:17" ht="14.4" customHeight="1" x14ac:dyDescent="0.3">
      <c r="A1677" s="625" t="s">
        <v>545</v>
      </c>
      <c r="B1677" s="626" t="s">
        <v>8223</v>
      </c>
      <c r="C1677" s="626" t="s">
        <v>6409</v>
      </c>
      <c r="D1677" s="626" t="s">
        <v>7884</v>
      </c>
      <c r="E1677" s="626" t="s">
        <v>7885</v>
      </c>
      <c r="F1677" s="629">
        <v>2</v>
      </c>
      <c r="G1677" s="629">
        <v>2378</v>
      </c>
      <c r="H1677" s="629">
        <v>1</v>
      </c>
      <c r="I1677" s="629">
        <v>1189</v>
      </c>
      <c r="J1677" s="629"/>
      <c r="K1677" s="629"/>
      <c r="L1677" s="629"/>
      <c r="M1677" s="629"/>
      <c r="N1677" s="629"/>
      <c r="O1677" s="629"/>
      <c r="P1677" s="642"/>
      <c r="Q1677" s="630"/>
    </row>
    <row r="1678" spans="1:17" ht="14.4" customHeight="1" x14ac:dyDescent="0.3">
      <c r="A1678" s="625" t="s">
        <v>545</v>
      </c>
      <c r="B1678" s="626" t="s">
        <v>8223</v>
      </c>
      <c r="C1678" s="626" t="s">
        <v>6409</v>
      </c>
      <c r="D1678" s="626" t="s">
        <v>7886</v>
      </c>
      <c r="E1678" s="626" t="s">
        <v>7887</v>
      </c>
      <c r="F1678" s="629">
        <v>6</v>
      </c>
      <c r="G1678" s="629">
        <v>2010</v>
      </c>
      <c r="H1678" s="629">
        <v>1</v>
      </c>
      <c r="I1678" s="629">
        <v>335</v>
      </c>
      <c r="J1678" s="629"/>
      <c r="K1678" s="629"/>
      <c r="L1678" s="629"/>
      <c r="M1678" s="629"/>
      <c r="N1678" s="629"/>
      <c r="O1678" s="629"/>
      <c r="P1678" s="642"/>
      <c r="Q1678" s="630"/>
    </row>
    <row r="1679" spans="1:17" ht="14.4" customHeight="1" x14ac:dyDescent="0.3">
      <c r="A1679" s="625" t="s">
        <v>545</v>
      </c>
      <c r="B1679" s="626" t="s">
        <v>8223</v>
      </c>
      <c r="C1679" s="626" t="s">
        <v>6409</v>
      </c>
      <c r="D1679" s="626" t="s">
        <v>7888</v>
      </c>
      <c r="E1679" s="626" t="s">
        <v>7889</v>
      </c>
      <c r="F1679" s="629">
        <v>1</v>
      </c>
      <c r="G1679" s="629">
        <v>5659</v>
      </c>
      <c r="H1679" s="629">
        <v>1</v>
      </c>
      <c r="I1679" s="629">
        <v>5659</v>
      </c>
      <c r="J1679" s="629"/>
      <c r="K1679" s="629"/>
      <c r="L1679" s="629"/>
      <c r="M1679" s="629"/>
      <c r="N1679" s="629"/>
      <c r="O1679" s="629"/>
      <c r="P1679" s="642"/>
      <c r="Q1679" s="630"/>
    </row>
    <row r="1680" spans="1:17" ht="14.4" customHeight="1" x14ac:dyDescent="0.3">
      <c r="A1680" s="625" t="s">
        <v>545</v>
      </c>
      <c r="B1680" s="626" t="s">
        <v>8223</v>
      </c>
      <c r="C1680" s="626" t="s">
        <v>6409</v>
      </c>
      <c r="D1680" s="626" t="s">
        <v>7890</v>
      </c>
      <c r="E1680" s="626" t="s">
        <v>7891</v>
      </c>
      <c r="F1680" s="629">
        <v>23</v>
      </c>
      <c r="G1680" s="629">
        <v>64078</v>
      </c>
      <c r="H1680" s="629">
        <v>1</v>
      </c>
      <c r="I1680" s="629">
        <v>2786</v>
      </c>
      <c r="J1680" s="629"/>
      <c r="K1680" s="629"/>
      <c r="L1680" s="629"/>
      <c r="M1680" s="629"/>
      <c r="N1680" s="629"/>
      <c r="O1680" s="629"/>
      <c r="P1680" s="642"/>
      <c r="Q1680" s="630"/>
    </row>
    <row r="1681" spans="1:17" ht="14.4" customHeight="1" x14ac:dyDescent="0.3">
      <c r="A1681" s="625" t="s">
        <v>545</v>
      </c>
      <c r="B1681" s="626" t="s">
        <v>8223</v>
      </c>
      <c r="C1681" s="626" t="s">
        <v>6409</v>
      </c>
      <c r="D1681" s="626" t="s">
        <v>6749</v>
      </c>
      <c r="E1681" s="626" t="s">
        <v>6750</v>
      </c>
      <c r="F1681" s="629">
        <v>19</v>
      </c>
      <c r="G1681" s="629">
        <v>12749</v>
      </c>
      <c r="H1681" s="629">
        <v>1</v>
      </c>
      <c r="I1681" s="629">
        <v>671</v>
      </c>
      <c r="J1681" s="629"/>
      <c r="K1681" s="629"/>
      <c r="L1681" s="629"/>
      <c r="M1681" s="629"/>
      <c r="N1681" s="629"/>
      <c r="O1681" s="629"/>
      <c r="P1681" s="642"/>
      <c r="Q1681" s="630"/>
    </row>
    <row r="1682" spans="1:17" ht="14.4" customHeight="1" x14ac:dyDescent="0.3">
      <c r="A1682" s="625" t="s">
        <v>545</v>
      </c>
      <c r="B1682" s="626" t="s">
        <v>8223</v>
      </c>
      <c r="C1682" s="626" t="s">
        <v>6409</v>
      </c>
      <c r="D1682" s="626" t="s">
        <v>7894</v>
      </c>
      <c r="E1682" s="626" t="s">
        <v>7895</v>
      </c>
      <c r="F1682" s="629">
        <v>12</v>
      </c>
      <c r="G1682" s="629">
        <v>37368</v>
      </c>
      <c r="H1682" s="629">
        <v>1</v>
      </c>
      <c r="I1682" s="629">
        <v>3114</v>
      </c>
      <c r="J1682" s="629"/>
      <c r="K1682" s="629"/>
      <c r="L1682" s="629"/>
      <c r="M1682" s="629"/>
      <c r="N1682" s="629"/>
      <c r="O1682" s="629"/>
      <c r="P1682" s="642"/>
      <c r="Q1682" s="630"/>
    </row>
    <row r="1683" spans="1:17" ht="14.4" customHeight="1" x14ac:dyDescent="0.3">
      <c r="A1683" s="625" t="s">
        <v>545</v>
      </c>
      <c r="B1683" s="626" t="s">
        <v>8223</v>
      </c>
      <c r="C1683" s="626" t="s">
        <v>6409</v>
      </c>
      <c r="D1683" s="626" t="s">
        <v>6543</v>
      </c>
      <c r="E1683" s="626" t="s">
        <v>6544</v>
      </c>
      <c r="F1683" s="629">
        <v>1</v>
      </c>
      <c r="G1683" s="629">
        <v>428</v>
      </c>
      <c r="H1683" s="629">
        <v>1</v>
      </c>
      <c r="I1683" s="629">
        <v>428</v>
      </c>
      <c r="J1683" s="629"/>
      <c r="K1683" s="629"/>
      <c r="L1683" s="629"/>
      <c r="M1683" s="629"/>
      <c r="N1683" s="629"/>
      <c r="O1683" s="629"/>
      <c r="P1683" s="642"/>
      <c r="Q1683" s="630"/>
    </row>
    <row r="1684" spans="1:17" ht="14.4" customHeight="1" x14ac:dyDescent="0.3">
      <c r="A1684" s="625" t="s">
        <v>545</v>
      </c>
      <c r="B1684" s="626" t="s">
        <v>8223</v>
      </c>
      <c r="C1684" s="626" t="s">
        <v>6409</v>
      </c>
      <c r="D1684" s="626" t="s">
        <v>7898</v>
      </c>
      <c r="E1684" s="626" t="s">
        <v>7899</v>
      </c>
      <c r="F1684" s="629">
        <v>4</v>
      </c>
      <c r="G1684" s="629">
        <v>19564</v>
      </c>
      <c r="H1684" s="629">
        <v>1</v>
      </c>
      <c r="I1684" s="629">
        <v>4891</v>
      </c>
      <c r="J1684" s="629"/>
      <c r="K1684" s="629"/>
      <c r="L1684" s="629"/>
      <c r="M1684" s="629"/>
      <c r="N1684" s="629"/>
      <c r="O1684" s="629"/>
      <c r="P1684" s="642"/>
      <c r="Q1684" s="630"/>
    </row>
    <row r="1685" spans="1:17" ht="14.4" customHeight="1" x14ac:dyDescent="0.3">
      <c r="A1685" s="625" t="s">
        <v>545</v>
      </c>
      <c r="B1685" s="626" t="s">
        <v>8223</v>
      </c>
      <c r="C1685" s="626" t="s">
        <v>6409</v>
      </c>
      <c r="D1685" s="626" t="s">
        <v>7900</v>
      </c>
      <c r="E1685" s="626" t="s">
        <v>7901</v>
      </c>
      <c r="F1685" s="629">
        <v>7</v>
      </c>
      <c r="G1685" s="629">
        <v>3682</v>
      </c>
      <c r="H1685" s="629">
        <v>1</v>
      </c>
      <c r="I1685" s="629">
        <v>526</v>
      </c>
      <c r="J1685" s="629"/>
      <c r="K1685" s="629"/>
      <c r="L1685" s="629"/>
      <c r="M1685" s="629"/>
      <c r="N1685" s="629"/>
      <c r="O1685" s="629"/>
      <c r="P1685" s="642"/>
      <c r="Q1685" s="630"/>
    </row>
    <row r="1686" spans="1:17" ht="14.4" customHeight="1" x14ac:dyDescent="0.3">
      <c r="A1686" s="625" t="s">
        <v>545</v>
      </c>
      <c r="B1686" s="626" t="s">
        <v>8223</v>
      </c>
      <c r="C1686" s="626" t="s">
        <v>6409</v>
      </c>
      <c r="D1686" s="626" t="s">
        <v>7902</v>
      </c>
      <c r="E1686" s="626" t="s">
        <v>7903</v>
      </c>
      <c r="F1686" s="629">
        <v>173</v>
      </c>
      <c r="G1686" s="629">
        <v>0</v>
      </c>
      <c r="H1686" s="629"/>
      <c r="I1686" s="629">
        <v>0</v>
      </c>
      <c r="J1686" s="629">
        <v>158</v>
      </c>
      <c r="K1686" s="629">
        <v>0</v>
      </c>
      <c r="L1686" s="629"/>
      <c r="M1686" s="629">
        <v>0</v>
      </c>
      <c r="N1686" s="629">
        <v>140</v>
      </c>
      <c r="O1686" s="629">
        <v>0</v>
      </c>
      <c r="P1686" s="642"/>
      <c r="Q1686" s="630">
        <v>0</v>
      </c>
    </row>
    <row r="1687" spans="1:17" ht="14.4" customHeight="1" x14ac:dyDescent="0.3">
      <c r="A1687" s="625" t="s">
        <v>545</v>
      </c>
      <c r="B1687" s="626" t="s">
        <v>8223</v>
      </c>
      <c r="C1687" s="626" t="s">
        <v>6409</v>
      </c>
      <c r="D1687" s="626" t="s">
        <v>6692</v>
      </c>
      <c r="E1687" s="626" t="s">
        <v>6693</v>
      </c>
      <c r="F1687" s="629">
        <v>3</v>
      </c>
      <c r="G1687" s="629">
        <v>13761</v>
      </c>
      <c r="H1687" s="629">
        <v>1</v>
      </c>
      <c r="I1687" s="629">
        <v>4587</v>
      </c>
      <c r="J1687" s="629"/>
      <c r="K1687" s="629"/>
      <c r="L1687" s="629"/>
      <c r="M1687" s="629"/>
      <c r="N1687" s="629"/>
      <c r="O1687" s="629"/>
      <c r="P1687" s="642"/>
      <c r="Q1687" s="630"/>
    </row>
    <row r="1688" spans="1:17" ht="14.4" customHeight="1" x14ac:dyDescent="0.3">
      <c r="A1688" s="625" t="s">
        <v>545</v>
      </c>
      <c r="B1688" s="626" t="s">
        <v>8223</v>
      </c>
      <c r="C1688" s="626" t="s">
        <v>6409</v>
      </c>
      <c r="D1688" s="626" t="s">
        <v>7904</v>
      </c>
      <c r="E1688" s="626" t="s">
        <v>7905</v>
      </c>
      <c r="F1688" s="629">
        <v>7</v>
      </c>
      <c r="G1688" s="629">
        <v>29792</v>
      </c>
      <c r="H1688" s="629">
        <v>1</v>
      </c>
      <c r="I1688" s="629">
        <v>4256</v>
      </c>
      <c r="J1688" s="629"/>
      <c r="K1688" s="629"/>
      <c r="L1688" s="629"/>
      <c r="M1688" s="629"/>
      <c r="N1688" s="629"/>
      <c r="O1688" s="629"/>
      <c r="P1688" s="642"/>
      <c r="Q1688" s="630"/>
    </row>
    <row r="1689" spans="1:17" ht="14.4" customHeight="1" x14ac:dyDescent="0.3">
      <c r="A1689" s="625" t="s">
        <v>545</v>
      </c>
      <c r="B1689" s="626" t="s">
        <v>8223</v>
      </c>
      <c r="C1689" s="626" t="s">
        <v>6409</v>
      </c>
      <c r="D1689" s="626" t="s">
        <v>8391</v>
      </c>
      <c r="E1689" s="626" t="s">
        <v>8392</v>
      </c>
      <c r="F1689" s="629">
        <v>4</v>
      </c>
      <c r="G1689" s="629">
        <v>2360</v>
      </c>
      <c r="H1689" s="629">
        <v>1</v>
      </c>
      <c r="I1689" s="629">
        <v>590</v>
      </c>
      <c r="J1689" s="629"/>
      <c r="K1689" s="629"/>
      <c r="L1689" s="629"/>
      <c r="M1689" s="629"/>
      <c r="N1689" s="629"/>
      <c r="O1689" s="629"/>
      <c r="P1689" s="642"/>
      <c r="Q1689" s="630"/>
    </row>
    <row r="1690" spans="1:17" ht="14.4" customHeight="1" x14ac:dyDescent="0.3">
      <c r="A1690" s="625" t="s">
        <v>545</v>
      </c>
      <c r="B1690" s="626" t="s">
        <v>8223</v>
      </c>
      <c r="C1690" s="626" t="s">
        <v>6409</v>
      </c>
      <c r="D1690" s="626" t="s">
        <v>6545</v>
      </c>
      <c r="E1690" s="626" t="s">
        <v>6546</v>
      </c>
      <c r="F1690" s="629">
        <v>2</v>
      </c>
      <c r="G1690" s="629">
        <v>2068</v>
      </c>
      <c r="H1690" s="629">
        <v>1</v>
      </c>
      <c r="I1690" s="629">
        <v>1034</v>
      </c>
      <c r="J1690" s="629"/>
      <c r="K1690" s="629"/>
      <c r="L1690" s="629"/>
      <c r="M1690" s="629"/>
      <c r="N1690" s="629"/>
      <c r="O1690" s="629"/>
      <c r="P1690" s="642"/>
      <c r="Q1690" s="630"/>
    </row>
    <row r="1691" spans="1:17" ht="14.4" customHeight="1" x14ac:dyDescent="0.3">
      <c r="A1691" s="625" t="s">
        <v>545</v>
      </c>
      <c r="B1691" s="626" t="s">
        <v>8223</v>
      </c>
      <c r="C1691" s="626" t="s">
        <v>6409</v>
      </c>
      <c r="D1691" s="626" t="s">
        <v>6547</v>
      </c>
      <c r="E1691" s="626" t="s">
        <v>6548</v>
      </c>
      <c r="F1691" s="629">
        <v>2</v>
      </c>
      <c r="G1691" s="629">
        <v>1842</v>
      </c>
      <c r="H1691" s="629">
        <v>1</v>
      </c>
      <c r="I1691" s="629">
        <v>921</v>
      </c>
      <c r="J1691" s="629"/>
      <c r="K1691" s="629"/>
      <c r="L1691" s="629"/>
      <c r="M1691" s="629"/>
      <c r="N1691" s="629"/>
      <c r="O1691" s="629"/>
      <c r="P1691" s="642"/>
      <c r="Q1691" s="630"/>
    </row>
    <row r="1692" spans="1:17" ht="14.4" customHeight="1" x14ac:dyDescent="0.3">
      <c r="A1692" s="625" t="s">
        <v>545</v>
      </c>
      <c r="B1692" s="626" t="s">
        <v>8223</v>
      </c>
      <c r="C1692" s="626" t="s">
        <v>6409</v>
      </c>
      <c r="D1692" s="626" t="s">
        <v>8393</v>
      </c>
      <c r="E1692" s="626" t="s">
        <v>8394</v>
      </c>
      <c r="F1692" s="629">
        <v>4</v>
      </c>
      <c r="G1692" s="629">
        <v>9508</v>
      </c>
      <c r="H1692" s="629">
        <v>1</v>
      </c>
      <c r="I1692" s="629">
        <v>2377</v>
      </c>
      <c r="J1692" s="629"/>
      <c r="K1692" s="629"/>
      <c r="L1692" s="629"/>
      <c r="M1692" s="629"/>
      <c r="N1692" s="629"/>
      <c r="O1692" s="629"/>
      <c r="P1692" s="642"/>
      <c r="Q1692" s="630"/>
    </row>
    <row r="1693" spans="1:17" ht="14.4" customHeight="1" x14ac:dyDescent="0.3">
      <c r="A1693" s="625" t="s">
        <v>545</v>
      </c>
      <c r="B1693" s="626" t="s">
        <v>8223</v>
      </c>
      <c r="C1693" s="626" t="s">
        <v>6409</v>
      </c>
      <c r="D1693" s="626" t="s">
        <v>7908</v>
      </c>
      <c r="E1693" s="626" t="s">
        <v>7909</v>
      </c>
      <c r="F1693" s="629">
        <v>1</v>
      </c>
      <c r="G1693" s="629">
        <v>3550</v>
      </c>
      <c r="H1693" s="629">
        <v>1</v>
      </c>
      <c r="I1693" s="629">
        <v>3550</v>
      </c>
      <c r="J1693" s="629"/>
      <c r="K1693" s="629"/>
      <c r="L1693" s="629"/>
      <c r="M1693" s="629"/>
      <c r="N1693" s="629"/>
      <c r="O1693" s="629"/>
      <c r="P1693" s="642"/>
      <c r="Q1693" s="630"/>
    </row>
    <row r="1694" spans="1:17" ht="14.4" customHeight="1" x14ac:dyDescent="0.3">
      <c r="A1694" s="625" t="s">
        <v>545</v>
      </c>
      <c r="B1694" s="626" t="s">
        <v>8223</v>
      </c>
      <c r="C1694" s="626" t="s">
        <v>6409</v>
      </c>
      <c r="D1694" s="626" t="s">
        <v>8395</v>
      </c>
      <c r="E1694" s="626" t="s">
        <v>8396</v>
      </c>
      <c r="F1694" s="629">
        <v>1</v>
      </c>
      <c r="G1694" s="629">
        <v>221</v>
      </c>
      <c r="H1694" s="629">
        <v>1</v>
      </c>
      <c r="I1694" s="629">
        <v>221</v>
      </c>
      <c r="J1694" s="629"/>
      <c r="K1694" s="629"/>
      <c r="L1694" s="629"/>
      <c r="M1694" s="629"/>
      <c r="N1694" s="629"/>
      <c r="O1694" s="629"/>
      <c r="P1694" s="642"/>
      <c r="Q1694" s="630"/>
    </row>
    <row r="1695" spans="1:17" ht="14.4" customHeight="1" x14ac:dyDescent="0.3">
      <c r="A1695" s="625" t="s">
        <v>545</v>
      </c>
      <c r="B1695" s="626" t="s">
        <v>8223</v>
      </c>
      <c r="C1695" s="626" t="s">
        <v>6409</v>
      </c>
      <c r="D1695" s="626" t="s">
        <v>6753</v>
      </c>
      <c r="E1695" s="626" t="s">
        <v>6754</v>
      </c>
      <c r="F1695" s="629">
        <v>14</v>
      </c>
      <c r="G1695" s="629">
        <v>2380</v>
      </c>
      <c r="H1695" s="629">
        <v>1</v>
      </c>
      <c r="I1695" s="629">
        <v>170</v>
      </c>
      <c r="J1695" s="629"/>
      <c r="K1695" s="629"/>
      <c r="L1695" s="629"/>
      <c r="M1695" s="629"/>
      <c r="N1695" s="629"/>
      <c r="O1695" s="629"/>
      <c r="P1695" s="642"/>
      <c r="Q1695" s="630"/>
    </row>
    <row r="1696" spans="1:17" ht="14.4" customHeight="1" x14ac:dyDescent="0.3">
      <c r="A1696" s="625" t="s">
        <v>545</v>
      </c>
      <c r="B1696" s="626" t="s">
        <v>8223</v>
      </c>
      <c r="C1696" s="626" t="s">
        <v>6409</v>
      </c>
      <c r="D1696" s="626" t="s">
        <v>7910</v>
      </c>
      <c r="E1696" s="626" t="s">
        <v>7911</v>
      </c>
      <c r="F1696" s="629">
        <v>7</v>
      </c>
      <c r="G1696" s="629">
        <v>28525</v>
      </c>
      <c r="H1696" s="629">
        <v>1</v>
      </c>
      <c r="I1696" s="629">
        <v>4075</v>
      </c>
      <c r="J1696" s="629"/>
      <c r="K1696" s="629"/>
      <c r="L1696" s="629"/>
      <c r="M1696" s="629"/>
      <c r="N1696" s="629"/>
      <c r="O1696" s="629"/>
      <c r="P1696" s="642"/>
      <c r="Q1696" s="630"/>
    </row>
    <row r="1697" spans="1:17" ht="14.4" customHeight="1" x14ac:dyDescent="0.3">
      <c r="A1697" s="625" t="s">
        <v>545</v>
      </c>
      <c r="B1697" s="626" t="s">
        <v>8223</v>
      </c>
      <c r="C1697" s="626" t="s">
        <v>6409</v>
      </c>
      <c r="D1697" s="626" t="s">
        <v>7912</v>
      </c>
      <c r="E1697" s="626" t="s">
        <v>7913</v>
      </c>
      <c r="F1697" s="629">
        <v>1</v>
      </c>
      <c r="G1697" s="629">
        <v>1297</v>
      </c>
      <c r="H1697" s="629">
        <v>1</v>
      </c>
      <c r="I1697" s="629">
        <v>1297</v>
      </c>
      <c r="J1697" s="629"/>
      <c r="K1697" s="629"/>
      <c r="L1697" s="629"/>
      <c r="M1697" s="629"/>
      <c r="N1697" s="629"/>
      <c r="O1697" s="629"/>
      <c r="P1697" s="642"/>
      <c r="Q1697" s="630"/>
    </row>
    <row r="1698" spans="1:17" ht="14.4" customHeight="1" x14ac:dyDescent="0.3">
      <c r="A1698" s="625" t="s">
        <v>545</v>
      </c>
      <c r="B1698" s="626" t="s">
        <v>8223</v>
      </c>
      <c r="C1698" s="626" t="s">
        <v>6409</v>
      </c>
      <c r="D1698" s="626" t="s">
        <v>7926</v>
      </c>
      <c r="E1698" s="626" t="s">
        <v>7927</v>
      </c>
      <c r="F1698" s="629">
        <v>70</v>
      </c>
      <c r="G1698" s="629">
        <v>0</v>
      </c>
      <c r="H1698" s="629"/>
      <c r="I1698" s="629">
        <v>0</v>
      </c>
      <c r="J1698" s="629">
        <v>46</v>
      </c>
      <c r="K1698" s="629">
        <v>0</v>
      </c>
      <c r="L1698" s="629"/>
      <c r="M1698" s="629">
        <v>0</v>
      </c>
      <c r="N1698" s="629">
        <v>41</v>
      </c>
      <c r="O1698" s="629">
        <v>0</v>
      </c>
      <c r="P1698" s="642"/>
      <c r="Q1698" s="630">
        <v>0</v>
      </c>
    </row>
    <row r="1699" spans="1:17" ht="14.4" customHeight="1" x14ac:dyDescent="0.3">
      <c r="A1699" s="625" t="s">
        <v>545</v>
      </c>
      <c r="B1699" s="626" t="s">
        <v>8223</v>
      </c>
      <c r="C1699" s="626" t="s">
        <v>6409</v>
      </c>
      <c r="D1699" s="626" t="s">
        <v>6551</v>
      </c>
      <c r="E1699" s="626" t="s">
        <v>6552</v>
      </c>
      <c r="F1699" s="629">
        <v>11</v>
      </c>
      <c r="G1699" s="629">
        <v>3366</v>
      </c>
      <c r="H1699" s="629">
        <v>1</v>
      </c>
      <c r="I1699" s="629">
        <v>306</v>
      </c>
      <c r="J1699" s="629"/>
      <c r="K1699" s="629"/>
      <c r="L1699" s="629"/>
      <c r="M1699" s="629"/>
      <c r="N1699" s="629"/>
      <c r="O1699" s="629"/>
      <c r="P1699" s="642"/>
      <c r="Q1699" s="630"/>
    </row>
    <row r="1700" spans="1:17" ht="14.4" customHeight="1" x14ac:dyDescent="0.3">
      <c r="A1700" s="625" t="s">
        <v>545</v>
      </c>
      <c r="B1700" s="626" t="s">
        <v>8223</v>
      </c>
      <c r="C1700" s="626" t="s">
        <v>6409</v>
      </c>
      <c r="D1700" s="626" t="s">
        <v>6553</v>
      </c>
      <c r="E1700" s="626" t="s">
        <v>6554</v>
      </c>
      <c r="F1700" s="629">
        <v>1</v>
      </c>
      <c r="G1700" s="629">
        <v>220</v>
      </c>
      <c r="H1700" s="629">
        <v>1</v>
      </c>
      <c r="I1700" s="629">
        <v>220</v>
      </c>
      <c r="J1700" s="629"/>
      <c r="K1700" s="629"/>
      <c r="L1700" s="629"/>
      <c r="M1700" s="629"/>
      <c r="N1700" s="629"/>
      <c r="O1700" s="629"/>
      <c r="P1700" s="642"/>
      <c r="Q1700" s="630"/>
    </row>
    <row r="1701" spans="1:17" ht="14.4" customHeight="1" x14ac:dyDescent="0.3">
      <c r="A1701" s="625" t="s">
        <v>545</v>
      </c>
      <c r="B1701" s="626" t="s">
        <v>8223</v>
      </c>
      <c r="C1701" s="626" t="s">
        <v>6409</v>
      </c>
      <c r="D1701" s="626" t="s">
        <v>7928</v>
      </c>
      <c r="E1701" s="626" t="s">
        <v>7929</v>
      </c>
      <c r="F1701" s="629">
        <v>12</v>
      </c>
      <c r="G1701" s="629">
        <v>29868</v>
      </c>
      <c r="H1701" s="629">
        <v>1</v>
      </c>
      <c r="I1701" s="629">
        <v>2489</v>
      </c>
      <c r="J1701" s="629"/>
      <c r="K1701" s="629"/>
      <c r="L1701" s="629"/>
      <c r="M1701" s="629"/>
      <c r="N1701" s="629"/>
      <c r="O1701" s="629"/>
      <c r="P1701" s="642"/>
      <c r="Q1701" s="630"/>
    </row>
    <row r="1702" spans="1:17" ht="14.4" customHeight="1" x14ac:dyDescent="0.3">
      <c r="A1702" s="625" t="s">
        <v>545</v>
      </c>
      <c r="B1702" s="626" t="s">
        <v>8223</v>
      </c>
      <c r="C1702" s="626" t="s">
        <v>6409</v>
      </c>
      <c r="D1702" s="626" t="s">
        <v>6555</v>
      </c>
      <c r="E1702" s="626" t="s">
        <v>6556</v>
      </c>
      <c r="F1702" s="629">
        <v>1</v>
      </c>
      <c r="G1702" s="629">
        <v>983</v>
      </c>
      <c r="H1702" s="629">
        <v>1</v>
      </c>
      <c r="I1702" s="629">
        <v>983</v>
      </c>
      <c r="J1702" s="629"/>
      <c r="K1702" s="629"/>
      <c r="L1702" s="629"/>
      <c r="M1702" s="629"/>
      <c r="N1702" s="629"/>
      <c r="O1702" s="629"/>
      <c r="P1702" s="642"/>
      <c r="Q1702" s="630"/>
    </row>
    <row r="1703" spans="1:17" ht="14.4" customHeight="1" x14ac:dyDescent="0.3">
      <c r="A1703" s="625" t="s">
        <v>545</v>
      </c>
      <c r="B1703" s="626" t="s">
        <v>8223</v>
      </c>
      <c r="C1703" s="626" t="s">
        <v>6409</v>
      </c>
      <c r="D1703" s="626" t="s">
        <v>6557</v>
      </c>
      <c r="E1703" s="626" t="s">
        <v>6558</v>
      </c>
      <c r="F1703" s="629">
        <v>4</v>
      </c>
      <c r="G1703" s="629">
        <v>2096</v>
      </c>
      <c r="H1703" s="629">
        <v>1</v>
      </c>
      <c r="I1703" s="629">
        <v>524</v>
      </c>
      <c r="J1703" s="629"/>
      <c r="K1703" s="629"/>
      <c r="L1703" s="629"/>
      <c r="M1703" s="629"/>
      <c r="N1703" s="629"/>
      <c r="O1703" s="629"/>
      <c r="P1703" s="642"/>
      <c r="Q1703" s="630"/>
    </row>
    <row r="1704" spans="1:17" ht="14.4" customHeight="1" x14ac:dyDescent="0.3">
      <c r="A1704" s="625" t="s">
        <v>545</v>
      </c>
      <c r="B1704" s="626" t="s">
        <v>8223</v>
      </c>
      <c r="C1704" s="626" t="s">
        <v>6409</v>
      </c>
      <c r="D1704" s="626" t="s">
        <v>6561</v>
      </c>
      <c r="E1704" s="626" t="s">
        <v>6562</v>
      </c>
      <c r="F1704" s="629">
        <v>6</v>
      </c>
      <c r="G1704" s="629">
        <v>7554</v>
      </c>
      <c r="H1704" s="629">
        <v>1</v>
      </c>
      <c r="I1704" s="629">
        <v>1259</v>
      </c>
      <c r="J1704" s="629"/>
      <c r="K1704" s="629"/>
      <c r="L1704" s="629"/>
      <c r="M1704" s="629"/>
      <c r="N1704" s="629"/>
      <c r="O1704" s="629"/>
      <c r="P1704" s="642"/>
      <c r="Q1704" s="630"/>
    </row>
    <row r="1705" spans="1:17" ht="14.4" customHeight="1" x14ac:dyDescent="0.3">
      <c r="A1705" s="625" t="s">
        <v>545</v>
      </c>
      <c r="B1705" s="626" t="s">
        <v>8223</v>
      </c>
      <c r="C1705" s="626" t="s">
        <v>6409</v>
      </c>
      <c r="D1705" s="626" t="s">
        <v>6755</v>
      </c>
      <c r="E1705" s="626" t="s">
        <v>6756</v>
      </c>
      <c r="F1705" s="629">
        <v>1</v>
      </c>
      <c r="G1705" s="629">
        <v>3461</v>
      </c>
      <c r="H1705" s="629">
        <v>1</v>
      </c>
      <c r="I1705" s="629">
        <v>3461</v>
      </c>
      <c r="J1705" s="629"/>
      <c r="K1705" s="629"/>
      <c r="L1705" s="629"/>
      <c r="M1705" s="629"/>
      <c r="N1705" s="629"/>
      <c r="O1705" s="629"/>
      <c r="P1705" s="642"/>
      <c r="Q1705" s="630"/>
    </row>
    <row r="1706" spans="1:17" ht="14.4" customHeight="1" x14ac:dyDescent="0.3">
      <c r="A1706" s="625" t="s">
        <v>545</v>
      </c>
      <c r="B1706" s="626" t="s">
        <v>8223</v>
      </c>
      <c r="C1706" s="626" t="s">
        <v>6409</v>
      </c>
      <c r="D1706" s="626" t="s">
        <v>7936</v>
      </c>
      <c r="E1706" s="626" t="s">
        <v>7937</v>
      </c>
      <c r="F1706" s="629">
        <v>4</v>
      </c>
      <c r="G1706" s="629">
        <v>10144</v>
      </c>
      <c r="H1706" s="629">
        <v>1</v>
      </c>
      <c r="I1706" s="629">
        <v>2536</v>
      </c>
      <c r="J1706" s="629"/>
      <c r="K1706" s="629"/>
      <c r="L1706" s="629"/>
      <c r="M1706" s="629"/>
      <c r="N1706" s="629"/>
      <c r="O1706" s="629"/>
      <c r="P1706" s="642"/>
      <c r="Q1706" s="630"/>
    </row>
    <row r="1707" spans="1:17" ht="14.4" customHeight="1" x14ac:dyDescent="0.3">
      <c r="A1707" s="625" t="s">
        <v>545</v>
      </c>
      <c r="B1707" s="626" t="s">
        <v>8223</v>
      </c>
      <c r="C1707" s="626" t="s">
        <v>6409</v>
      </c>
      <c r="D1707" s="626" t="s">
        <v>7938</v>
      </c>
      <c r="E1707" s="626" t="s">
        <v>7939</v>
      </c>
      <c r="F1707" s="629">
        <v>23</v>
      </c>
      <c r="G1707" s="629">
        <v>121785</v>
      </c>
      <c r="H1707" s="629">
        <v>1</v>
      </c>
      <c r="I1707" s="629">
        <v>5295</v>
      </c>
      <c r="J1707" s="629"/>
      <c r="K1707" s="629"/>
      <c r="L1707" s="629"/>
      <c r="M1707" s="629"/>
      <c r="N1707" s="629"/>
      <c r="O1707" s="629"/>
      <c r="P1707" s="642"/>
      <c r="Q1707" s="630"/>
    </row>
    <row r="1708" spans="1:17" ht="14.4" customHeight="1" x14ac:dyDescent="0.3">
      <c r="A1708" s="625" t="s">
        <v>545</v>
      </c>
      <c r="B1708" s="626" t="s">
        <v>8223</v>
      </c>
      <c r="C1708" s="626" t="s">
        <v>6409</v>
      </c>
      <c r="D1708" s="626" t="s">
        <v>7946</v>
      </c>
      <c r="E1708" s="626" t="s">
        <v>7939</v>
      </c>
      <c r="F1708" s="629">
        <v>3</v>
      </c>
      <c r="G1708" s="629">
        <v>1656</v>
      </c>
      <c r="H1708" s="629">
        <v>1</v>
      </c>
      <c r="I1708" s="629">
        <v>552</v>
      </c>
      <c r="J1708" s="629"/>
      <c r="K1708" s="629"/>
      <c r="L1708" s="629"/>
      <c r="M1708" s="629"/>
      <c r="N1708" s="629"/>
      <c r="O1708" s="629"/>
      <c r="P1708" s="642"/>
      <c r="Q1708" s="630"/>
    </row>
    <row r="1709" spans="1:17" ht="14.4" customHeight="1" x14ac:dyDescent="0.3">
      <c r="A1709" s="625" t="s">
        <v>545</v>
      </c>
      <c r="B1709" s="626" t="s">
        <v>8223</v>
      </c>
      <c r="C1709" s="626" t="s">
        <v>6409</v>
      </c>
      <c r="D1709" s="626" t="s">
        <v>6567</v>
      </c>
      <c r="E1709" s="626" t="s">
        <v>6568</v>
      </c>
      <c r="F1709" s="629">
        <v>39</v>
      </c>
      <c r="G1709" s="629">
        <v>11934</v>
      </c>
      <c r="H1709" s="629">
        <v>1</v>
      </c>
      <c r="I1709" s="629">
        <v>306</v>
      </c>
      <c r="J1709" s="629"/>
      <c r="K1709" s="629"/>
      <c r="L1709" s="629"/>
      <c r="M1709" s="629"/>
      <c r="N1709" s="629"/>
      <c r="O1709" s="629"/>
      <c r="P1709" s="642"/>
      <c r="Q1709" s="630"/>
    </row>
    <row r="1710" spans="1:17" ht="14.4" customHeight="1" x14ac:dyDescent="0.3">
      <c r="A1710" s="625" t="s">
        <v>545</v>
      </c>
      <c r="B1710" s="626" t="s">
        <v>8223</v>
      </c>
      <c r="C1710" s="626" t="s">
        <v>6409</v>
      </c>
      <c r="D1710" s="626" t="s">
        <v>7947</v>
      </c>
      <c r="E1710" s="626" t="s">
        <v>7948</v>
      </c>
      <c r="F1710" s="629">
        <v>4</v>
      </c>
      <c r="G1710" s="629">
        <v>11056</v>
      </c>
      <c r="H1710" s="629">
        <v>1</v>
      </c>
      <c r="I1710" s="629">
        <v>2764</v>
      </c>
      <c r="J1710" s="629"/>
      <c r="K1710" s="629"/>
      <c r="L1710" s="629"/>
      <c r="M1710" s="629"/>
      <c r="N1710" s="629"/>
      <c r="O1710" s="629"/>
      <c r="P1710" s="642"/>
      <c r="Q1710" s="630"/>
    </row>
    <row r="1711" spans="1:17" ht="14.4" customHeight="1" x14ac:dyDescent="0.3">
      <c r="A1711" s="625" t="s">
        <v>545</v>
      </c>
      <c r="B1711" s="626" t="s">
        <v>8223</v>
      </c>
      <c r="C1711" s="626" t="s">
        <v>6409</v>
      </c>
      <c r="D1711" s="626" t="s">
        <v>7949</v>
      </c>
      <c r="E1711" s="626" t="s">
        <v>7950</v>
      </c>
      <c r="F1711" s="629">
        <v>1</v>
      </c>
      <c r="G1711" s="629">
        <v>1410</v>
      </c>
      <c r="H1711" s="629">
        <v>1</v>
      </c>
      <c r="I1711" s="629">
        <v>1410</v>
      </c>
      <c r="J1711" s="629"/>
      <c r="K1711" s="629"/>
      <c r="L1711" s="629"/>
      <c r="M1711" s="629"/>
      <c r="N1711" s="629"/>
      <c r="O1711" s="629"/>
      <c r="P1711" s="642"/>
      <c r="Q1711" s="630"/>
    </row>
    <row r="1712" spans="1:17" ht="14.4" customHeight="1" x14ac:dyDescent="0.3">
      <c r="A1712" s="625" t="s">
        <v>545</v>
      </c>
      <c r="B1712" s="626" t="s">
        <v>8223</v>
      </c>
      <c r="C1712" s="626" t="s">
        <v>6409</v>
      </c>
      <c r="D1712" s="626" t="s">
        <v>7955</v>
      </c>
      <c r="E1712" s="626" t="s">
        <v>7956</v>
      </c>
      <c r="F1712" s="629">
        <v>1</v>
      </c>
      <c r="G1712" s="629">
        <v>2474</v>
      </c>
      <c r="H1712" s="629">
        <v>1</v>
      </c>
      <c r="I1712" s="629">
        <v>2474</v>
      </c>
      <c r="J1712" s="629"/>
      <c r="K1712" s="629"/>
      <c r="L1712" s="629"/>
      <c r="M1712" s="629"/>
      <c r="N1712" s="629"/>
      <c r="O1712" s="629"/>
      <c r="P1712" s="642"/>
      <c r="Q1712" s="630"/>
    </row>
    <row r="1713" spans="1:17" ht="14.4" customHeight="1" x14ac:dyDescent="0.3">
      <c r="A1713" s="625" t="s">
        <v>545</v>
      </c>
      <c r="B1713" s="626" t="s">
        <v>8223</v>
      </c>
      <c r="C1713" s="626" t="s">
        <v>6409</v>
      </c>
      <c r="D1713" s="626" t="s">
        <v>7959</v>
      </c>
      <c r="E1713" s="626" t="s">
        <v>7960</v>
      </c>
      <c r="F1713" s="629">
        <v>3</v>
      </c>
      <c r="G1713" s="629">
        <v>9297</v>
      </c>
      <c r="H1713" s="629">
        <v>1</v>
      </c>
      <c r="I1713" s="629">
        <v>3099</v>
      </c>
      <c r="J1713" s="629"/>
      <c r="K1713" s="629"/>
      <c r="L1713" s="629"/>
      <c r="M1713" s="629"/>
      <c r="N1713" s="629"/>
      <c r="O1713" s="629"/>
      <c r="P1713" s="642"/>
      <c r="Q1713" s="630"/>
    </row>
    <row r="1714" spans="1:17" ht="14.4" customHeight="1" x14ac:dyDescent="0.3">
      <c r="A1714" s="625" t="s">
        <v>545</v>
      </c>
      <c r="B1714" s="626" t="s">
        <v>8223</v>
      </c>
      <c r="C1714" s="626" t="s">
        <v>6409</v>
      </c>
      <c r="D1714" s="626" t="s">
        <v>7961</v>
      </c>
      <c r="E1714" s="626" t="s">
        <v>7962</v>
      </c>
      <c r="F1714" s="629">
        <v>78</v>
      </c>
      <c r="G1714" s="629">
        <v>416364</v>
      </c>
      <c r="H1714" s="629">
        <v>1</v>
      </c>
      <c r="I1714" s="629">
        <v>5338</v>
      </c>
      <c r="J1714" s="629"/>
      <c r="K1714" s="629"/>
      <c r="L1714" s="629"/>
      <c r="M1714" s="629"/>
      <c r="N1714" s="629"/>
      <c r="O1714" s="629"/>
      <c r="P1714" s="642"/>
      <c r="Q1714" s="630"/>
    </row>
    <row r="1715" spans="1:17" ht="14.4" customHeight="1" x14ac:dyDescent="0.3">
      <c r="A1715" s="625" t="s">
        <v>545</v>
      </c>
      <c r="B1715" s="626" t="s">
        <v>8223</v>
      </c>
      <c r="C1715" s="626" t="s">
        <v>6409</v>
      </c>
      <c r="D1715" s="626" t="s">
        <v>7967</v>
      </c>
      <c r="E1715" s="626" t="s">
        <v>7968</v>
      </c>
      <c r="F1715" s="629">
        <v>4</v>
      </c>
      <c r="G1715" s="629">
        <v>9052</v>
      </c>
      <c r="H1715" s="629">
        <v>1</v>
      </c>
      <c r="I1715" s="629">
        <v>2263</v>
      </c>
      <c r="J1715" s="629"/>
      <c r="K1715" s="629"/>
      <c r="L1715" s="629"/>
      <c r="M1715" s="629"/>
      <c r="N1715" s="629"/>
      <c r="O1715" s="629"/>
      <c r="P1715" s="642"/>
      <c r="Q1715" s="630"/>
    </row>
    <row r="1716" spans="1:17" ht="14.4" customHeight="1" x14ac:dyDescent="0.3">
      <c r="A1716" s="625" t="s">
        <v>545</v>
      </c>
      <c r="B1716" s="626" t="s">
        <v>8223</v>
      </c>
      <c r="C1716" s="626" t="s">
        <v>6409</v>
      </c>
      <c r="D1716" s="626" t="s">
        <v>6412</v>
      </c>
      <c r="E1716" s="626" t="s">
        <v>6413</v>
      </c>
      <c r="F1716" s="629">
        <v>1</v>
      </c>
      <c r="G1716" s="629">
        <v>377</v>
      </c>
      <c r="H1716" s="629">
        <v>1</v>
      </c>
      <c r="I1716" s="629">
        <v>377</v>
      </c>
      <c r="J1716" s="629"/>
      <c r="K1716" s="629"/>
      <c r="L1716" s="629"/>
      <c r="M1716" s="629"/>
      <c r="N1716" s="629"/>
      <c r="O1716" s="629"/>
      <c r="P1716" s="642"/>
      <c r="Q1716" s="630"/>
    </row>
    <row r="1717" spans="1:17" ht="14.4" customHeight="1" x14ac:dyDescent="0.3">
      <c r="A1717" s="625" t="s">
        <v>545</v>
      </c>
      <c r="B1717" s="626" t="s">
        <v>8223</v>
      </c>
      <c r="C1717" s="626" t="s">
        <v>6409</v>
      </c>
      <c r="D1717" s="626" t="s">
        <v>8397</v>
      </c>
      <c r="E1717" s="626" t="s">
        <v>8398</v>
      </c>
      <c r="F1717" s="629">
        <v>1</v>
      </c>
      <c r="G1717" s="629">
        <v>106</v>
      </c>
      <c r="H1717" s="629">
        <v>1</v>
      </c>
      <c r="I1717" s="629">
        <v>106</v>
      </c>
      <c r="J1717" s="629"/>
      <c r="K1717" s="629"/>
      <c r="L1717" s="629"/>
      <c r="M1717" s="629"/>
      <c r="N1717" s="629"/>
      <c r="O1717" s="629"/>
      <c r="P1717" s="642"/>
      <c r="Q1717" s="630"/>
    </row>
    <row r="1718" spans="1:17" ht="14.4" customHeight="1" x14ac:dyDescent="0.3">
      <c r="A1718" s="625" t="s">
        <v>545</v>
      </c>
      <c r="B1718" s="626" t="s">
        <v>8223</v>
      </c>
      <c r="C1718" s="626" t="s">
        <v>6409</v>
      </c>
      <c r="D1718" s="626" t="s">
        <v>6757</v>
      </c>
      <c r="E1718" s="626" t="s">
        <v>6758</v>
      </c>
      <c r="F1718" s="629">
        <v>1</v>
      </c>
      <c r="G1718" s="629">
        <v>4914</v>
      </c>
      <c r="H1718" s="629">
        <v>1</v>
      </c>
      <c r="I1718" s="629">
        <v>4914</v>
      </c>
      <c r="J1718" s="629"/>
      <c r="K1718" s="629"/>
      <c r="L1718" s="629"/>
      <c r="M1718" s="629"/>
      <c r="N1718" s="629"/>
      <c r="O1718" s="629"/>
      <c r="P1718" s="642"/>
      <c r="Q1718" s="630"/>
    </row>
    <row r="1719" spans="1:17" ht="14.4" customHeight="1" x14ac:dyDescent="0.3">
      <c r="A1719" s="625" t="s">
        <v>545</v>
      </c>
      <c r="B1719" s="626" t="s">
        <v>8223</v>
      </c>
      <c r="C1719" s="626" t="s">
        <v>6409</v>
      </c>
      <c r="D1719" s="626" t="s">
        <v>6415</v>
      </c>
      <c r="E1719" s="626" t="s">
        <v>6416</v>
      </c>
      <c r="F1719" s="629">
        <v>5</v>
      </c>
      <c r="G1719" s="629">
        <v>1480</v>
      </c>
      <c r="H1719" s="629">
        <v>1</v>
      </c>
      <c r="I1719" s="629">
        <v>296</v>
      </c>
      <c r="J1719" s="629"/>
      <c r="K1719" s="629"/>
      <c r="L1719" s="629"/>
      <c r="M1719" s="629"/>
      <c r="N1719" s="629"/>
      <c r="O1719" s="629"/>
      <c r="P1719" s="642"/>
      <c r="Q1719" s="630"/>
    </row>
    <row r="1720" spans="1:17" ht="14.4" customHeight="1" x14ac:dyDescent="0.3">
      <c r="A1720" s="625" t="s">
        <v>545</v>
      </c>
      <c r="B1720" s="626" t="s">
        <v>8223</v>
      </c>
      <c r="C1720" s="626" t="s">
        <v>6409</v>
      </c>
      <c r="D1720" s="626" t="s">
        <v>6579</v>
      </c>
      <c r="E1720" s="626" t="s">
        <v>6558</v>
      </c>
      <c r="F1720" s="629">
        <v>5</v>
      </c>
      <c r="G1720" s="629">
        <v>3315</v>
      </c>
      <c r="H1720" s="629">
        <v>1</v>
      </c>
      <c r="I1720" s="629">
        <v>663</v>
      </c>
      <c r="J1720" s="629"/>
      <c r="K1720" s="629"/>
      <c r="L1720" s="629"/>
      <c r="M1720" s="629"/>
      <c r="N1720" s="629"/>
      <c r="O1720" s="629"/>
      <c r="P1720" s="642"/>
      <c r="Q1720" s="630"/>
    </row>
    <row r="1721" spans="1:17" ht="14.4" customHeight="1" x14ac:dyDescent="0.3">
      <c r="A1721" s="625" t="s">
        <v>545</v>
      </c>
      <c r="B1721" s="626" t="s">
        <v>8223</v>
      </c>
      <c r="C1721" s="626" t="s">
        <v>6409</v>
      </c>
      <c r="D1721" s="626" t="s">
        <v>6580</v>
      </c>
      <c r="E1721" s="626" t="s">
        <v>6581</v>
      </c>
      <c r="F1721" s="629">
        <v>1</v>
      </c>
      <c r="G1721" s="629">
        <v>382</v>
      </c>
      <c r="H1721" s="629">
        <v>1</v>
      </c>
      <c r="I1721" s="629">
        <v>382</v>
      </c>
      <c r="J1721" s="629"/>
      <c r="K1721" s="629"/>
      <c r="L1721" s="629"/>
      <c r="M1721" s="629"/>
      <c r="N1721" s="629"/>
      <c r="O1721" s="629"/>
      <c r="P1721" s="642"/>
      <c r="Q1721" s="630"/>
    </row>
    <row r="1722" spans="1:17" ht="14.4" customHeight="1" x14ac:dyDescent="0.3">
      <c r="A1722" s="625" t="s">
        <v>545</v>
      </c>
      <c r="B1722" s="626" t="s">
        <v>8223</v>
      </c>
      <c r="C1722" s="626" t="s">
        <v>6409</v>
      </c>
      <c r="D1722" s="626" t="s">
        <v>7987</v>
      </c>
      <c r="E1722" s="626" t="s">
        <v>7988</v>
      </c>
      <c r="F1722" s="629">
        <v>2</v>
      </c>
      <c r="G1722" s="629">
        <v>742</v>
      </c>
      <c r="H1722" s="629">
        <v>1</v>
      </c>
      <c r="I1722" s="629">
        <v>371</v>
      </c>
      <c r="J1722" s="629"/>
      <c r="K1722" s="629"/>
      <c r="L1722" s="629"/>
      <c r="M1722" s="629"/>
      <c r="N1722" s="629"/>
      <c r="O1722" s="629"/>
      <c r="P1722" s="642"/>
      <c r="Q1722" s="630"/>
    </row>
    <row r="1723" spans="1:17" ht="14.4" customHeight="1" x14ac:dyDescent="0.3">
      <c r="A1723" s="625" t="s">
        <v>545</v>
      </c>
      <c r="B1723" s="626" t="s">
        <v>8223</v>
      </c>
      <c r="C1723" s="626" t="s">
        <v>6409</v>
      </c>
      <c r="D1723" s="626" t="s">
        <v>7995</v>
      </c>
      <c r="E1723" s="626" t="s">
        <v>7996</v>
      </c>
      <c r="F1723" s="629">
        <v>8</v>
      </c>
      <c r="G1723" s="629">
        <v>27504</v>
      </c>
      <c r="H1723" s="629">
        <v>1</v>
      </c>
      <c r="I1723" s="629">
        <v>3438</v>
      </c>
      <c r="J1723" s="629"/>
      <c r="K1723" s="629"/>
      <c r="L1723" s="629"/>
      <c r="M1723" s="629"/>
      <c r="N1723" s="629"/>
      <c r="O1723" s="629"/>
      <c r="P1723" s="642"/>
      <c r="Q1723" s="630"/>
    </row>
    <row r="1724" spans="1:17" ht="14.4" customHeight="1" x14ac:dyDescent="0.3">
      <c r="A1724" s="625" t="s">
        <v>545</v>
      </c>
      <c r="B1724" s="626" t="s">
        <v>8223</v>
      </c>
      <c r="C1724" s="626" t="s">
        <v>6409</v>
      </c>
      <c r="D1724" s="626" t="s">
        <v>8399</v>
      </c>
      <c r="E1724" s="626" t="s">
        <v>8400</v>
      </c>
      <c r="F1724" s="629">
        <v>1</v>
      </c>
      <c r="G1724" s="629">
        <v>310</v>
      </c>
      <c r="H1724" s="629">
        <v>1</v>
      </c>
      <c r="I1724" s="629">
        <v>310</v>
      </c>
      <c r="J1724" s="629"/>
      <c r="K1724" s="629"/>
      <c r="L1724" s="629"/>
      <c r="M1724" s="629"/>
      <c r="N1724" s="629"/>
      <c r="O1724" s="629"/>
      <c r="P1724" s="642"/>
      <c r="Q1724" s="630"/>
    </row>
    <row r="1725" spans="1:17" ht="14.4" customHeight="1" x14ac:dyDescent="0.3">
      <c r="A1725" s="625" t="s">
        <v>545</v>
      </c>
      <c r="B1725" s="626" t="s">
        <v>8223</v>
      </c>
      <c r="C1725" s="626" t="s">
        <v>6409</v>
      </c>
      <c r="D1725" s="626" t="s">
        <v>8401</v>
      </c>
      <c r="E1725" s="626" t="s">
        <v>8402</v>
      </c>
      <c r="F1725" s="629">
        <v>2</v>
      </c>
      <c r="G1725" s="629">
        <v>694</v>
      </c>
      <c r="H1725" s="629">
        <v>1</v>
      </c>
      <c r="I1725" s="629">
        <v>347</v>
      </c>
      <c r="J1725" s="629"/>
      <c r="K1725" s="629"/>
      <c r="L1725" s="629"/>
      <c r="M1725" s="629"/>
      <c r="N1725" s="629"/>
      <c r="O1725" s="629"/>
      <c r="P1725" s="642"/>
      <c r="Q1725" s="630"/>
    </row>
    <row r="1726" spans="1:17" ht="14.4" customHeight="1" x14ac:dyDescent="0.3">
      <c r="A1726" s="625" t="s">
        <v>545</v>
      </c>
      <c r="B1726" s="626" t="s">
        <v>8223</v>
      </c>
      <c r="C1726" s="626" t="s">
        <v>6409</v>
      </c>
      <c r="D1726" s="626" t="s">
        <v>8007</v>
      </c>
      <c r="E1726" s="626" t="s">
        <v>8008</v>
      </c>
      <c r="F1726" s="629">
        <v>5</v>
      </c>
      <c r="G1726" s="629">
        <v>19370</v>
      </c>
      <c r="H1726" s="629">
        <v>1</v>
      </c>
      <c r="I1726" s="629">
        <v>3874</v>
      </c>
      <c r="J1726" s="629"/>
      <c r="K1726" s="629"/>
      <c r="L1726" s="629"/>
      <c r="M1726" s="629"/>
      <c r="N1726" s="629"/>
      <c r="O1726" s="629"/>
      <c r="P1726" s="642"/>
      <c r="Q1726" s="630"/>
    </row>
    <row r="1727" spans="1:17" ht="14.4" customHeight="1" x14ac:dyDescent="0.3">
      <c r="A1727" s="625" t="s">
        <v>545</v>
      </c>
      <c r="B1727" s="626" t="s">
        <v>8223</v>
      </c>
      <c r="C1727" s="626" t="s">
        <v>6409</v>
      </c>
      <c r="D1727" s="626" t="s">
        <v>8009</v>
      </c>
      <c r="E1727" s="626" t="s">
        <v>8010</v>
      </c>
      <c r="F1727" s="629">
        <v>1</v>
      </c>
      <c r="G1727" s="629">
        <v>8659</v>
      </c>
      <c r="H1727" s="629">
        <v>1</v>
      </c>
      <c r="I1727" s="629">
        <v>8659</v>
      </c>
      <c r="J1727" s="629"/>
      <c r="K1727" s="629"/>
      <c r="L1727" s="629"/>
      <c r="M1727" s="629"/>
      <c r="N1727" s="629"/>
      <c r="O1727" s="629"/>
      <c r="P1727" s="642"/>
      <c r="Q1727" s="630"/>
    </row>
    <row r="1728" spans="1:17" ht="14.4" customHeight="1" x14ac:dyDescent="0.3">
      <c r="A1728" s="625" t="s">
        <v>545</v>
      </c>
      <c r="B1728" s="626" t="s">
        <v>8223</v>
      </c>
      <c r="C1728" s="626" t="s">
        <v>6409</v>
      </c>
      <c r="D1728" s="626" t="s">
        <v>8014</v>
      </c>
      <c r="E1728" s="626" t="s">
        <v>8015</v>
      </c>
      <c r="F1728" s="629">
        <v>1</v>
      </c>
      <c r="G1728" s="629">
        <v>1344</v>
      </c>
      <c r="H1728" s="629">
        <v>1</v>
      </c>
      <c r="I1728" s="629">
        <v>1344</v>
      </c>
      <c r="J1728" s="629"/>
      <c r="K1728" s="629"/>
      <c r="L1728" s="629"/>
      <c r="M1728" s="629"/>
      <c r="N1728" s="629"/>
      <c r="O1728" s="629"/>
      <c r="P1728" s="642"/>
      <c r="Q1728" s="630"/>
    </row>
    <row r="1729" spans="1:17" ht="14.4" customHeight="1" x14ac:dyDescent="0.3">
      <c r="A1729" s="625" t="s">
        <v>545</v>
      </c>
      <c r="B1729" s="626" t="s">
        <v>8223</v>
      </c>
      <c r="C1729" s="626" t="s">
        <v>6409</v>
      </c>
      <c r="D1729" s="626" t="s">
        <v>6765</v>
      </c>
      <c r="E1729" s="626" t="s">
        <v>6766</v>
      </c>
      <c r="F1729" s="629">
        <v>5</v>
      </c>
      <c r="G1729" s="629">
        <v>8755</v>
      </c>
      <c r="H1729" s="629">
        <v>1</v>
      </c>
      <c r="I1729" s="629">
        <v>1751</v>
      </c>
      <c r="J1729" s="629"/>
      <c r="K1729" s="629"/>
      <c r="L1729" s="629"/>
      <c r="M1729" s="629"/>
      <c r="N1729" s="629"/>
      <c r="O1729" s="629"/>
      <c r="P1729" s="642"/>
      <c r="Q1729" s="630"/>
    </row>
    <row r="1730" spans="1:17" ht="14.4" customHeight="1" x14ac:dyDescent="0.3">
      <c r="A1730" s="625" t="s">
        <v>545</v>
      </c>
      <c r="B1730" s="626" t="s">
        <v>8223</v>
      </c>
      <c r="C1730" s="626" t="s">
        <v>6409</v>
      </c>
      <c r="D1730" s="626" t="s">
        <v>8020</v>
      </c>
      <c r="E1730" s="626" t="s">
        <v>8021</v>
      </c>
      <c r="F1730" s="629">
        <v>1</v>
      </c>
      <c r="G1730" s="629">
        <v>4195</v>
      </c>
      <c r="H1730" s="629">
        <v>1</v>
      </c>
      <c r="I1730" s="629">
        <v>4195</v>
      </c>
      <c r="J1730" s="629"/>
      <c r="K1730" s="629"/>
      <c r="L1730" s="629"/>
      <c r="M1730" s="629"/>
      <c r="N1730" s="629"/>
      <c r="O1730" s="629"/>
      <c r="P1730" s="642"/>
      <c r="Q1730" s="630"/>
    </row>
    <row r="1731" spans="1:17" ht="14.4" customHeight="1" x14ac:dyDescent="0.3">
      <c r="A1731" s="625" t="s">
        <v>545</v>
      </c>
      <c r="B1731" s="626" t="s">
        <v>8223</v>
      </c>
      <c r="C1731" s="626" t="s">
        <v>6409</v>
      </c>
      <c r="D1731" s="626" t="s">
        <v>6593</v>
      </c>
      <c r="E1731" s="626" t="s">
        <v>6594</v>
      </c>
      <c r="F1731" s="629">
        <v>2</v>
      </c>
      <c r="G1731" s="629">
        <v>220</v>
      </c>
      <c r="H1731" s="629">
        <v>1</v>
      </c>
      <c r="I1731" s="629">
        <v>110</v>
      </c>
      <c r="J1731" s="629"/>
      <c r="K1731" s="629"/>
      <c r="L1731" s="629"/>
      <c r="M1731" s="629"/>
      <c r="N1731" s="629"/>
      <c r="O1731" s="629"/>
      <c r="P1731" s="642"/>
      <c r="Q1731" s="630"/>
    </row>
    <row r="1732" spans="1:17" ht="14.4" customHeight="1" x14ac:dyDescent="0.3">
      <c r="A1732" s="625" t="s">
        <v>545</v>
      </c>
      <c r="B1732" s="626" t="s">
        <v>8223</v>
      </c>
      <c r="C1732" s="626" t="s">
        <v>6409</v>
      </c>
      <c r="D1732" s="626" t="s">
        <v>6677</v>
      </c>
      <c r="E1732" s="626" t="s">
        <v>6678</v>
      </c>
      <c r="F1732" s="629">
        <v>4</v>
      </c>
      <c r="G1732" s="629">
        <v>440</v>
      </c>
      <c r="H1732" s="629">
        <v>1</v>
      </c>
      <c r="I1732" s="629">
        <v>110</v>
      </c>
      <c r="J1732" s="629"/>
      <c r="K1732" s="629"/>
      <c r="L1732" s="629"/>
      <c r="M1732" s="629"/>
      <c r="N1732" s="629"/>
      <c r="O1732" s="629"/>
      <c r="P1732" s="642"/>
      <c r="Q1732" s="630"/>
    </row>
    <row r="1733" spans="1:17" ht="14.4" customHeight="1" x14ac:dyDescent="0.3">
      <c r="A1733" s="625" t="s">
        <v>545</v>
      </c>
      <c r="B1733" s="626" t="s">
        <v>8223</v>
      </c>
      <c r="C1733" s="626" t="s">
        <v>6409</v>
      </c>
      <c r="D1733" s="626" t="s">
        <v>8024</v>
      </c>
      <c r="E1733" s="626" t="s">
        <v>8025</v>
      </c>
      <c r="F1733" s="629">
        <v>1</v>
      </c>
      <c r="G1733" s="629">
        <v>3958</v>
      </c>
      <c r="H1733" s="629">
        <v>1</v>
      </c>
      <c r="I1733" s="629">
        <v>3958</v>
      </c>
      <c r="J1733" s="629"/>
      <c r="K1733" s="629"/>
      <c r="L1733" s="629"/>
      <c r="M1733" s="629"/>
      <c r="N1733" s="629"/>
      <c r="O1733" s="629"/>
      <c r="P1733" s="642"/>
      <c r="Q1733" s="630"/>
    </row>
    <row r="1734" spans="1:17" ht="14.4" customHeight="1" x14ac:dyDescent="0.3">
      <c r="A1734" s="625" t="s">
        <v>545</v>
      </c>
      <c r="B1734" s="626" t="s">
        <v>8223</v>
      </c>
      <c r="C1734" s="626" t="s">
        <v>6409</v>
      </c>
      <c r="D1734" s="626" t="s">
        <v>6597</v>
      </c>
      <c r="E1734" s="626" t="s">
        <v>6598</v>
      </c>
      <c r="F1734" s="629">
        <v>2</v>
      </c>
      <c r="G1734" s="629">
        <v>220</v>
      </c>
      <c r="H1734" s="629">
        <v>1</v>
      </c>
      <c r="I1734" s="629">
        <v>110</v>
      </c>
      <c r="J1734" s="629"/>
      <c r="K1734" s="629"/>
      <c r="L1734" s="629"/>
      <c r="M1734" s="629"/>
      <c r="N1734" s="629"/>
      <c r="O1734" s="629"/>
      <c r="P1734" s="642"/>
      <c r="Q1734" s="630"/>
    </row>
    <row r="1735" spans="1:17" ht="14.4" customHeight="1" x14ac:dyDescent="0.3">
      <c r="A1735" s="625" t="s">
        <v>545</v>
      </c>
      <c r="B1735" s="626" t="s">
        <v>8223</v>
      </c>
      <c r="C1735" s="626" t="s">
        <v>6409</v>
      </c>
      <c r="D1735" s="626" t="s">
        <v>6600</v>
      </c>
      <c r="E1735" s="626" t="s">
        <v>6601</v>
      </c>
      <c r="F1735" s="629">
        <v>4</v>
      </c>
      <c r="G1735" s="629">
        <v>788</v>
      </c>
      <c r="H1735" s="629">
        <v>1</v>
      </c>
      <c r="I1735" s="629">
        <v>197</v>
      </c>
      <c r="J1735" s="629"/>
      <c r="K1735" s="629"/>
      <c r="L1735" s="629"/>
      <c r="M1735" s="629"/>
      <c r="N1735" s="629"/>
      <c r="O1735" s="629"/>
      <c r="P1735" s="642"/>
      <c r="Q1735" s="630"/>
    </row>
    <row r="1736" spans="1:17" ht="14.4" customHeight="1" x14ac:dyDescent="0.3">
      <c r="A1736" s="625" t="s">
        <v>545</v>
      </c>
      <c r="B1736" s="626" t="s">
        <v>8223</v>
      </c>
      <c r="C1736" s="626" t="s">
        <v>6409</v>
      </c>
      <c r="D1736" s="626" t="s">
        <v>8038</v>
      </c>
      <c r="E1736" s="626" t="s">
        <v>8039</v>
      </c>
      <c r="F1736" s="629">
        <v>1</v>
      </c>
      <c r="G1736" s="629">
        <v>320</v>
      </c>
      <c r="H1736" s="629">
        <v>1</v>
      </c>
      <c r="I1736" s="629">
        <v>320</v>
      </c>
      <c r="J1736" s="629"/>
      <c r="K1736" s="629"/>
      <c r="L1736" s="629"/>
      <c r="M1736" s="629"/>
      <c r="N1736" s="629"/>
      <c r="O1736" s="629"/>
      <c r="P1736" s="642"/>
      <c r="Q1736" s="630"/>
    </row>
    <row r="1737" spans="1:17" ht="14.4" customHeight="1" x14ac:dyDescent="0.3">
      <c r="A1737" s="625" t="s">
        <v>545</v>
      </c>
      <c r="B1737" s="626" t="s">
        <v>8223</v>
      </c>
      <c r="C1737" s="626" t="s">
        <v>6409</v>
      </c>
      <c r="D1737" s="626" t="s">
        <v>8050</v>
      </c>
      <c r="E1737" s="626" t="s">
        <v>8051</v>
      </c>
      <c r="F1737" s="629">
        <v>2</v>
      </c>
      <c r="G1737" s="629">
        <v>4854</v>
      </c>
      <c r="H1737" s="629">
        <v>1</v>
      </c>
      <c r="I1737" s="629">
        <v>2427</v>
      </c>
      <c r="J1737" s="629"/>
      <c r="K1737" s="629"/>
      <c r="L1737" s="629"/>
      <c r="M1737" s="629"/>
      <c r="N1737" s="629"/>
      <c r="O1737" s="629"/>
      <c r="P1737" s="642"/>
      <c r="Q1737" s="630"/>
    </row>
    <row r="1738" spans="1:17" ht="14.4" customHeight="1" x14ac:dyDescent="0.3">
      <c r="A1738" s="625" t="s">
        <v>545</v>
      </c>
      <c r="B1738" s="626" t="s">
        <v>8223</v>
      </c>
      <c r="C1738" s="626" t="s">
        <v>6409</v>
      </c>
      <c r="D1738" s="626" t="s">
        <v>8052</v>
      </c>
      <c r="E1738" s="626" t="s">
        <v>8053</v>
      </c>
      <c r="F1738" s="629">
        <v>2</v>
      </c>
      <c r="G1738" s="629">
        <v>2994</v>
      </c>
      <c r="H1738" s="629">
        <v>1</v>
      </c>
      <c r="I1738" s="629">
        <v>1497</v>
      </c>
      <c r="J1738" s="629"/>
      <c r="K1738" s="629"/>
      <c r="L1738" s="629"/>
      <c r="M1738" s="629"/>
      <c r="N1738" s="629"/>
      <c r="O1738" s="629"/>
      <c r="P1738" s="642"/>
      <c r="Q1738" s="630"/>
    </row>
    <row r="1739" spans="1:17" ht="14.4" customHeight="1" x14ac:dyDescent="0.3">
      <c r="A1739" s="625" t="s">
        <v>545</v>
      </c>
      <c r="B1739" s="626" t="s">
        <v>8223</v>
      </c>
      <c r="C1739" s="626" t="s">
        <v>6409</v>
      </c>
      <c r="D1739" s="626" t="s">
        <v>8054</v>
      </c>
      <c r="E1739" s="626" t="s">
        <v>8055</v>
      </c>
      <c r="F1739" s="629">
        <v>2</v>
      </c>
      <c r="G1739" s="629">
        <v>11504</v>
      </c>
      <c r="H1739" s="629">
        <v>1</v>
      </c>
      <c r="I1739" s="629">
        <v>5752</v>
      </c>
      <c r="J1739" s="629"/>
      <c r="K1739" s="629"/>
      <c r="L1739" s="629"/>
      <c r="M1739" s="629"/>
      <c r="N1739" s="629"/>
      <c r="O1739" s="629"/>
      <c r="P1739" s="642"/>
      <c r="Q1739" s="630"/>
    </row>
    <row r="1740" spans="1:17" ht="14.4" customHeight="1" x14ac:dyDescent="0.3">
      <c r="A1740" s="625" t="s">
        <v>545</v>
      </c>
      <c r="B1740" s="626" t="s">
        <v>8223</v>
      </c>
      <c r="C1740" s="626" t="s">
        <v>6409</v>
      </c>
      <c r="D1740" s="626" t="s">
        <v>8056</v>
      </c>
      <c r="E1740" s="626" t="s">
        <v>8057</v>
      </c>
      <c r="F1740" s="629">
        <v>16</v>
      </c>
      <c r="G1740" s="629">
        <v>63968</v>
      </c>
      <c r="H1740" s="629">
        <v>1</v>
      </c>
      <c r="I1740" s="629">
        <v>3998</v>
      </c>
      <c r="J1740" s="629"/>
      <c r="K1740" s="629"/>
      <c r="L1740" s="629"/>
      <c r="M1740" s="629"/>
      <c r="N1740" s="629"/>
      <c r="O1740" s="629"/>
      <c r="P1740" s="642"/>
      <c r="Q1740" s="630"/>
    </row>
    <row r="1741" spans="1:17" ht="14.4" customHeight="1" x14ac:dyDescent="0.3">
      <c r="A1741" s="625" t="s">
        <v>545</v>
      </c>
      <c r="B1741" s="626" t="s">
        <v>8223</v>
      </c>
      <c r="C1741" s="626" t="s">
        <v>6409</v>
      </c>
      <c r="D1741" s="626" t="s">
        <v>8058</v>
      </c>
      <c r="E1741" s="626" t="s">
        <v>8059</v>
      </c>
      <c r="F1741" s="629">
        <v>4</v>
      </c>
      <c r="G1741" s="629">
        <v>7628</v>
      </c>
      <c r="H1741" s="629">
        <v>1</v>
      </c>
      <c r="I1741" s="629">
        <v>1907</v>
      </c>
      <c r="J1741" s="629"/>
      <c r="K1741" s="629"/>
      <c r="L1741" s="629"/>
      <c r="M1741" s="629"/>
      <c r="N1741" s="629"/>
      <c r="O1741" s="629"/>
      <c r="P1741" s="642"/>
      <c r="Q1741" s="630"/>
    </row>
    <row r="1742" spans="1:17" ht="14.4" customHeight="1" x14ac:dyDescent="0.3">
      <c r="A1742" s="625" t="s">
        <v>545</v>
      </c>
      <c r="B1742" s="626" t="s">
        <v>8223</v>
      </c>
      <c r="C1742" s="626" t="s">
        <v>6409</v>
      </c>
      <c r="D1742" s="626" t="s">
        <v>8060</v>
      </c>
      <c r="E1742" s="626" t="s">
        <v>8061</v>
      </c>
      <c r="F1742" s="629">
        <v>1</v>
      </c>
      <c r="G1742" s="629">
        <v>1616</v>
      </c>
      <c r="H1742" s="629">
        <v>1</v>
      </c>
      <c r="I1742" s="629">
        <v>1616</v>
      </c>
      <c r="J1742" s="629"/>
      <c r="K1742" s="629"/>
      <c r="L1742" s="629"/>
      <c r="M1742" s="629"/>
      <c r="N1742" s="629"/>
      <c r="O1742" s="629"/>
      <c r="P1742" s="642"/>
      <c r="Q1742" s="630"/>
    </row>
    <row r="1743" spans="1:17" ht="14.4" customHeight="1" x14ac:dyDescent="0.3">
      <c r="A1743" s="625" t="s">
        <v>545</v>
      </c>
      <c r="B1743" s="626" t="s">
        <v>8223</v>
      </c>
      <c r="C1743" s="626" t="s">
        <v>6409</v>
      </c>
      <c r="D1743" s="626" t="s">
        <v>6606</v>
      </c>
      <c r="E1743" s="626" t="s">
        <v>6607</v>
      </c>
      <c r="F1743" s="629">
        <v>2</v>
      </c>
      <c r="G1743" s="629">
        <v>1902</v>
      </c>
      <c r="H1743" s="629">
        <v>1</v>
      </c>
      <c r="I1743" s="629">
        <v>951</v>
      </c>
      <c r="J1743" s="629"/>
      <c r="K1743" s="629"/>
      <c r="L1743" s="629"/>
      <c r="M1743" s="629"/>
      <c r="N1743" s="629"/>
      <c r="O1743" s="629"/>
      <c r="P1743" s="642"/>
      <c r="Q1743" s="630"/>
    </row>
    <row r="1744" spans="1:17" ht="14.4" customHeight="1" x14ac:dyDescent="0.3">
      <c r="A1744" s="625" t="s">
        <v>545</v>
      </c>
      <c r="B1744" s="626" t="s">
        <v>8223</v>
      </c>
      <c r="C1744" s="626" t="s">
        <v>6409</v>
      </c>
      <c r="D1744" s="626" t="s">
        <v>8068</v>
      </c>
      <c r="E1744" s="626" t="s">
        <v>8069</v>
      </c>
      <c r="F1744" s="629">
        <v>1</v>
      </c>
      <c r="G1744" s="629">
        <v>1296</v>
      </c>
      <c r="H1744" s="629">
        <v>1</v>
      </c>
      <c r="I1744" s="629">
        <v>1296</v>
      </c>
      <c r="J1744" s="629"/>
      <c r="K1744" s="629"/>
      <c r="L1744" s="629"/>
      <c r="M1744" s="629"/>
      <c r="N1744" s="629"/>
      <c r="O1744" s="629"/>
      <c r="P1744" s="642"/>
      <c r="Q1744" s="630"/>
    </row>
    <row r="1745" spans="1:17" ht="14.4" customHeight="1" x14ac:dyDescent="0.3">
      <c r="A1745" s="625" t="s">
        <v>545</v>
      </c>
      <c r="B1745" s="626" t="s">
        <v>8223</v>
      </c>
      <c r="C1745" s="626" t="s">
        <v>6409</v>
      </c>
      <c r="D1745" s="626" t="s">
        <v>6771</v>
      </c>
      <c r="E1745" s="626" t="s">
        <v>6772</v>
      </c>
      <c r="F1745" s="629">
        <v>3</v>
      </c>
      <c r="G1745" s="629">
        <v>16548</v>
      </c>
      <c r="H1745" s="629">
        <v>1</v>
      </c>
      <c r="I1745" s="629">
        <v>5516</v>
      </c>
      <c r="J1745" s="629"/>
      <c r="K1745" s="629"/>
      <c r="L1745" s="629"/>
      <c r="M1745" s="629"/>
      <c r="N1745" s="629"/>
      <c r="O1745" s="629"/>
      <c r="P1745" s="642"/>
      <c r="Q1745" s="630"/>
    </row>
    <row r="1746" spans="1:17" ht="14.4" customHeight="1" x14ac:dyDescent="0.3">
      <c r="A1746" s="625" t="s">
        <v>545</v>
      </c>
      <c r="B1746" s="626" t="s">
        <v>8223</v>
      </c>
      <c r="C1746" s="626" t="s">
        <v>6409</v>
      </c>
      <c r="D1746" s="626" t="s">
        <v>8070</v>
      </c>
      <c r="E1746" s="626" t="s">
        <v>8071</v>
      </c>
      <c r="F1746" s="629">
        <v>3</v>
      </c>
      <c r="G1746" s="629">
        <v>8832</v>
      </c>
      <c r="H1746" s="629">
        <v>1</v>
      </c>
      <c r="I1746" s="629">
        <v>2944</v>
      </c>
      <c r="J1746" s="629"/>
      <c r="K1746" s="629"/>
      <c r="L1746" s="629"/>
      <c r="M1746" s="629"/>
      <c r="N1746" s="629"/>
      <c r="O1746" s="629"/>
      <c r="P1746" s="642"/>
      <c r="Q1746" s="630"/>
    </row>
    <row r="1747" spans="1:17" ht="14.4" customHeight="1" x14ac:dyDescent="0.3">
      <c r="A1747" s="625" t="s">
        <v>545</v>
      </c>
      <c r="B1747" s="626" t="s">
        <v>8223</v>
      </c>
      <c r="C1747" s="626" t="s">
        <v>6409</v>
      </c>
      <c r="D1747" s="626" t="s">
        <v>8072</v>
      </c>
      <c r="E1747" s="626" t="s">
        <v>8073</v>
      </c>
      <c r="F1747" s="629">
        <v>3</v>
      </c>
      <c r="G1747" s="629">
        <v>6918</v>
      </c>
      <c r="H1747" s="629">
        <v>1</v>
      </c>
      <c r="I1747" s="629">
        <v>2306</v>
      </c>
      <c r="J1747" s="629"/>
      <c r="K1747" s="629"/>
      <c r="L1747" s="629"/>
      <c r="M1747" s="629"/>
      <c r="N1747" s="629"/>
      <c r="O1747" s="629"/>
      <c r="P1747" s="642"/>
      <c r="Q1747" s="630"/>
    </row>
    <row r="1748" spans="1:17" ht="14.4" customHeight="1" x14ac:dyDescent="0.3">
      <c r="A1748" s="625" t="s">
        <v>545</v>
      </c>
      <c r="B1748" s="626" t="s">
        <v>8223</v>
      </c>
      <c r="C1748" s="626" t="s">
        <v>6409</v>
      </c>
      <c r="D1748" s="626" t="s">
        <v>8074</v>
      </c>
      <c r="E1748" s="626" t="s">
        <v>8075</v>
      </c>
      <c r="F1748" s="629">
        <v>3</v>
      </c>
      <c r="G1748" s="629">
        <v>23628</v>
      </c>
      <c r="H1748" s="629">
        <v>1</v>
      </c>
      <c r="I1748" s="629">
        <v>7876</v>
      </c>
      <c r="J1748" s="629"/>
      <c r="K1748" s="629"/>
      <c r="L1748" s="629"/>
      <c r="M1748" s="629"/>
      <c r="N1748" s="629"/>
      <c r="O1748" s="629"/>
      <c r="P1748" s="642"/>
      <c r="Q1748" s="630"/>
    </row>
    <row r="1749" spans="1:17" ht="14.4" customHeight="1" x14ac:dyDescent="0.3">
      <c r="A1749" s="625" t="s">
        <v>545</v>
      </c>
      <c r="B1749" s="626" t="s">
        <v>8223</v>
      </c>
      <c r="C1749" s="626" t="s">
        <v>6409</v>
      </c>
      <c r="D1749" s="626" t="s">
        <v>6609</v>
      </c>
      <c r="E1749" s="626" t="s">
        <v>6610</v>
      </c>
      <c r="F1749" s="629">
        <v>1</v>
      </c>
      <c r="G1749" s="629">
        <v>110</v>
      </c>
      <c r="H1749" s="629">
        <v>1</v>
      </c>
      <c r="I1749" s="629">
        <v>110</v>
      </c>
      <c r="J1749" s="629"/>
      <c r="K1749" s="629"/>
      <c r="L1749" s="629"/>
      <c r="M1749" s="629"/>
      <c r="N1749" s="629"/>
      <c r="O1749" s="629"/>
      <c r="P1749" s="642"/>
      <c r="Q1749" s="630"/>
    </row>
    <row r="1750" spans="1:17" ht="14.4" customHeight="1" x14ac:dyDescent="0.3">
      <c r="A1750" s="625" t="s">
        <v>545</v>
      </c>
      <c r="B1750" s="626" t="s">
        <v>8223</v>
      </c>
      <c r="C1750" s="626" t="s">
        <v>6409</v>
      </c>
      <c r="D1750" s="626" t="s">
        <v>6611</v>
      </c>
      <c r="E1750" s="626" t="s">
        <v>6612</v>
      </c>
      <c r="F1750" s="629">
        <v>1</v>
      </c>
      <c r="G1750" s="629">
        <v>73</v>
      </c>
      <c r="H1750" s="629">
        <v>1</v>
      </c>
      <c r="I1750" s="629">
        <v>73</v>
      </c>
      <c r="J1750" s="629"/>
      <c r="K1750" s="629"/>
      <c r="L1750" s="629"/>
      <c r="M1750" s="629"/>
      <c r="N1750" s="629"/>
      <c r="O1750" s="629"/>
      <c r="P1750" s="642"/>
      <c r="Q1750" s="630"/>
    </row>
    <row r="1751" spans="1:17" ht="14.4" customHeight="1" x14ac:dyDescent="0.3">
      <c r="A1751" s="625" t="s">
        <v>545</v>
      </c>
      <c r="B1751" s="626" t="s">
        <v>8223</v>
      </c>
      <c r="C1751" s="626" t="s">
        <v>6409</v>
      </c>
      <c r="D1751" s="626" t="s">
        <v>8086</v>
      </c>
      <c r="E1751" s="626" t="s">
        <v>8087</v>
      </c>
      <c r="F1751" s="629">
        <v>3</v>
      </c>
      <c r="G1751" s="629">
        <v>7161</v>
      </c>
      <c r="H1751" s="629">
        <v>1</v>
      </c>
      <c r="I1751" s="629">
        <v>2387</v>
      </c>
      <c r="J1751" s="629"/>
      <c r="K1751" s="629"/>
      <c r="L1751" s="629"/>
      <c r="M1751" s="629"/>
      <c r="N1751" s="629"/>
      <c r="O1751" s="629"/>
      <c r="P1751" s="642"/>
      <c r="Q1751" s="630"/>
    </row>
    <row r="1752" spans="1:17" ht="14.4" customHeight="1" x14ac:dyDescent="0.3">
      <c r="A1752" s="625" t="s">
        <v>545</v>
      </c>
      <c r="B1752" s="626" t="s">
        <v>8223</v>
      </c>
      <c r="C1752" s="626" t="s">
        <v>6409</v>
      </c>
      <c r="D1752" s="626" t="s">
        <v>8090</v>
      </c>
      <c r="E1752" s="626" t="s">
        <v>8091</v>
      </c>
      <c r="F1752" s="629">
        <v>1</v>
      </c>
      <c r="G1752" s="629">
        <v>1195</v>
      </c>
      <c r="H1752" s="629">
        <v>1</v>
      </c>
      <c r="I1752" s="629">
        <v>1195</v>
      </c>
      <c r="J1752" s="629"/>
      <c r="K1752" s="629"/>
      <c r="L1752" s="629"/>
      <c r="M1752" s="629"/>
      <c r="N1752" s="629"/>
      <c r="O1752" s="629"/>
      <c r="P1752" s="642"/>
      <c r="Q1752" s="630"/>
    </row>
    <row r="1753" spans="1:17" ht="14.4" customHeight="1" x14ac:dyDescent="0.3">
      <c r="A1753" s="625" t="s">
        <v>545</v>
      </c>
      <c r="B1753" s="626" t="s">
        <v>8223</v>
      </c>
      <c r="C1753" s="626" t="s">
        <v>6409</v>
      </c>
      <c r="D1753" s="626" t="s">
        <v>8094</v>
      </c>
      <c r="E1753" s="626" t="s">
        <v>8095</v>
      </c>
      <c r="F1753" s="629">
        <v>2</v>
      </c>
      <c r="G1753" s="629">
        <v>8448</v>
      </c>
      <c r="H1753" s="629">
        <v>1</v>
      </c>
      <c r="I1753" s="629">
        <v>4224</v>
      </c>
      <c r="J1753" s="629"/>
      <c r="K1753" s="629"/>
      <c r="L1753" s="629"/>
      <c r="M1753" s="629"/>
      <c r="N1753" s="629"/>
      <c r="O1753" s="629"/>
      <c r="P1753" s="642"/>
      <c r="Q1753" s="630"/>
    </row>
    <row r="1754" spans="1:17" ht="14.4" customHeight="1" x14ac:dyDescent="0.3">
      <c r="A1754" s="625" t="s">
        <v>545</v>
      </c>
      <c r="B1754" s="626" t="s">
        <v>8223</v>
      </c>
      <c r="C1754" s="626" t="s">
        <v>6409</v>
      </c>
      <c r="D1754" s="626" t="s">
        <v>6614</v>
      </c>
      <c r="E1754" s="626" t="s">
        <v>6615</v>
      </c>
      <c r="F1754" s="629">
        <v>1</v>
      </c>
      <c r="G1754" s="629">
        <v>935</v>
      </c>
      <c r="H1754" s="629">
        <v>1</v>
      </c>
      <c r="I1754" s="629">
        <v>935</v>
      </c>
      <c r="J1754" s="629"/>
      <c r="K1754" s="629"/>
      <c r="L1754" s="629"/>
      <c r="M1754" s="629"/>
      <c r="N1754" s="629"/>
      <c r="O1754" s="629"/>
      <c r="P1754" s="642"/>
      <c r="Q1754" s="630"/>
    </row>
    <row r="1755" spans="1:17" ht="14.4" customHeight="1" x14ac:dyDescent="0.3">
      <c r="A1755" s="625" t="s">
        <v>545</v>
      </c>
      <c r="B1755" s="626" t="s">
        <v>8223</v>
      </c>
      <c r="C1755" s="626" t="s">
        <v>6409</v>
      </c>
      <c r="D1755" s="626" t="s">
        <v>8096</v>
      </c>
      <c r="E1755" s="626" t="s">
        <v>8097</v>
      </c>
      <c r="F1755" s="629">
        <v>5</v>
      </c>
      <c r="G1755" s="629">
        <v>12110</v>
      </c>
      <c r="H1755" s="629">
        <v>1</v>
      </c>
      <c r="I1755" s="629">
        <v>2422</v>
      </c>
      <c r="J1755" s="629"/>
      <c r="K1755" s="629"/>
      <c r="L1755" s="629"/>
      <c r="M1755" s="629"/>
      <c r="N1755" s="629"/>
      <c r="O1755" s="629"/>
      <c r="P1755" s="642"/>
      <c r="Q1755" s="630"/>
    </row>
    <row r="1756" spans="1:17" ht="14.4" customHeight="1" x14ac:dyDescent="0.3">
      <c r="A1756" s="625" t="s">
        <v>545</v>
      </c>
      <c r="B1756" s="626" t="s">
        <v>8223</v>
      </c>
      <c r="C1756" s="626" t="s">
        <v>6409</v>
      </c>
      <c r="D1756" s="626" t="s">
        <v>8098</v>
      </c>
      <c r="E1756" s="626" t="s">
        <v>8099</v>
      </c>
      <c r="F1756" s="629">
        <v>3</v>
      </c>
      <c r="G1756" s="629">
        <v>10503</v>
      </c>
      <c r="H1756" s="629">
        <v>1</v>
      </c>
      <c r="I1756" s="629">
        <v>3501</v>
      </c>
      <c r="J1756" s="629"/>
      <c r="K1756" s="629"/>
      <c r="L1756" s="629"/>
      <c r="M1756" s="629"/>
      <c r="N1756" s="629"/>
      <c r="O1756" s="629"/>
      <c r="P1756" s="642"/>
      <c r="Q1756" s="630"/>
    </row>
    <row r="1757" spans="1:17" ht="14.4" customHeight="1" x14ac:dyDescent="0.3">
      <c r="A1757" s="625" t="s">
        <v>545</v>
      </c>
      <c r="B1757" s="626" t="s">
        <v>8223</v>
      </c>
      <c r="C1757" s="626" t="s">
        <v>6409</v>
      </c>
      <c r="D1757" s="626" t="s">
        <v>8100</v>
      </c>
      <c r="E1757" s="626" t="s">
        <v>8101</v>
      </c>
      <c r="F1757" s="629">
        <v>1</v>
      </c>
      <c r="G1757" s="629">
        <v>2577</v>
      </c>
      <c r="H1757" s="629">
        <v>1</v>
      </c>
      <c r="I1757" s="629">
        <v>2577</v>
      </c>
      <c r="J1757" s="629"/>
      <c r="K1757" s="629"/>
      <c r="L1757" s="629"/>
      <c r="M1757" s="629"/>
      <c r="N1757" s="629"/>
      <c r="O1757" s="629"/>
      <c r="P1757" s="642"/>
      <c r="Q1757" s="630"/>
    </row>
    <row r="1758" spans="1:17" ht="14.4" customHeight="1" x14ac:dyDescent="0.3">
      <c r="A1758" s="625" t="s">
        <v>545</v>
      </c>
      <c r="B1758" s="626" t="s">
        <v>8223</v>
      </c>
      <c r="C1758" s="626" t="s">
        <v>6409</v>
      </c>
      <c r="D1758" s="626" t="s">
        <v>8403</v>
      </c>
      <c r="E1758" s="626" t="s">
        <v>8404</v>
      </c>
      <c r="F1758" s="629">
        <v>1</v>
      </c>
      <c r="G1758" s="629">
        <v>5479</v>
      </c>
      <c r="H1758" s="629">
        <v>1</v>
      </c>
      <c r="I1758" s="629">
        <v>5479</v>
      </c>
      <c r="J1758" s="629"/>
      <c r="K1758" s="629"/>
      <c r="L1758" s="629"/>
      <c r="M1758" s="629"/>
      <c r="N1758" s="629"/>
      <c r="O1758" s="629"/>
      <c r="P1758" s="642"/>
      <c r="Q1758" s="630"/>
    </row>
    <row r="1759" spans="1:17" ht="14.4" customHeight="1" x14ac:dyDescent="0.3">
      <c r="A1759" s="625" t="s">
        <v>545</v>
      </c>
      <c r="B1759" s="626" t="s">
        <v>8223</v>
      </c>
      <c r="C1759" s="626" t="s">
        <v>6409</v>
      </c>
      <c r="D1759" s="626" t="s">
        <v>8405</v>
      </c>
      <c r="E1759" s="626" t="s">
        <v>8406</v>
      </c>
      <c r="F1759" s="629">
        <v>2</v>
      </c>
      <c r="G1759" s="629">
        <v>666</v>
      </c>
      <c r="H1759" s="629">
        <v>1</v>
      </c>
      <c r="I1759" s="629">
        <v>333</v>
      </c>
      <c r="J1759" s="629"/>
      <c r="K1759" s="629"/>
      <c r="L1759" s="629"/>
      <c r="M1759" s="629"/>
      <c r="N1759" s="629"/>
      <c r="O1759" s="629"/>
      <c r="P1759" s="642"/>
      <c r="Q1759" s="630"/>
    </row>
    <row r="1760" spans="1:17" ht="14.4" customHeight="1" x14ac:dyDescent="0.3">
      <c r="A1760" s="625" t="s">
        <v>545</v>
      </c>
      <c r="B1760" s="626" t="s">
        <v>8223</v>
      </c>
      <c r="C1760" s="626" t="s">
        <v>6409</v>
      </c>
      <c r="D1760" s="626" t="s">
        <v>8124</v>
      </c>
      <c r="E1760" s="626" t="s">
        <v>8125</v>
      </c>
      <c r="F1760" s="629">
        <v>1</v>
      </c>
      <c r="G1760" s="629">
        <v>2191</v>
      </c>
      <c r="H1760" s="629">
        <v>1</v>
      </c>
      <c r="I1760" s="629">
        <v>2191</v>
      </c>
      <c r="J1760" s="629"/>
      <c r="K1760" s="629"/>
      <c r="L1760" s="629"/>
      <c r="M1760" s="629"/>
      <c r="N1760" s="629"/>
      <c r="O1760" s="629"/>
      <c r="P1760" s="642"/>
      <c r="Q1760" s="630"/>
    </row>
    <row r="1761" spans="1:17" ht="14.4" customHeight="1" x14ac:dyDescent="0.3">
      <c r="A1761" s="625" t="s">
        <v>545</v>
      </c>
      <c r="B1761" s="626" t="s">
        <v>8223</v>
      </c>
      <c r="C1761" s="626" t="s">
        <v>6409</v>
      </c>
      <c r="D1761" s="626" t="s">
        <v>8126</v>
      </c>
      <c r="E1761" s="626" t="s">
        <v>8127</v>
      </c>
      <c r="F1761" s="629">
        <v>6</v>
      </c>
      <c r="G1761" s="629">
        <v>8820</v>
      </c>
      <c r="H1761" s="629">
        <v>1</v>
      </c>
      <c r="I1761" s="629">
        <v>1470</v>
      </c>
      <c r="J1761" s="629"/>
      <c r="K1761" s="629"/>
      <c r="L1761" s="629"/>
      <c r="M1761" s="629"/>
      <c r="N1761" s="629"/>
      <c r="O1761" s="629"/>
      <c r="P1761" s="642"/>
      <c r="Q1761" s="630"/>
    </row>
    <row r="1762" spans="1:17" ht="14.4" customHeight="1" x14ac:dyDescent="0.3">
      <c r="A1762" s="625" t="s">
        <v>545</v>
      </c>
      <c r="B1762" s="626" t="s">
        <v>8223</v>
      </c>
      <c r="C1762" s="626" t="s">
        <v>6409</v>
      </c>
      <c r="D1762" s="626" t="s">
        <v>8140</v>
      </c>
      <c r="E1762" s="626" t="s">
        <v>8141</v>
      </c>
      <c r="F1762" s="629">
        <v>7</v>
      </c>
      <c r="G1762" s="629">
        <v>13097</v>
      </c>
      <c r="H1762" s="629">
        <v>1</v>
      </c>
      <c r="I1762" s="629">
        <v>1871</v>
      </c>
      <c r="J1762" s="629"/>
      <c r="K1762" s="629"/>
      <c r="L1762" s="629"/>
      <c r="M1762" s="629"/>
      <c r="N1762" s="629"/>
      <c r="O1762" s="629"/>
      <c r="P1762" s="642"/>
      <c r="Q1762" s="630"/>
    </row>
    <row r="1763" spans="1:17" ht="14.4" customHeight="1" x14ac:dyDescent="0.3">
      <c r="A1763" s="625" t="s">
        <v>545</v>
      </c>
      <c r="B1763" s="626" t="s">
        <v>8223</v>
      </c>
      <c r="C1763" s="626" t="s">
        <v>6409</v>
      </c>
      <c r="D1763" s="626" t="s">
        <v>8150</v>
      </c>
      <c r="E1763" s="626" t="s">
        <v>8151</v>
      </c>
      <c r="F1763" s="629">
        <v>1</v>
      </c>
      <c r="G1763" s="629">
        <v>541</v>
      </c>
      <c r="H1763" s="629">
        <v>1</v>
      </c>
      <c r="I1763" s="629">
        <v>541</v>
      </c>
      <c r="J1763" s="629"/>
      <c r="K1763" s="629"/>
      <c r="L1763" s="629"/>
      <c r="M1763" s="629"/>
      <c r="N1763" s="629"/>
      <c r="O1763" s="629"/>
      <c r="P1763" s="642"/>
      <c r="Q1763" s="630"/>
    </row>
    <row r="1764" spans="1:17" ht="14.4" customHeight="1" x14ac:dyDescent="0.3">
      <c r="A1764" s="625" t="s">
        <v>545</v>
      </c>
      <c r="B1764" s="626" t="s">
        <v>8223</v>
      </c>
      <c r="C1764" s="626" t="s">
        <v>6409</v>
      </c>
      <c r="D1764" s="626" t="s">
        <v>8171</v>
      </c>
      <c r="E1764" s="626" t="s">
        <v>8172</v>
      </c>
      <c r="F1764" s="629">
        <v>2</v>
      </c>
      <c r="G1764" s="629">
        <v>4220</v>
      </c>
      <c r="H1764" s="629">
        <v>1</v>
      </c>
      <c r="I1764" s="629">
        <v>2110</v>
      </c>
      <c r="J1764" s="629"/>
      <c r="K1764" s="629"/>
      <c r="L1764" s="629"/>
      <c r="M1764" s="629"/>
      <c r="N1764" s="629"/>
      <c r="O1764" s="629"/>
      <c r="P1764" s="642"/>
      <c r="Q1764" s="630"/>
    </row>
    <row r="1765" spans="1:17" ht="14.4" customHeight="1" x14ac:dyDescent="0.3">
      <c r="A1765" s="625" t="s">
        <v>545</v>
      </c>
      <c r="B1765" s="626" t="s">
        <v>8223</v>
      </c>
      <c r="C1765" s="626" t="s">
        <v>6409</v>
      </c>
      <c r="D1765" s="626" t="s">
        <v>8177</v>
      </c>
      <c r="E1765" s="626" t="s">
        <v>8178</v>
      </c>
      <c r="F1765" s="629">
        <v>1</v>
      </c>
      <c r="G1765" s="629">
        <v>2720</v>
      </c>
      <c r="H1765" s="629">
        <v>1</v>
      </c>
      <c r="I1765" s="629">
        <v>2720</v>
      </c>
      <c r="J1765" s="629"/>
      <c r="K1765" s="629"/>
      <c r="L1765" s="629"/>
      <c r="M1765" s="629"/>
      <c r="N1765" s="629"/>
      <c r="O1765" s="629"/>
      <c r="P1765" s="642"/>
      <c r="Q1765" s="630"/>
    </row>
    <row r="1766" spans="1:17" ht="14.4" customHeight="1" x14ac:dyDescent="0.3">
      <c r="A1766" s="625" t="s">
        <v>545</v>
      </c>
      <c r="B1766" s="626" t="s">
        <v>8223</v>
      </c>
      <c r="C1766" s="626" t="s">
        <v>6409</v>
      </c>
      <c r="D1766" s="626" t="s">
        <v>8191</v>
      </c>
      <c r="E1766" s="626" t="s">
        <v>8192</v>
      </c>
      <c r="F1766" s="629">
        <v>1</v>
      </c>
      <c r="G1766" s="629">
        <v>2481</v>
      </c>
      <c r="H1766" s="629">
        <v>1</v>
      </c>
      <c r="I1766" s="629">
        <v>2481</v>
      </c>
      <c r="J1766" s="629"/>
      <c r="K1766" s="629"/>
      <c r="L1766" s="629"/>
      <c r="M1766" s="629"/>
      <c r="N1766" s="629"/>
      <c r="O1766" s="629"/>
      <c r="P1766" s="642"/>
      <c r="Q1766" s="630"/>
    </row>
    <row r="1767" spans="1:17" ht="14.4" customHeight="1" x14ac:dyDescent="0.3">
      <c r="A1767" s="625" t="s">
        <v>545</v>
      </c>
      <c r="B1767" s="626" t="s">
        <v>8223</v>
      </c>
      <c r="C1767" s="626" t="s">
        <v>6409</v>
      </c>
      <c r="D1767" s="626" t="s">
        <v>6636</v>
      </c>
      <c r="E1767" s="626" t="s">
        <v>6637</v>
      </c>
      <c r="F1767" s="629"/>
      <c r="G1767" s="629"/>
      <c r="H1767" s="629"/>
      <c r="I1767" s="629"/>
      <c r="J1767" s="629"/>
      <c r="K1767" s="629"/>
      <c r="L1767" s="629"/>
      <c r="M1767" s="629"/>
      <c r="N1767" s="629">
        <v>268</v>
      </c>
      <c r="O1767" s="629">
        <v>62176</v>
      </c>
      <c r="P1767" s="642"/>
      <c r="Q1767" s="630">
        <v>232</v>
      </c>
    </row>
    <row r="1768" spans="1:17" ht="14.4" customHeight="1" x14ac:dyDescent="0.3">
      <c r="A1768" s="625" t="s">
        <v>545</v>
      </c>
      <c r="B1768" s="626" t="s">
        <v>8223</v>
      </c>
      <c r="C1768" s="626" t="s">
        <v>6409</v>
      </c>
      <c r="D1768" s="626" t="s">
        <v>6640</v>
      </c>
      <c r="E1768" s="626" t="s">
        <v>6641</v>
      </c>
      <c r="F1768" s="629"/>
      <c r="G1768" s="629"/>
      <c r="H1768" s="629"/>
      <c r="I1768" s="629"/>
      <c r="J1768" s="629"/>
      <c r="K1768" s="629"/>
      <c r="L1768" s="629"/>
      <c r="M1768" s="629"/>
      <c r="N1768" s="629">
        <v>219</v>
      </c>
      <c r="O1768" s="629">
        <v>75336</v>
      </c>
      <c r="P1768" s="642"/>
      <c r="Q1768" s="630">
        <v>344</v>
      </c>
    </row>
    <row r="1769" spans="1:17" ht="14.4" customHeight="1" x14ac:dyDescent="0.3">
      <c r="A1769" s="625" t="s">
        <v>545</v>
      </c>
      <c r="B1769" s="626" t="s">
        <v>8407</v>
      </c>
      <c r="C1769" s="626" t="s">
        <v>6409</v>
      </c>
      <c r="D1769" s="626" t="s">
        <v>8391</v>
      </c>
      <c r="E1769" s="626" t="s">
        <v>8392</v>
      </c>
      <c r="F1769" s="629"/>
      <c r="G1769" s="629"/>
      <c r="H1769" s="629"/>
      <c r="I1769" s="629"/>
      <c r="J1769" s="629">
        <v>1</v>
      </c>
      <c r="K1769" s="629">
        <v>593</v>
      </c>
      <c r="L1769" s="629"/>
      <c r="M1769" s="629">
        <v>593</v>
      </c>
      <c r="N1769" s="629"/>
      <c r="O1769" s="629"/>
      <c r="P1769" s="642"/>
      <c r="Q1769" s="630"/>
    </row>
    <row r="1770" spans="1:17" ht="14.4" customHeight="1" x14ac:dyDescent="0.3">
      <c r="A1770" s="625" t="s">
        <v>545</v>
      </c>
      <c r="B1770" s="626" t="s">
        <v>8408</v>
      </c>
      <c r="C1770" s="626" t="s">
        <v>6409</v>
      </c>
      <c r="D1770" s="626" t="s">
        <v>6493</v>
      </c>
      <c r="E1770" s="626" t="s">
        <v>6494</v>
      </c>
      <c r="F1770" s="629"/>
      <c r="G1770" s="629"/>
      <c r="H1770" s="629"/>
      <c r="I1770" s="629"/>
      <c r="J1770" s="629"/>
      <c r="K1770" s="629"/>
      <c r="L1770" s="629"/>
      <c r="M1770" s="629"/>
      <c r="N1770" s="629">
        <v>3</v>
      </c>
      <c r="O1770" s="629">
        <v>243</v>
      </c>
      <c r="P1770" s="642"/>
      <c r="Q1770" s="630">
        <v>81</v>
      </c>
    </row>
    <row r="1771" spans="1:17" ht="14.4" customHeight="1" x14ac:dyDescent="0.3">
      <c r="A1771" s="625" t="s">
        <v>545</v>
      </c>
      <c r="B1771" s="626" t="s">
        <v>8408</v>
      </c>
      <c r="C1771" s="626" t="s">
        <v>6409</v>
      </c>
      <c r="D1771" s="626" t="s">
        <v>7854</v>
      </c>
      <c r="E1771" s="626" t="s">
        <v>7855</v>
      </c>
      <c r="F1771" s="629"/>
      <c r="G1771" s="629"/>
      <c r="H1771" s="629"/>
      <c r="I1771" s="629"/>
      <c r="J1771" s="629"/>
      <c r="K1771" s="629"/>
      <c r="L1771" s="629"/>
      <c r="M1771" s="629"/>
      <c r="N1771" s="629">
        <v>2</v>
      </c>
      <c r="O1771" s="629">
        <v>1690</v>
      </c>
      <c r="P1771" s="642"/>
      <c r="Q1771" s="630">
        <v>845</v>
      </c>
    </row>
    <row r="1772" spans="1:17" ht="14.4" customHeight="1" x14ac:dyDescent="0.3">
      <c r="A1772" s="625" t="s">
        <v>545</v>
      </c>
      <c r="B1772" s="626" t="s">
        <v>8408</v>
      </c>
      <c r="C1772" s="626" t="s">
        <v>6409</v>
      </c>
      <c r="D1772" s="626" t="s">
        <v>6708</v>
      </c>
      <c r="E1772" s="626" t="s">
        <v>6709</v>
      </c>
      <c r="F1772" s="629"/>
      <c r="G1772" s="629"/>
      <c r="H1772" s="629"/>
      <c r="I1772" s="629"/>
      <c r="J1772" s="629"/>
      <c r="K1772" s="629"/>
      <c r="L1772" s="629"/>
      <c r="M1772" s="629"/>
      <c r="N1772" s="629">
        <v>4</v>
      </c>
      <c r="O1772" s="629">
        <v>1404</v>
      </c>
      <c r="P1772" s="642"/>
      <c r="Q1772" s="630">
        <v>351</v>
      </c>
    </row>
    <row r="1773" spans="1:17" ht="14.4" customHeight="1" x14ac:dyDescent="0.3">
      <c r="A1773" s="625" t="s">
        <v>545</v>
      </c>
      <c r="B1773" s="626" t="s">
        <v>8408</v>
      </c>
      <c r="C1773" s="626" t="s">
        <v>6409</v>
      </c>
      <c r="D1773" s="626" t="s">
        <v>7872</v>
      </c>
      <c r="E1773" s="626" t="s">
        <v>7873</v>
      </c>
      <c r="F1773" s="629"/>
      <c r="G1773" s="629"/>
      <c r="H1773" s="629"/>
      <c r="I1773" s="629"/>
      <c r="J1773" s="629"/>
      <c r="K1773" s="629"/>
      <c r="L1773" s="629"/>
      <c r="M1773" s="629"/>
      <c r="N1773" s="629">
        <v>1</v>
      </c>
      <c r="O1773" s="629">
        <v>1769</v>
      </c>
      <c r="P1773" s="642"/>
      <c r="Q1773" s="630">
        <v>1769</v>
      </c>
    </row>
    <row r="1774" spans="1:17" ht="14.4" customHeight="1" x14ac:dyDescent="0.3">
      <c r="A1774" s="625" t="s">
        <v>545</v>
      </c>
      <c r="B1774" s="626" t="s">
        <v>8408</v>
      </c>
      <c r="C1774" s="626" t="s">
        <v>6409</v>
      </c>
      <c r="D1774" s="626" t="s">
        <v>6753</v>
      </c>
      <c r="E1774" s="626" t="s">
        <v>6754</v>
      </c>
      <c r="F1774" s="629"/>
      <c r="G1774" s="629"/>
      <c r="H1774" s="629"/>
      <c r="I1774" s="629"/>
      <c r="J1774" s="629">
        <v>1</v>
      </c>
      <c r="K1774" s="629">
        <v>171</v>
      </c>
      <c r="L1774" s="629"/>
      <c r="M1774" s="629">
        <v>171</v>
      </c>
      <c r="N1774" s="629">
        <v>27</v>
      </c>
      <c r="O1774" s="629">
        <v>4644</v>
      </c>
      <c r="P1774" s="642"/>
      <c r="Q1774" s="630">
        <v>172</v>
      </c>
    </row>
    <row r="1775" spans="1:17" ht="14.4" customHeight="1" x14ac:dyDescent="0.3">
      <c r="A1775" s="625" t="s">
        <v>545</v>
      </c>
      <c r="B1775" s="626" t="s">
        <v>8408</v>
      </c>
      <c r="C1775" s="626" t="s">
        <v>6409</v>
      </c>
      <c r="D1775" s="626" t="s">
        <v>7930</v>
      </c>
      <c r="E1775" s="626" t="s">
        <v>7931</v>
      </c>
      <c r="F1775" s="629"/>
      <c r="G1775" s="629"/>
      <c r="H1775" s="629"/>
      <c r="I1775" s="629"/>
      <c r="J1775" s="629"/>
      <c r="K1775" s="629"/>
      <c r="L1775" s="629"/>
      <c r="M1775" s="629"/>
      <c r="N1775" s="629">
        <v>1</v>
      </c>
      <c r="O1775" s="629">
        <v>2000</v>
      </c>
      <c r="P1775" s="642"/>
      <c r="Q1775" s="630">
        <v>2000</v>
      </c>
    </row>
    <row r="1776" spans="1:17" ht="14.4" customHeight="1" x14ac:dyDescent="0.3">
      <c r="A1776" s="625" t="s">
        <v>545</v>
      </c>
      <c r="B1776" s="626" t="s">
        <v>8408</v>
      </c>
      <c r="C1776" s="626" t="s">
        <v>6409</v>
      </c>
      <c r="D1776" s="626" t="s">
        <v>6557</v>
      </c>
      <c r="E1776" s="626" t="s">
        <v>6558</v>
      </c>
      <c r="F1776" s="629"/>
      <c r="G1776" s="629"/>
      <c r="H1776" s="629"/>
      <c r="I1776" s="629"/>
      <c r="J1776" s="629"/>
      <c r="K1776" s="629"/>
      <c r="L1776" s="629"/>
      <c r="M1776" s="629"/>
      <c r="N1776" s="629">
        <v>5</v>
      </c>
      <c r="O1776" s="629">
        <v>2635</v>
      </c>
      <c r="P1776" s="642"/>
      <c r="Q1776" s="630">
        <v>527</v>
      </c>
    </row>
    <row r="1777" spans="1:17" ht="14.4" customHeight="1" x14ac:dyDescent="0.3">
      <c r="A1777" s="625" t="s">
        <v>545</v>
      </c>
      <c r="B1777" s="626" t="s">
        <v>8408</v>
      </c>
      <c r="C1777" s="626" t="s">
        <v>6409</v>
      </c>
      <c r="D1777" s="626" t="s">
        <v>7934</v>
      </c>
      <c r="E1777" s="626" t="s">
        <v>7935</v>
      </c>
      <c r="F1777" s="629"/>
      <c r="G1777" s="629"/>
      <c r="H1777" s="629"/>
      <c r="I1777" s="629"/>
      <c r="J1777" s="629"/>
      <c r="K1777" s="629"/>
      <c r="L1777" s="629"/>
      <c r="M1777" s="629"/>
      <c r="N1777" s="629">
        <v>1</v>
      </c>
      <c r="O1777" s="629">
        <v>1942</v>
      </c>
      <c r="P1777" s="642"/>
      <c r="Q1777" s="630">
        <v>1942</v>
      </c>
    </row>
    <row r="1778" spans="1:17" ht="14.4" customHeight="1" x14ac:dyDescent="0.3">
      <c r="A1778" s="625" t="s">
        <v>545</v>
      </c>
      <c r="B1778" s="626" t="s">
        <v>8408</v>
      </c>
      <c r="C1778" s="626" t="s">
        <v>6409</v>
      </c>
      <c r="D1778" s="626" t="s">
        <v>6567</v>
      </c>
      <c r="E1778" s="626" t="s">
        <v>6568</v>
      </c>
      <c r="F1778" s="629"/>
      <c r="G1778" s="629"/>
      <c r="H1778" s="629"/>
      <c r="I1778" s="629"/>
      <c r="J1778" s="629">
        <v>1</v>
      </c>
      <c r="K1778" s="629">
        <v>308</v>
      </c>
      <c r="L1778" s="629"/>
      <c r="M1778" s="629">
        <v>308</v>
      </c>
      <c r="N1778" s="629">
        <v>2</v>
      </c>
      <c r="O1778" s="629">
        <v>622</v>
      </c>
      <c r="P1778" s="642"/>
      <c r="Q1778" s="630">
        <v>311</v>
      </c>
    </row>
    <row r="1779" spans="1:17" ht="14.4" customHeight="1" x14ac:dyDescent="0.3">
      <c r="A1779" s="625" t="s">
        <v>545</v>
      </c>
      <c r="B1779" s="626" t="s">
        <v>8408</v>
      </c>
      <c r="C1779" s="626" t="s">
        <v>6409</v>
      </c>
      <c r="D1779" s="626" t="s">
        <v>7981</v>
      </c>
      <c r="E1779" s="626" t="s">
        <v>7982</v>
      </c>
      <c r="F1779" s="629"/>
      <c r="G1779" s="629"/>
      <c r="H1779" s="629"/>
      <c r="I1779" s="629"/>
      <c r="J1779" s="629">
        <v>2</v>
      </c>
      <c r="K1779" s="629">
        <v>1994</v>
      </c>
      <c r="L1779" s="629"/>
      <c r="M1779" s="629">
        <v>997</v>
      </c>
      <c r="N1779" s="629">
        <v>3</v>
      </c>
      <c r="O1779" s="629">
        <v>3003</v>
      </c>
      <c r="P1779" s="642"/>
      <c r="Q1779" s="630">
        <v>1001</v>
      </c>
    </row>
    <row r="1780" spans="1:17" ht="14.4" customHeight="1" x14ac:dyDescent="0.3">
      <c r="A1780" s="625" t="s">
        <v>545</v>
      </c>
      <c r="B1780" s="626" t="s">
        <v>8408</v>
      </c>
      <c r="C1780" s="626" t="s">
        <v>6409</v>
      </c>
      <c r="D1780" s="626" t="s">
        <v>7985</v>
      </c>
      <c r="E1780" s="626" t="s">
        <v>7986</v>
      </c>
      <c r="F1780" s="629"/>
      <c r="G1780" s="629"/>
      <c r="H1780" s="629"/>
      <c r="I1780" s="629"/>
      <c r="J1780" s="629">
        <v>1</v>
      </c>
      <c r="K1780" s="629">
        <v>1647</v>
      </c>
      <c r="L1780" s="629"/>
      <c r="M1780" s="629">
        <v>1647</v>
      </c>
      <c r="N1780" s="629"/>
      <c r="O1780" s="629"/>
      <c r="P1780" s="642"/>
      <c r="Q1780" s="630"/>
    </row>
    <row r="1781" spans="1:17" ht="14.4" customHeight="1" x14ac:dyDescent="0.3">
      <c r="A1781" s="625" t="s">
        <v>545</v>
      </c>
      <c r="B1781" s="626" t="s">
        <v>8408</v>
      </c>
      <c r="C1781" s="626" t="s">
        <v>6409</v>
      </c>
      <c r="D1781" s="626" t="s">
        <v>6579</v>
      </c>
      <c r="E1781" s="626" t="s">
        <v>6558</v>
      </c>
      <c r="F1781" s="629"/>
      <c r="G1781" s="629"/>
      <c r="H1781" s="629"/>
      <c r="I1781" s="629"/>
      <c r="J1781" s="629"/>
      <c r="K1781" s="629"/>
      <c r="L1781" s="629"/>
      <c r="M1781" s="629"/>
      <c r="N1781" s="629">
        <v>1</v>
      </c>
      <c r="O1781" s="629">
        <v>668</v>
      </c>
      <c r="P1781" s="642"/>
      <c r="Q1781" s="630">
        <v>668</v>
      </c>
    </row>
    <row r="1782" spans="1:17" ht="14.4" customHeight="1" x14ac:dyDescent="0.3">
      <c r="A1782" s="625" t="s">
        <v>545</v>
      </c>
      <c r="B1782" s="626" t="s">
        <v>8408</v>
      </c>
      <c r="C1782" s="626" t="s">
        <v>6409</v>
      </c>
      <c r="D1782" s="626" t="s">
        <v>8003</v>
      </c>
      <c r="E1782" s="626" t="s">
        <v>8004</v>
      </c>
      <c r="F1782" s="629"/>
      <c r="G1782" s="629"/>
      <c r="H1782" s="629"/>
      <c r="I1782" s="629"/>
      <c r="J1782" s="629">
        <v>1</v>
      </c>
      <c r="K1782" s="629">
        <v>1525</v>
      </c>
      <c r="L1782" s="629"/>
      <c r="M1782" s="629">
        <v>1525</v>
      </c>
      <c r="N1782" s="629">
        <v>2</v>
      </c>
      <c r="O1782" s="629">
        <v>3058</v>
      </c>
      <c r="P1782" s="642"/>
      <c r="Q1782" s="630">
        <v>1529</v>
      </c>
    </row>
    <row r="1783" spans="1:17" ht="14.4" customHeight="1" x14ac:dyDescent="0.3">
      <c r="A1783" s="625" t="s">
        <v>545</v>
      </c>
      <c r="B1783" s="626" t="s">
        <v>8408</v>
      </c>
      <c r="C1783" s="626" t="s">
        <v>6409</v>
      </c>
      <c r="D1783" s="626" t="s">
        <v>8005</v>
      </c>
      <c r="E1783" s="626" t="s">
        <v>8006</v>
      </c>
      <c r="F1783" s="629"/>
      <c r="G1783" s="629"/>
      <c r="H1783" s="629"/>
      <c r="I1783" s="629"/>
      <c r="J1783" s="629"/>
      <c r="K1783" s="629"/>
      <c r="L1783" s="629"/>
      <c r="M1783" s="629"/>
      <c r="N1783" s="629">
        <v>1</v>
      </c>
      <c r="O1783" s="629">
        <v>1796</v>
      </c>
      <c r="P1783" s="642"/>
      <c r="Q1783" s="630">
        <v>1796</v>
      </c>
    </row>
    <row r="1784" spans="1:17" ht="14.4" customHeight="1" x14ac:dyDescent="0.3">
      <c r="A1784" s="625" t="s">
        <v>545</v>
      </c>
      <c r="B1784" s="626" t="s">
        <v>8408</v>
      </c>
      <c r="C1784" s="626" t="s">
        <v>6409</v>
      </c>
      <c r="D1784" s="626" t="s">
        <v>8014</v>
      </c>
      <c r="E1784" s="626" t="s">
        <v>8015</v>
      </c>
      <c r="F1784" s="629"/>
      <c r="G1784" s="629"/>
      <c r="H1784" s="629"/>
      <c r="I1784" s="629"/>
      <c r="J1784" s="629"/>
      <c r="K1784" s="629"/>
      <c r="L1784" s="629"/>
      <c r="M1784" s="629"/>
      <c r="N1784" s="629">
        <v>2</v>
      </c>
      <c r="O1784" s="629">
        <v>2708</v>
      </c>
      <c r="P1784" s="642"/>
      <c r="Q1784" s="630">
        <v>1354</v>
      </c>
    </row>
    <row r="1785" spans="1:17" ht="14.4" customHeight="1" x14ac:dyDescent="0.3">
      <c r="A1785" s="625" t="s">
        <v>545</v>
      </c>
      <c r="B1785" s="626" t="s">
        <v>8408</v>
      </c>
      <c r="C1785" s="626" t="s">
        <v>6409</v>
      </c>
      <c r="D1785" s="626" t="s">
        <v>8016</v>
      </c>
      <c r="E1785" s="626" t="s">
        <v>8017</v>
      </c>
      <c r="F1785" s="629"/>
      <c r="G1785" s="629"/>
      <c r="H1785" s="629"/>
      <c r="I1785" s="629"/>
      <c r="J1785" s="629">
        <v>1</v>
      </c>
      <c r="K1785" s="629">
        <v>684</v>
      </c>
      <c r="L1785" s="629"/>
      <c r="M1785" s="629">
        <v>684</v>
      </c>
      <c r="N1785" s="629">
        <v>2</v>
      </c>
      <c r="O1785" s="629">
        <v>1372</v>
      </c>
      <c r="P1785" s="642"/>
      <c r="Q1785" s="630">
        <v>686</v>
      </c>
    </row>
    <row r="1786" spans="1:17" ht="14.4" customHeight="1" x14ac:dyDescent="0.3">
      <c r="A1786" s="625" t="s">
        <v>545</v>
      </c>
      <c r="B1786" s="626" t="s">
        <v>8408</v>
      </c>
      <c r="C1786" s="626" t="s">
        <v>6409</v>
      </c>
      <c r="D1786" s="626" t="s">
        <v>6763</v>
      </c>
      <c r="E1786" s="626" t="s">
        <v>6764</v>
      </c>
      <c r="F1786" s="629"/>
      <c r="G1786" s="629"/>
      <c r="H1786" s="629"/>
      <c r="I1786" s="629"/>
      <c r="J1786" s="629"/>
      <c r="K1786" s="629"/>
      <c r="L1786" s="629"/>
      <c r="M1786" s="629"/>
      <c r="N1786" s="629">
        <v>1</v>
      </c>
      <c r="O1786" s="629">
        <v>3919</v>
      </c>
      <c r="P1786" s="642"/>
      <c r="Q1786" s="630">
        <v>3919</v>
      </c>
    </row>
    <row r="1787" spans="1:17" ht="14.4" customHeight="1" x14ac:dyDescent="0.3">
      <c r="A1787" s="625" t="s">
        <v>545</v>
      </c>
      <c r="B1787" s="626" t="s">
        <v>8408</v>
      </c>
      <c r="C1787" s="626" t="s">
        <v>6409</v>
      </c>
      <c r="D1787" s="626" t="s">
        <v>6710</v>
      </c>
      <c r="E1787" s="626" t="s">
        <v>6711</v>
      </c>
      <c r="F1787" s="629"/>
      <c r="G1787" s="629"/>
      <c r="H1787" s="629"/>
      <c r="I1787" s="629"/>
      <c r="J1787" s="629"/>
      <c r="K1787" s="629"/>
      <c r="L1787" s="629"/>
      <c r="M1787" s="629"/>
      <c r="N1787" s="629">
        <v>1</v>
      </c>
      <c r="O1787" s="629">
        <v>1576</v>
      </c>
      <c r="P1787" s="642"/>
      <c r="Q1787" s="630">
        <v>1576</v>
      </c>
    </row>
    <row r="1788" spans="1:17" ht="14.4" customHeight="1" x14ac:dyDescent="0.3">
      <c r="A1788" s="625" t="s">
        <v>545</v>
      </c>
      <c r="B1788" s="626" t="s">
        <v>8408</v>
      </c>
      <c r="C1788" s="626" t="s">
        <v>6409</v>
      </c>
      <c r="D1788" s="626" t="s">
        <v>6765</v>
      </c>
      <c r="E1788" s="626" t="s">
        <v>6766</v>
      </c>
      <c r="F1788" s="629"/>
      <c r="G1788" s="629"/>
      <c r="H1788" s="629"/>
      <c r="I1788" s="629"/>
      <c r="J1788" s="629">
        <v>1</v>
      </c>
      <c r="K1788" s="629">
        <v>1756</v>
      </c>
      <c r="L1788" s="629"/>
      <c r="M1788" s="629">
        <v>1756</v>
      </c>
      <c r="N1788" s="629">
        <v>10</v>
      </c>
      <c r="O1788" s="629">
        <v>17630</v>
      </c>
      <c r="P1788" s="642"/>
      <c r="Q1788" s="630">
        <v>1763</v>
      </c>
    </row>
    <row r="1789" spans="1:17" ht="14.4" customHeight="1" x14ac:dyDescent="0.3">
      <c r="A1789" s="625" t="s">
        <v>545</v>
      </c>
      <c r="B1789" s="626" t="s">
        <v>8408</v>
      </c>
      <c r="C1789" s="626" t="s">
        <v>6409</v>
      </c>
      <c r="D1789" s="626" t="s">
        <v>8020</v>
      </c>
      <c r="E1789" s="626" t="s">
        <v>8021</v>
      </c>
      <c r="F1789" s="629"/>
      <c r="G1789" s="629"/>
      <c r="H1789" s="629"/>
      <c r="I1789" s="629"/>
      <c r="J1789" s="629"/>
      <c r="K1789" s="629"/>
      <c r="L1789" s="629"/>
      <c r="M1789" s="629"/>
      <c r="N1789" s="629">
        <v>2</v>
      </c>
      <c r="O1789" s="629">
        <v>8472</v>
      </c>
      <c r="P1789" s="642"/>
      <c r="Q1789" s="630">
        <v>4236</v>
      </c>
    </row>
    <row r="1790" spans="1:17" ht="14.4" customHeight="1" x14ac:dyDescent="0.3">
      <c r="A1790" s="625" t="s">
        <v>545</v>
      </c>
      <c r="B1790" s="626" t="s">
        <v>8408</v>
      </c>
      <c r="C1790" s="626" t="s">
        <v>6409</v>
      </c>
      <c r="D1790" s="626" t="s">
        <v>8040</v>
      </c>
      <c r="E1790" s="626" t="s">
        <v>8041</v>
      </c>
      <c r="F1790" s="629"/>
      <c r="G1790" s="629"/>
      <c r="H1790" s="629"/>
      <c r="I1790" s="629"/>
      <c r="J1790" s="629">
        <v>1</v>
      </c>
      <c r="K1790" s="629">
        <v>805</v>
      </c>
      <c r="L1790" s="629"/>
      <c r="M1790" s="629">
        <v>805</v>
      </c>
      <c r="N1790" s="629"/>
      <c r="O1790" s="629"/>
      <c r="P1790" s="642"/>
      <c r="Q1790" s="630"/>
    </row>
    <row r="1791" spans="1:17" ht="14.4" customHeight="1" x14ac:dyDescent="0.3">
      <c r="A1791" s="625" t="s">
        <v>545</v>
      </c>
      <c r="B1791" s="626" t="s">
        <v>8408</v>
      </c>
      <c r="C1791" s="626" t="s">
        <v>6409</v>
      </c>
      <c r="D1791" s="626" t="s">
        <v>6604</v>
      </c>
      <c r="E1791" s="626" t="s">
        <v>6605</v>
      </c>
      <c r="F1791" s="629"/>
      <c r="G1791" s="629"/>
      <c r="H1791" s="629"/>
      <c r="I1791" s="629"/>
      <c r="J1791" s="629">
        <v>1</v>
      </c>
      <c r="K1791" s="629">
        <v>847</v>
      </c>
      <c r="L1791" s="629"/>
      <c r="M1791" s="629">
        <v>847</v>
      </c>
      <c r="N1791" s="629"/>
      <c r="O1791" s="629"/>
      <c r="P1791" s="642"/>
      <c r="Q1791" s="630"/>
    </row>
    <row r="1792" spans="1:17" ht="14.4" customHeight="1" x14ac:dyDescent="0.3">
      <c r="A1792" s="625" t="s">
        <v>545</v>
      </c>
      <c r="B1792" s="626" t="s">
        <v>8408</v>
      </c>
      <c r="C1792" s="626" t="s">
        <v>6409</v>
      </c>
      <c r="D1792" s="626" t="s">
        <v>8409</v>
      </c>
      <c r="E1792" s="626" t="s">
        <v>8410</v>
      </c>
      <c r="F1792" s="629"/>
      <c r="G1792" s="629"/>
      <c r="H1792" s="629"/>
      <c r="I1792" s="629"/>
      <c r="J1792" s="629">
        <v>1</v>
      </c>
      <c r="K1792" s="629">
        <v>298</v>
      </c>
      <c r="L1792" s="629"/>
      <c r="M1792" s="629">
        <v>298</v>
      </c>
      <c r="N1792" s="629"/>
      <c r="O1792" s="629"/>
      <c r="P1792" s="642"/>
      <c r="Q1792" s="630"/>
    </row>
    <row r="1793" spans="1:17" ht="14.4" customHeight="1" x14ac:dyDescent="0.3">
      <c r="A1793" s="625" t="s">
        <v>545</v>
      </c>
      <c r="B1793" s="626" t="s">
        <v>8408</v>
      </c>
      <c r="C1793" s="626" t="s">
        <v>6409</v>
      </c>
      <c r="D1793" s="626" t="s">
        <v>8066</v>
      </c>
      <c r="E1793" s="626" t="s">
        <v>8067</v>
      </c>
      <c r="F1793" s="629"/>
      <c r="G1793" s="629"/>
      <c r="H1793" s="629"/>
      <c r="I1793" s="629"/>
      <c r="J1793" s="629">
        <v>1</v>
      </c>
      <c r="K1793" s="629">
        <v>1229</v>
      </c>
      <c r="L1793" s="629"/>
      <c r="M1793" s="629">
        <v>1229</v>
      </c>
      <c r="N1793" s="629"/>
      <c r="O1793" s="629"/>
      <c r="P1793" s="642"/>
      <c r="Q1793" s="630"/>
    </row>
    <row r="1794" spans="1:17" ht="14.4" customHeight="1" x14ac:dyDescent="0.3">
      <c r="A1794" s="625" t="s">
        <v>545</v>
      </c>
      <c r="B1794" s="626" t="s">
        <v>8408</v>
      </c>
      <c r="C1794" s="626" t="s">
        <v>6409</v>
      </c>
      <c r="D1794" s="626" t="s">
        <v>6769</v>
      </c>
      <c r="E1794" s="626" t="s">
        <v>6770</v>
      </c>
      <c r="F1794" s="629"/>
      <c r="G1794" s="629"/>
      <c r="H1794" s="629"/>
      <c r="I1794" s="629"/>
      <c r="J1794" s="629"/>
      <c r="K1794" s="629"/>
      <c r="L1794" s="629"/>
      <c r="M1794" s="629"/>
      <c r="N1794" s="629">
        <v>1</v>
      </c>
      <c r="O1794" s="629">
        <v>2197</v>
      </c>
      <c r="P1794" s="642"/>
      <c r="Q1794" s="630">
        <v>2197</v>
      </c>
    </row>
    <row r="1795" spans="1:17" ht="14.4" customHeight="1" x14ac:dyDescent="0.3">
      <c r="A1795" s="625" t="s">
        <v>545</v>
      </c>
      <c r="B1795" s="626" t="s">
        <v>8408</v>
      </c>
      <c r="C1795" s="626" t="s">
        <v>6409</v>
      </c>
      <c r="D1795" s="626" t="s">
        <v>8076</v>
      </c>
      <c r="E1795" s="626" t="s">
        <v>8077</v>
      </c>
      <c r="F1795" s="629"/>
      <c r="G1795" s="629"/>
      <c r="H1795" s="629"/>
      <c r="I1795" s="629"/>
      <c r="J1795" s="629"/>
      <c r="K1795" s="629"/>
      <c r="L1795" s="629"/>
      <c r="M1795" s="629"/>
      <c r="N1795" s="629">
        <v>1</v>
      </c>
      <c r="O1795" s="629">
        <v>2632</v>
      </c>
      <c r="P1795" s="642"/>
      <c r="Q1795" s="630">
        <v>2632</v>
      </c>
    </row>
    <row r="1796" spans="1:17" ht="14.4" customHeight="1" x14ac:dyDescent="0.3">
      <c r="A1796" s="625" t="s">
        <v>545</v>
      </c>
      <c r="B1796" s="626" t="s">
        <v>8408</v>
      </c>
      <c r="C1796" s="626" t="s">
        <v>6409</v>
      </c>
      <c r="D1796" s="626" t="s">
        <v>6773</v>
      </c>
      <c r="E1796" s="626" t="s">
        <v>6774</v>
      </c>
      <c r="F1796" s="629"/>
      <c r="G1796" s="629"/>
      <c r="H1796" s="629"/>
      <c r="I1796" s="629"/>
      <c r="J1796" s="629">
        <v>1</v>
      </c>
      <c r="K1796" s="629">
        <v>1183</v>
      </c>
      <c r="L1796" s="629"/>
      <c r="M1796" s="629">
        <v>1183</v>
      </c>
      <c r="N1796" s="629">
        <v>1</v>
      </c>
      <c r="O1796" s="629">
        <v>1186</v>
      </c>
      <c r="P1796" s="642"/>
      <c r="Q1796" s="630">
        <v>1186</v>
      </c>
    </row>
    <row r="1797" spans="1:17" ht="14.4" customHeight="1" x14ac:dyDescent="0.3">
      <c r="A1797" s="625" t="s">
        <v>545</v>
      </c>
      <c r="B1797" s="626" t="s">
        <v>8408</v>
      </c>
      <c r="C1797" s="626" t="s">
        <v>6409</v>
      </c>
      <c r="D1797" s="626" t="s">
        <v>8403</v>
      </c>
      <c r="E1797" s="626" t="s">
        <v>8404</v>
      </c>
      <c r="F1797" s="629"/>
      <c r="G1797" s="629"/>
      <c r="H1797" s="629"/>
      <c r="I1797" s="629"/>
      <c r="J1797" s="629"/>
      <c r="K1797" s="629"/>
      <c r="L1797" s="629"/>
      <c r="M1797" s="629"/>
      <c r="N1797" s="629">
        <v>1</v>
      </c>
      <c r="O1797" s="629">
        <v>5571</v>
      </c>
      <c r="P1797" s="642"/>
      <c r="Q1797" s="630">
        <v>5571</v>
      </c>
    </row>
    <row r="1798" spans="1:17" ht="14.4" customHeight="1" x14ac:dyDescent="0.3">
      <c r="A1798" s="625" t="s">
        <v>545</v>
      </c>
      <c r="B1798" s="626" t="s">
        <v>8408</v>
      </c>
      <c r="C1798" s="626" t="s">
        <v>6409</v>
      </c>
      <c r="D1798" s="626" t="s">
        <v>6775</v>
      </c>
      <c r="E1798" s="626" t="s">
        <v>6776</v>
      </c>
      <c r="F1798" s="629"/>
      <c r="G1798" s="629"/>
      <c r="H1798" s="629"/>
      <c r="I1798" s="629"/>
      <c r="J1798" s="629">
        <v>1</v>
      </c>
      <c r="K1798" s="629">
        <v>20240</v>
      </c>
      <c r="L1798" s="629"/>
      <c r="M1798" s="629">
        <v>20240</v>
      </c>
      <c r="N1798" s="629">
        <v>3</v>
      </c>
      <c r="O1798" s="629">
        <v>60942</v>
      </c>
      <c r="P1798" s="642"/>
      <c r="Q1798" s="630">
        <v>20314</v>
      </c>
    </row>
    <row r="1799" spans="1:17" ht="14.4" customHeight="1" x14ac:dyDescent="0.3">
      <c r="A1799" s="625" t="s">
        <v>545</v>
      </c>
      <c r="B1799" s="626" t="s">
        <v>8408</v>
      </c>
      <c r="C1799" s="626" t="s">
        <v>6409</v>
      </c>
      <c r="D1799" s="626" t="s">
        <v>8124</v>
      </c>
      <c r="E1799" s="626" t="s">
        <v>8125</v>
      </c>
      <c r="F1799" s="629"/>
      <c r="G1799" s="629"/>
      <c r="H1799" s="629"/>
      <c r="I1799" s="629"/>
      <c r="J1799" s="629"/>
      <c r="K1799" s="629"/>
      <c r="L1799" s="629"/>
      <c r="M1799" s="629"/>
      <c r="N1799" s="629">
        <v>1</v>
      </c>
      <c r="O1799" s="629">
        <v>2206</v>
      </c>
      <c r="P1799" s="642"/>
      <c r="Q1799" s="630">
        <v>2206</v>
      </c>
    </row>
    <row r="1800" spans="1:17" ht="14.4" customHeight="1" x14ac:dyDescent="0.3">
      <c r="A1800" s="625" t="s">
        <v>545</v>
      </c>
      <c r="B1800" s="626" t="s">
        <v>8408</v>
      </c>
      <c r="C1800" s="626" t="s">
        <v>6409</v>
      </c>
      <c r="D1800" s="626" t="s">
        <v>8171</v>
      </c>
      <c r="E1800" s="626" t="s">
        <v>8172</v>
      </c>
      <c r="F1800" s="629"/>
      <c r="G1800" s="629"/>
      <c r="H1800" s="629"/>
      <c r="I1800" s="629"/>
      <c r="J1800" s="629"/>
      <c r="K1800" s="629"/>
      <c r="L1800" s="629"/>
      <c r="M1800" s="629"/>
      <c r="N1800" s="629">
        <v>3</v>
      </c>
      <c r="O1800" s="629">
        <v>6375</v>
      </c>
      <c r="P1800" s="642"/>
      <c r="Q1800" s="630">
        <v>2125</v>
      </c>
    </row>
    <row r="1801" spans="1:17" ht="14.4" customHeight="1" x14ac:dyDescent="0.3">
      <c r="A1801" s="625" t="s">
        <v>545</v>
      </c>
      <c r="B1801" s="626" t="s">
        <v>8408</v>
      </c>
      <c r="C1801" s="626" t="s">
        <v>6409</v>
      </c>
      <c r="D1801" s="626" t="s">
        <v>8411</v>
      </c>
      <c r="E1801" s="626" t="s">
        <v>8412</v>
      </c>
      <c r="F1801" s="629"/>
      <c r="G1801" s="629"/>
      <c r="H1801" s="629"/>
      <c r="I1801" s="629"/>
      <c r="J1801" s="629"/>
      <c r="K1801" s="629"/>
      <c r="L1801" s="629"/>
      <c r="M1801" s="629"/>
      <c r="N1801" s="629">
        <v>1</v>
      </c>
      <c r="O1801" s="629">
        <v>9385</v>
      </c>
      <c r="P1801" s="642"/>
      <c r="Q1801" s="630">
        <v>9385</v>
      </c>
    </row>
    <row r="1802" spans="1:17" ht="14.4" customHeight="1" x14ac:dyDescent="0.3">
      <c r="A1802" s="625" t="s">
        <v>545</v>
      </c>
      <c r="B1802" s="626" t="s">
        <v>8408</v>
      </c>
      <c r="C1802" s="626" t="s">
        <v>6409</v>
      </c>
      <c r="D1802" s="626" t="s">
        <v>8179</v>
      </c>
      <c r="E1802" s="626" t="s">
        <v>8180</v>
      </c>
      <c r="F1802" s="629"/>
      <c r="G1802" s="629"/>
      <c r="H1802" s="629"/>
      <c r="I1802" s="629"/>
      <c r="J1802" s="629">
        <v>1</v>
      </c>
      <c r="K1802" s="629">
        <v>1549</v>
      </c>
      <c r="L1802" s="629"/>
      <c r="M1802" s="629">
        <v>1549</v>
      </c>
      <c r="N1802" s="629"/>
      <c r="O1802" s="629"/>
      <c r="P1802" s="642"/>
      <c r="Q1802" s="630"/>
    </row>
    <row r="1803" spans="1:17" ht="14.4" customHeight="1" x14ac:dyDescent="0.3">
      <c r="A1803" s="625" t="s">
        <v>545</v>
      </c>
      <c r="B1803" s="626" t="s">
        <v>8408</v>
      </c>
      <c r="C1803" s="626" t="s">
        <v>6409</v>
      </c>
      <c r="D1803" s="626" t="s">
        <v>8413</v>
      </c>
      <c r="E1803" s="626" t="s">
        <v>8414</v>
      </c>
      <c r="F1803" s="629"/>
      <c r="G1803" s="629"/>
      <c r="H1803" s="629"/>
      <c r="I1803" s="629"/>
      <c r="J1803" s="629"/>
      <c r="K1803" s="629"/>
      <c r="L1803" s="629"/>
      <c r="M1803" s="629"/>
      <c r="N1803" s="629">
        <v>1</v>
      </c>
      <c r="O1803" s="629">
        <v>2025</v>
      </c>
      <c r="P1803" s="642"/>
      <c r="Q1803" s="630">
        <v>2025</v>
      </c>
    </row>
    <row r="1804" spans="1:17" ht="14.4" customHeight="1" x14ac:dyDescent="0.3">
      <c r="A1804" s="625" t="s">
        <v>545</v>
      </c>
      <c r="B1804" s="626" t="s">
        <v>8415</v>
      </c>
      <c r="C1804" s="626" t="s">
        <v>6409</v>
      </c>
      <c r="D1804" s="626" t="s">
        <v>8416</v>
      </c>
      <c r="E1804" s="626" t="s">
        <v>8417</v>
      </c>
      <c r="F1804" s="629"/>
      <c r="G1804" s="629"/>
      <c r="H1804" s="629"/>
      <c r="I1804" s="629"/>
      <c r="J1804" s="629"/>
      <c r="K1804" s="629"/>
      <c r="L1804" s="629"/>
      <c r="M1804" s="629"/>
      <c r="N1804" s="629">
        <v>1</v>
      </c>
      <c r="O1804" s="629">
        <v>912</v>
      </c>
      <c r="P1804" s="642"/>
      <c r="Q1804" s="630">
        <v>912</v>
      </c>
    </row>
    <row r="1805" spans="1:17" ht="14.4" customHeight="1" x14ac:dyDescent="0.3">
      <c r="A1805" s="625" t="s">
        <v>545</v>
      </c>
      <c r="B1805" s="626" t="s">
        <v>8415</v>
      </c>
      <c r="C1805" s="626" t="s">
        <v>6409</v>
      </c>
      <c r="D1805" s="626" t="s">
        <v>8393</v>
      </c>
      <c r="E1805" s="626" t="s">
        <v>8394</v>
      </c>
      <c r="F1805" s="629"/>
      <c r="G1805" s="629"/>
      <c r="H1805" s="629"/>
      <c r="I1805" s="629"/>
      <c r="J1805" s="629">
        <v>4</v>
      </c>
      <c r="K1805" s="629">
        <v>9564</v>
      </c>
      <c r="L1805" s="629"/>
      <c r="M1805" s="629">
        <v>2391</v>
      </c>
      <c r="N1805" s="629">
        <v>4</v>
      </c>
      <c r="O1805" s="629">
        <v>9632</v>
      </c>
      <c r="P1805" s="642"/>
      <c r="Q1805" s="630">
        <v>2408</v>
      </c>
    </row>
    <row r="1806" spans="1:17" ht="14.4" customHeight="1" x14ac:dyDescent="0.3">
      <c r="A1806" s="625" t="s">
        <v>545</v>
      </c>
      <c r="B1806" s="626" t="s">
        <v>8415</v>
      </c>
      <c r="C1806" s="626" t="s">
        <v>6409</v>
      </c>
      <c r="D1806" s="626" t="s">
        <v>8022</v>
      </c>
      <c r="E1806" s="626" t="s">
        <v>8023</v>
      </c>
      <c r="F1806" s="629"/>
      <c r="G1806" s="629"/>
      <c r="H1806" s="629"/>
      <c r="I1806" s="629"/>
      <c r="J1806" s="629">
        <v>4</v>
      </c>
      <c r="K1806" s="629">
        <v>5736</v>
      </c>
      <c r="L1806" s="629"/>
      <c r="M1806" s="629">
        <v>1434</v>
      </c>
      <c r="N1806" s="629">
        <v>1</v>
      </c>
      <c r="O1806" s="629">
        <v>1446</v>
      </c>
      <c r="P1806" s="642"/>
      <c r="Q1806" s="630">
        <v>1446</v>
      </c>
    </row>
    <row r="1807" spans="1:17" ht="14.4" customHeight="1" x14ac:dyDescent="0.3">
      <c r="A1807" s="625" t="s">
        <v>545</v>
      </c>
      <c r="B1807" s="626" t="s">
        <v>8415</v>
      </c>
      <c r="C1807" s="626" t="s">
        <v>6409</v>
      </c>
      <c r="D1807" s="626" t="s">
        <v>8418</v>
      </c>
      <c r="E1807" s="626" t="s">
        <v>8419</v>
      </c>
      <c r="F1807" s="629"/>
      <c r="G1807" s="629"/>
      <c r="H1807" s="629"/>
      <c r="I1807" s="629"/>
      <c r="J1807" s="629"/>
      <c r="K1807" s="629"/>
      <c r="L1807" s="629"/>
      <c r="M1807" s="629"/>
      <c r="N1807" s="629">
        <v>1</v>
      </c>
      <c r="O1807" s="629">
        <v>346</v>
      </c>
      <c r="P1807" s="642"/>
      <c r="Q1807" s="630">
        <v>346</v>
      </c>
    </row>
    <row r="1808" spans="1:17" ht="14.4" customHeight="1" x14ac:dyDescent="0.3">
      <c r="A1808" s="625" t="s">
        <v>545</v>
      </c>
      <c r="B1808" s="626" t="s">
        <v>8420</v>
      </c>
      <c r="C1808" s="626" t="s">
        <v>6409</v>
      </c>
      <c r="D1808" s="626" t="s">
        <v>8140</v>
      </c>
      <c r="E1808" s="626" t="s">
        <v>8141</v>
      </c>
      <c r="F1808" s="629"/>
      <c r="G1808" s="629"/>
      <c r="H1808" s="629"/>
      <c r="I1808" s="629"/>
      <c r="J1808" s="629"/>
      <c r="K1808" s="629"/>
      <c r="L1808" s="629"/>
      <c r="M1808" s="629"/>
      <c r="N1808" s="629">
        <v>1</v>
      </c>
      <c r="O1808" s="629">
        <v>1892</v>
      </c>
      <c r="P1808" s="642"/>
      <c r="Q1808" s="630">
        <v>1892</v>
      </c>
    </row>
    <row r="1809" spans="1:17" ht="14.4" customHeight="1" x14ac:dyDescent="0.3">
      <c r="A1809" s="625" t="s">
        <v>545</v>
      </c>
      <c r="B1809" s="626" t="s">
        <v>8420</v>
      </c>
      <c r="C1809" s="626" t="s">
        <v>6409</v>
      </c>
      <c r="D1809" s="626" t="s">
        <v>8421</v>
      </c>
      <c r="E1809" s="626" t="s">
        <v>8422</v>
      </c>
      <c r="F1809" s="629"/>
      <c r="G1809" s="629"/>
      <c r="H1809" s="629"/>
      <c r="I1809" s="629"/>
      <c r="J1809" s="629"/>
      <c r="K1809" s="629"/>
      <c r="L1809" s="629"/>
      <c r="M1809" s="629"/>
      <c r="N1809" s="629">
        <v>1</v>
      </c>
      <c r="O1809" s="629">
        <v>3084</v>
      </c>
      <c r="P1809" s="642"/>
      <c r="Q1809" s="630">
        <v>3084</v>
      </c>
    </row>
    <row r="1810" spans="1:17" ht="14.4" customHeight="1" x14ac:dyDescent="0.3">
      <c r="A1810" s="625" t="s">
        <v>545</v>
      </c>
      <c r="B1810" s="626" t="s">
        <v>8423</v>
      </c>
      <c r="C1810" s="626" t="s">
        <v>6409</v>
      </c>
      <c r="D1810" s="626" t="s">
        <v>6753</v>
      </c>
      <c r="E1810" s="626" t="s">
        <v>6754</v>
      </c>
      <c r="F1810" s="629"/>
      <c r="G1810" s="629"/>
      <c r="H1810" s="629"/>
      <c r="I1810" s="629"/>
      <c r="J1810" s="629">
        <v>4</v>
      </c>
      <c r="K1810" s="629">
        <v>684</v>
      </c>
      <c r="L1810" s="629"/>
      <c r="M1810" s="629">
        <v>171</v>
      </c>
      <c r="N1810" s="629"/>
      <c r="O1810" s="629"/>
      <c r="P1810" s="642"/>
      <c r="Q1810" s="630"/>
    </row>
    <row r="1811" spans="1:17" ht="14.4" customHeight="1" x14ac:dyDescent="0.3">
      <c r="A1811" s="625" t="s">
        <v>545</v>
      </c>
      <c r="B1811" s="626" t="s">
        <v>8423</v>
      </c>
      <c r="C1811" s="626" t="s">
        <v>6409</v>
      </c>
      <c r="D1811" s="626" t="s">
        <v>8424</v>
      </c>
      <c r="E1811" s="626" t="s">
        <v>8425</v>
      </c>
      <c r="F1811" s="629"/>
      <c r="G1811" s="629"/>
      <c r="H1811" s="629"/>
      <c r="I1811" s="629"/>
      <c r="J1811" s="629">
        <v>1</v>
      </c>
      <c r="K1811" s="629">
        <v>599</v>
      </c>
      <c r="L1811" s="629"/>
      <c r="M1811" s="629">
        <v>599</v>
      </c>
      <c r="N1811" s="629"/>
      <c r="O1811" s="629"/>
      <c r="P1811" s="642"/>
      <c r="Q1811" s="630"/>
    </row>
    <row r="1812" spans="1:17" ht="14.4" customHeight="1" x14ac:dyDescent="0.3">
      <c r="A1812" s="625" t="s">
        <v>545</v>
      </c>
      <c r="B1812" s="626" t="s">
        <v>8423</v>
      </c>
      <c r="C1812" s="626" t="s">
        <v>6409</v>
      </c>
      <c r="D1812" s="626" t="s">
        <v>8426</v>
      </c>
      <c r="E1812" s="626" t="s">
        <v>8427</v>
      </c>
      <c r="F1812" s="629"/>
      <c r="G1812" s="629"/>
      <c r="H1812" s="629"/>
      <c r="I1812" s="629"/>
      <c r="J1812" s="629">
        <v>1</v>
      </c>
      <c r="K1812" s="629">
        <v>5098</v>
      </c>
      <c r="L1812" s="629"/>
      <c r="M1812" s="629">
        <v>5098</v>
      </c>
      <c r="N1812" s="629"/>
      <c r="O1812" s="629"/>
      <c r="P1812" s="642"/>
      <c r="Q1812" s="630"/>
    </row>
    <row r="1813" spans="1:17" ht="14.4" customHeight="1" x14ac:dyDescent="0.3">
      <c r="A1813" s="625" t="s">
        <v>545</v>
      </c>
      <c r="B1813" s="626" t="s">
        <v>8428</v>
      </c>
      <c r="C1813" s="626" t="s">
        <v>6409</v>
      </c>
      <c r="D1813" s="626" t="s">
        <v>7975</v>
      </c>
      <c r="E1813" s="626" t="s">
        <v>7976</v>
      </c>
      <c r="F1813" s="629"/>
      <c r="G1813" s="629"/>
      <c r="H1813" s="629"/>
      <c r="I1813" s="629"/>
      <c r="J1813" s="629"/>
      <c r="K1813" s="629"/>
      <c r="L1813" s="629"/>
      <c r="M1813" s="629"/>
      <c r="N1813" s="629">
        <v>1</v>
      </c>
      <c r="O1813" s="629">
        <v>1891</v>
      </c>
      <c r="P1813" s="642"/>
      <c r="Q1813" s="630">
        <v>1891</v>
      </c>
    </row>
    <row r="1814" spans="1:17" ht="14.4" customHeight="1" x14ac:dyDescent="0.3">
      <c r="A1814" s="625" t="s">
        <v>545</v>
      </c>
      <c r="B1814" s="626" t="s">
        <v>8428</v>
      </c>
      <c r="C1814" s="626" t="s">
        <v>6409</v>
      </c>
      <c r="D1814" s="626" t="s">
        <v>8429</v>
      </c>
      <c r="E1814" s="626" t="s">
        <v>8430</v>
      </c>
      <c r="F1814" s="629">
        <v>1</v>
      </c>
      <c r="G1814" s="629">
        <v>1096</v>
      </c>
      <c r="H1814" s="629">
        <v>1</v>
      </c>
      <c r="I1814" s="629">
        <v>1096</v>
      </c>
      <c r="J1814" s="629"/>
      <c r="K1814" s="629"/>
      <c r="L1814" s="629"/>
      <c r="M1814" s="629"/>
      <c r="N1814" s="629"/>
      <c r="O1814" s="629"/>
      <c r="P1814" s="642"/>
      <c r="Q1814" s="630"/>
    </row>
    <row r="1815" spans="1:17" ht="14.4" customHeight="1" x14ac:dyDescent="0.3">
      <c r="A1815" s="625" t="s">
        <v>8431</v>
      </c>
      <c r="B1815" s="626" t="s">
        <v>6417</v>
      </c>
      <c r="C1815" s="626" t="s">
        <v>6450</v>
      </c>
      <c r="D1815" s="626" t="s">
        <v>6467</v>
      </c>
      <c r="E1815" s="626" t="s">
        <v>6468</v>
      </c>
      <c r="F1815" s="629"/>
      <c r="G1815" s="629"/>
      <c r="H1815" s="629"/>
      <c r="I1815" s="629"/>
      <c r="J1815" s="629"/>
      <c r="K1815" s="629"/>
      <c r="L1815" s="629"/>
      <c r="M1815" s="629"/>
      <c r="N1815" s="629">
        <v>1</v>
      </c>
      <c r="O1815" s="629">
        <v>149</v>
      </c>
      <c r="P1815" s="642"/>
      <c r="Q1815" s="630">
        <v>149</v>
      </c>
    </row>
    <row r="1816" spans="1:17" ht="14.4" customHeight="1" x14ac:dyDescent="0.3">
      <c r="A1816" s="625" t="s">
        <v>8431</v>
      </c>
      <c r="B1816" s="626" t="s">
        <v>6417</v>
      </c>
      <c r="C1816" s="626" t="s">
        <v>6409</v>
      </c>
      <c r="D1816" s="626" t="s">
        <v>6507</v>
      </c>
      <c r="E1816" s="626" t="s">
        <v>6508</v>
      </c>
      <c r="F1816" s="629"/>
      <c r="G1816" s="629"/>
      <c r="H1816" s="629"/>
      <c r="I1816" s="629"/>
      <c r="J1816" s="629">
        <v>1</v>
      </c>
      <c r="K1816" s="629">
        <v>91</v>
      </c>
      <c r="L1816" s="629"/>
      <c r="M1816" s="629">
        <v>91</v>
      </c>
      <c r="N1816" s="629"/>
      <c r="O1816" s="629"/>
      <c r="P1816" s="642"/>
      <c r="Q1816" s="630"/>
    </row>
    <row r="1817" spans="1:17" ht="14.4" customHeight="1" x14ac:dyDescent="0.3">
      <c r="A1817" s="625" t="s">
        <v>8431</v>
      </c>
      <c r="B1817" s="626" t="s">
        <v>6417</v>
      </c>
      <c r="C1817" s="626" t="s">
        <v>6409</v>
      </c>
      <c r="D1817" s="626" t="s">
        <v>6513</v>
      </c>
      <c r="E1817" s="626" t="s">
        <v>6514</v>
      </c>
      <c r="F1817" s="629">
        <v>1</v>
      </c>
      <c r="G1817" s="629">
        <v>124</v>
      </c>
      <c r="H1817" s="629">
        <v>1</v>
      </c>
      <c r="I1817" s="629">
        <v>124</v>
      </c>
      <c r="J1817" s="629">
        <v>2</v>
      </c>
      <c r="K1817" s="629">
        <v>250</v>
      </c>
      <c r="L1817" s="629">
        <v>2.0161290322580645</v>
      </c>
      <c r="M1817" s="629">
        <v>125</v>
      </c>
      <c r="N1817" s="629"/>
      <c r="O1817" s="629"/>
      <c r="P1817" s="642"/>
      <c r="Q1817" s="630"/>
    </row>
    <row r="1818" spans="1:17" ht="14.4" customHeight="1" x14ac:dyDescent="0.3">
      <c r="A1818" s="625" t="s">
        <v>8431</v>
      </c>
      <c r="B1818" s="626" t="s">
        <v>6417</v>
      </c>
      <c r="C1818" s="626" t="s">
        <v>6409</v>
      </c>
      <c r="D1818" s="626" t="s">
        <v>6410</v>
      </c>
      <c r="E1818" s="626" t="s">
        <v>6411</v>
      </c>
      <c r="F1818" s="629"/>
      <c r="G1818" s="629"/>
      <c r="H1818" s="629"/>
      <c r="I1818" s="629"/>
      <c r="J1818" s="629">
        <v>1</v>
      </c>
      <c r="K1818" s="629">
        <v>249</v>
      </c>
      <c r="L1818" s="629"/>
      <c r="M1818" s="629">
        <v>249</v>
      </c>
      <c r="N1818" s="629"/>
      <c r="O1818" s="629"/>
      <c r="P1818" s="642"/>
      <c r="Q1818" s="630"/>
    </row>
    <row r="1819" spans="1:17" ht="14.4" customHeight="1" x14ac:dyDescent="0.3">
      <c r="A1819" s="625" t="s">
        <v>8431</v>
      </c>
      <c r="B1819" s="626" t="s">
        <v>6417</v>
      </c>
      <c r="C1819" s="626" t="s">
        <v>6409</v>
      </c>
      <c r="D1819" s="626" t="s">
        <v>6415</v>
      </c>
      <c r="E1819" s="626" t="s">
        <v>6416</v>
      </c>
      <c r="F1819" s="629"/>
      <c r="G1819" s="629"/>
      <c r="H1819" s="629"/>
      <c r="I1819" s="629"/>
      <c r="J1819" s="629"/>
      <c r="K1819" s="629"/>
      <c r="L1819" s="629"/>
      <c r="M1819" s="629"/>
      <c r="N1819" s="629">
        <v>1</v>
      </c>
      <c r="O1819" s="629">
        <v>149</v>
      </c>
      <c r="P1819" s="642"/>
      <c r="Q1819" s="630">
        <v>149</v>
      </c>
    </row>
    <row r="1820" spans="1:17" ht="14.4" customHeight="1" x14ac:dyDescent="0.3">
      <c r="A1820" s="625" t="s">
        <v>8431</v>
      </c>
      <c r="B1820" s="626" t="s">
        <v>6417</v>
      </c>
      <c r="C1820" s="626" t="s">
        <v>6409</v>
      </c>
      <c r="D1820" s="626" t="s">
        <v>6582</v>
      </c>
      <c r="E1820" s="626" t="s">
        <v>6583</v>
      </c>
      <c r="F1820" s="629"/>
      <c r="G1820" s="629"/>
      <c r="H1820" s="629"/>
      <c r="I1820" s="629"/>
      <c r="J1820" s="629"/>
      <c r="K1820" s="629"/>
      <c r="L1820" s="629"/>
      <c r="M1820" s="629"/>
      <c r="N1820" s="629">
        <v>1</v>
      </c>
      <c r="O1820" s="629">
        <v>93</v>
      </c>
      <c r="P1820" s="642"/>
      <c r="Q1820" s="630">
        <v>93</v>
      </c>
    </row>
    <row r="1821" spans="1:17" ht="14.4" customHeight="1" x14ac:dyDescent="0.3">
      <c r="A1821" s="625" t="s">
        <v>8431</v>
      </c>
      <c r="B1821" s="626" t="s">
        <v>6417</v>
      </c>
      <c r="C1821" s="626" t="s">
        <v>6409</v>
      </c>
      <c r="D1821" s="626" t="s">
        <v>6638</v>
      </c>
      <c r="E1821" s="626" t="s">
        <v>6639</v>
      </c>
      <c r="F1821" s="629"/>
      <c r="G1821" s="629"/>
      <c r="H1821" s="629"/>
      <c r="I1821" s="629"/>
      <c r="J1821" s="629"/>
      <c r="K1821" s="629"/>
      <c r="L1821" s="629"/>
      <c r="M1821" s="629"/>
      <c r="N1821" s="629">
        <v>1</v>
      </c>
      <c r="O1821" s="629">
        <v>116</v>
      </c>
      <c r="P1821" s="642"/>
      <c r="Q1821" s="630">
        <v>116</v>
      </c>
    </row>
    <row r="1822" spans="1:17" ht="14.4" customHeight="1" x14ac:dyDescent="0.3">
      <c r="A1822" s="625" t="s">
        <v>8432</v>
      </c>
      <c r="B1822" s="626" t="s">
        <v>6417</v>
      </c>
      <c r="C1822" s="626" t="s">
        <v>6450</v>
      </c>
      <c r="D1822" s="626" t="s">
        <v>6455</v>
      </c>
      <c r="E1822" s="626" t="s">
        <v>6456</v>
      </c>
      <c r="F1822" s="629"/>
      <c r="G1822" s="629"/>
      <c r="H1822" s="629"/>
      <c r="I1822" s="629"/>
      <c r="J1822" s="629"/>
      <c r="K1822" s="629"/>
      <c r="L1822" s="629"/>
      <c r="M1822" s="629"/>
      <c r="N1822" s="629">
        <v>1</v>
      </c>
      <c r="O1822" s="629">
        <v>75</v>
      </c>
      <c r="P1822" s="642"/>
      <c r="Q1822" s="630">
        <v>75</v>
      </c>
    </row>
    <row r="1823" spans="1:17" ht="14.4" customHeight="1" x14ac:dyDescent="0.3">
      <c r="A1823" s="625" t="s">
        <v>8432</v>
      </c>
      <c r="B1823" s="626" t="s">
        <v>6417</v>
      </c>
      <c r="C1823" s="626" t="s">
        <v>6409</v>
      </c>
      <c r="D1823" s="626" t="s">
        <v>6513</v>
      </c>
      <c r="E1823" s="626" t="s">
        <v>6514</v>
      </c>
      <c r="F1823" s="629">
        <v>2</v>
      </c>
      <c r="G1823" s="629">
        <v>248</v>
      </c>
      <c r="H1823" s="629">
        <v>1</v>
      </c>
      <c r="I1823" s="629">
        <v>124</v>
      </c>
      <c r="J1823" s="629">
        <v>1</v>
      </c>
      <c r="K1823" s="629">
        <v>125</v>
      </c>
      <c r="L1823" s="629">
        <v>0.50403225806451613</v>
      </c>
      <c r="M1823" s="629">
        <v>125</v>
      </c>
      <c r="N1823" s="629"/>
      <c r="O1823" s="629"/>
      <c r="P1823" s="642"/>
      <c r="Q1823" s="630"/>
    </row>
    <row r="1824" spans="1:17" ht="14.4" customHeight="1" x14ac:dyDescent="0.3">
      <c r="A1824" s="625" t="s">
        <v>8432</v>
      </c>
      <c r="B1824" s="626" t="s">
        <v>6417</v>
      </c>
      <c r="C1824" s="626" t="s">
        <v>6409</v>
      </c>
      <c r="D1824" s="626" t="s">
        <v>6410</v>
      </c>
      <c r="E1824" s="626" t="s">
        <v>6411</v>
      </c>
      <c r="F1824" s="629">
        <v>1</v>
      </c>
      <c r="G1824" s="629">
        <v>248</v>
      </c>
      <c r="H1824" s="629">
        <v>1</v>
      </c>
      <c r="I1824" s="629">
        <v>248</v>
      </c>
      <c r="J1824" s="629"/>
      <c r="K1824" s="629"/>
      <c r="L1824" s="629"/>
      <c r="M1824" s="629"/>
      <c r="N1824" s="629"/>
      <c r="O1824" s="629"/>
      <c r="P1824" s="642"/>
      <c r="Q1824" s="630"/>
    </row>
    <row r="1825" spans="1:17" ht="14.4" customHeight="1" x14ac:dyDescent="0.3">
      <c r="A1825" s="625" t="s">
        <v>8432</v>
      </c>
      <c r="B1825" s="626" t="s">
        <v>6417</v>
      </c>
      <c r="C1825" s="626" t="s">
        <v>6409</v>
      </c>
      <c r="D1825" s="626" t="s">
        <v>6600</v>
      </c>
      <c r="E1825" s="626" t="s">
        <v>6601</v>
      </c>
      <c r="F1825" s="629"/>
      <c r="G1825" s="629"/>
      <c r="H1825" s="629"/>
      <c r="I1825" s="629"/>
      <c r="J1825" s="629"/>
      <c r="K1825" s="629"/>
      <c r="L1825" s="629"/>
      <c r="M1825" s="629"/>
      <c r="N1825" s="629">
        <v>1</v>
      </c>
      <c r="O1825" s="629">
        <v>124</v>
      </c>
      <c r="P1825" s="642"/>
      <c r="Q1825" s="630">
        <v>124</v>
      </c>
    </row>
    <row r="1826" spans="1:17" ht="14.4" customHeight="1" x14ac:dyDescent="0.3">
      <c r="A1826" s="625" t="s">
        <v>8432</v>
      </c>
      <c r="B1826" s="626" t="s">
        <v>6417</v>
      </c>
      <c r="C1826" s="626" t="s">
        <v>6409</v>
      </c>
      <c r="D1826" s="626" t="s">
        <v>6638</v>
      </c>
      <c r="E1826" s="626" t="s">
        <v>6639</v>
      </c>
      <c r="F1826" s="629"/>
      <c r="G1826" s="629"/>
      <c r="H1826" s="629"/>
      <c r="I1826" s="629"/>
      <c r="J1826" s="629"/>
      <c r="K1826" s="629"/>
      <c r="L1826" s="629"/>
      <c r="M1826" s="629"/>
      <c r="N1826" s="629">
        <v>1</v>
      </c>
      <c r="O1826" s="629">
        <v>116</v>
      </c>
      <c r="P1826" s="642"/>
      <c r="Q1826" s="630">
        <v>116</v>
      </c>
    </row>
    <row r="1827" spans="1:17" ht="14.4" customHeight="1" x14ac:dyDescent="0.3">
      <c r="A1827" s="625" t="s">
        <v>8433</v>
      </c>
      <c r="B1827" s="626" t="s">
        <v>6417</v>
      </c>
      <c r="C1827" s="626" t="s">
        <v>6409</v>
      </c>
      <c r="D1827" s="626" t="s">
        <v>6513</v>
      </c>
      <c r="E1827" s="626" t="s">
        <v>6514</v>
      </c>
      <c r="F1827" s="629">
        <v>13</v>
      </c>
      <c r="G1827" s="629">
        <v>1612</v>
      </c>
      <c r="H1827" s="629">
        <v>1</v>
      </c>
      <c r="I1827" s="629">
        <v>124</v>
      </c>
      <c r="J1827" s="629">
        <v>1</v>
      </c>
      <c r="K1827" s="629">
        <v>125</v>
      </c>
      <c r="L1827" s="629">
        <v>7.7543424317617862E-2</v>
      </c>
      <c r="M1827" s="629">
        <v>125</v>
      </c>
      <c r="N1827" s="629">
        <v>1</v>
      </c>
      <c r="O1827" s="629">
        <v>116</v>
      </c>
      <c r="P1827" s="642">
        <v>7.1960297766749379E-2</v>
      </c>
      <c r="Q1827" s="630">
        <v>116</v>
      </c>
    </row>
    <row r="1828" spans="1:17" ht="14.4" customHeight="1" x14ac:dyDescent="0.3">
      <c r="A1828" s="625" t="s">
        <v>8433</v>
      </c>
      <c r="B1828" s="626" t="s">
        <v>6417</v>
      </c>
      <c r="C1828" s="626" t="s">
        <v>6409</v>
      </c>
      <c r="D1828" s="626" t="s">
        <v>6410</v>
      </c>
      <c r="E1828" s="626" t="s">
        <v>6411</v>
      </c>
      <c r="F1828" s="629">
        <v>2</v>
      </c>
      <c r="G1828" s="629">
        <v>496</v>
      </c>
      <c r="H1828" s="629">
        <v>1</v>
      </c>
      <c r="I1828" s="629">
        <v>248</v>
      </c>
      <c r="J1828" s="629">
        <v>2</v>
      </c>
      <c r="K1828" s="629">
        <v>498</v>
      </c>
      <c r="L1828" s="629">
        <v>1.0040322580645162</v>
      </c>
      <c r="M1828" s="629">
        <v>249</v>
      </c>
      <c r="N1828" s="629"/>
      <c r="O1828" s="629"/>
      <c r="P1828" s="642"/>
      <c r="Q1828" s="630"/>
    </row>
    <row r="1829" spans="1:17" ht="14.4" customHeight="1" x14ac:dyDescent="0.3">
      <c r="A1829" s="625" t="s">
        <v>8433</v>
      </c>
      <c r="B1829" s="626" t="s">
        <v>6417</v>
      </c>
      <c r="C1829" s="626" t="s">
        <v>6409</v>
      </c>
      <c r="D1829" s="626" t="s">
        <v>6539</v>
      </c>
      <c r="E1829" s="626" t="s">
        <v>6540</v>
      </c>
      <c r="F1829" s="629"/>
      <c r="G1829" s="629"/>
      <c r="H1829" s="629"/>
      <c r="I1829" s="629"/>
      <c r="J1829" s="629"/>
      <c r="K1829" s="629"/>
      <c r="L1829" s="629"/>
      <c r="M1829" s="629"/>
      <c r="N1829" s="629">
        <v>1</v>
      </c>
      <c r="O1829" s="629">
        <v>5</v>
      </c>
      <c r="P1829" s="642"/>
      <c r="Q1829" s="630">
        <v>5</v>
      </c>
    </row>
    <row r="1830" spans="1:17" ht="14.4" customHeight="1" x14ac:dyDescent="0.3">
      <c r="A1830" s="625" t="s">
        <v>8433</v>
      </c>
      <c r="B1830" s="626" t="s">
        <v>6417</v>
      </c>
      <c r="C1830" s="626" t="s">
        <v>6409</v>
      </c>
      <c r="D1830" s="626" t="s">
        <v>6632</v>
      </c>
      <c r="E1830" s="626" t="s">
        <v>6633</v>
      </c>
      <c r="F1830" s="629"/>
      <c r="G1830" s="629"/>
      <c r="H1830" s="629"/>
      <c r="I1830" s="629"/>
      <c r="J1830" s="629"/>
      <c r="K1830" s="629"/>
      <c r="L1830" s="629"/>
      <c r="M1830" s="629"/>
      <c r="N1830" s="629">
        <v>0</v>
      </c>
      <c r="O1830" s="629">
        <v>0</v>
      </c>
      <c r="P1830" s="642"/>
      <c r="Q1830" s="630"/>
    </row>
    <row r="1831" spans="1:17" ht="14.4" customHeight="1" x14ac:dyDescent="0.3">
      <c r="A1831" s="625" t="s">
        <v>8433</v>
      </c>
      <c r="B1831" s="626" t="s">
        <v>6417</v>
      </c>
      <c r="C1831" s="626" t="s">
        <v>6409</v>
      </c>
      <c r="D1831" s="626" t="s">
        <v>6636</v>
      </c>
      <c r="E1831" s="626" t="s">
        <v>6637</v>
      </c>
      <c r="F1831" s="629"/>
      <c r="G1831" s="629"/>
      <c r="H1831" s="629"/>
      <c r="I1831" s="629"/>
      <c r="J1831" s="629"/>
      <c r="K1831" s="629"/>
      <c r="L1831" s="629"/>
      <c r="M1831" s="629"/>
      <c r="N1831" s="629">
        <v>5</v>
      </c>
      <c r="O1831" s="629">
        <v>1160</v>
      </c>
      <c r="P1831" s="642"/>
      <c r="Q1831" s="630">
        <v>232</v>
      </c>
    </row>
    <row r="1832" spans="1:17" ht="14.4" customHeight="1" thickBot="1" x14ac:dyDescent="0.35">
      <c r="A1832" s="631" t="s">
        <v>8433</v>
      </c>
      <c r="B1832" s="632" t="s">
        <v>6417</v>
      </c>
      <c r="C1832" s="632" t="s">
        <v>6409</v>
      </c>
      <c r="D1832" s="632" t="s">
        <v>6638</v>
      </c>
      <c r="E1832" s="632" t="s">
        <v>6639</v>
      </c>
      <c r="F1832" s="635"/>
      <c r="G1832" s="635"/>
      <c r="H1832" s="635"/>
      <c r="I1832" s="635"/>
      <c r="J1832" s="635"/>
      <c r="K1832" s="635"/>
      <c r="L1832" s="635"/>
      <c r="M1832" s="635"/>
      <c r="N1832" s="635">
        <v>12</v>
      </c>
      <c r="O1832" s="635">
        <v>1392</v>
      </c>
      <c r="P1832" s="643"/>
      <c r="Q1832" s="636">
        <v>116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725.96</v>
      </c>
      <c r="C5" s="211">
        <v>848.08100000000002</v>
      </c>
      <c r="D5" s="211">
        <v>701.38599999999997</v>
      </c>
      <c r="E5" s="228">
        <v>0.96614965011846377</v>
      </c>
      <c r="F5" s="229">
        <v>643</v>
      </c>
      <c r="G5" s="211">
        <v>672</v>
      </c>
      <c r="H5" s="211">
        <v>645</v>
      </c>
      <c r="I5" s="230">
        <v>1.0031104199066874</v>
      </c>
      <c r="J5" s="220"/>
      <c r="K5" s="220"/>
      <c r="L5" s="8">
        <f>D5-B5</f>
        <v>-24.574000000000069</v>
      </c>
      <c r="M5" s="9">
        <f>H5-F5</f>
        <v>2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193.65700000000001</v>
      </c>
      <c r="C6" s="210">
        <v>203.76</v>
      </c>
      <c r="D6" s="210">
        <v>178.91300000000001</v>
      </c>
      <c r="E6" s="231">
        <v>0.92386539087148933</v>
      </c>
      <c r="F6" s="232">
        <v>206</v>
      </c>
      <c r="G6" s="210">
        <v>233</v>
      </c>
      <c r="H6" s="210">
        <v>203</v>
      </c>
      <c r="I6" s="233">
        <v>0.9854368932038835</v>
      </c>
      <c r="J6" s="220"/>
      <c r="K6" s="220"/>
      <c r="L6" s="6">
        <f t="shared" ref="L6:L11" si="0">D6-B6</f>
        <v>-14.744</v>
      </c>
      <c r="M6" s="7">
        <f t="shared" ref="M6:M12" si="1">H6-F6</f>
        <v>-3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439.17200000000003</v>
      </c>
      <c r="C7" s="210">
        <v>454.39</v>
      </c>
      <c r="D7" s="210">
        <v>547.55100000000004</v>
      </c>
      <c r="E7" s="231">
        <v>1.2467803047553123</v>
      </c>
      <c r="F7" s="232">
        <v>515</v>
      </c>
      <c r="G7" s="210">
        <v>523</v>
      </c>
      <c r="H7" s="210">
        <v>539</v>
      </c>
      <c r="I7" s="233">
        <v>1.0466019417475727</v>
      </c>
      <c r="J7" s="220"/>
      <c r="K7" s="220"/>
      <c r="L7" s="6">
        <f t="shared" si="0"/>
        <v>108.37900000000002</v>
      </c>
      <c r="M7" s="7">
        <f t="shared" si="1"/>
        <v>24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57.167000000000002</v>
      </c>
      <c r="C8" s="210">
        <v>55.643999999999998</v>
      </c>
      <c r="D8" s="210">
        <v>39.744</v>
      </c>
      <c r="E8" s="231">
        <v>0.69522626690223377</v>
      </c>
      <c r="F8" s="232">
        <v>60</v>
      </c>
      <c r="G8" s="210">
        <v>60</v>
      </c>
      <c r="H8" s="210">
        <v>50</v>
      </c>
      <c r="I8" s="233">
        <v>0.83333333333333337</v>
      </c>
      <c r="J8" s="220"/>
      <c r="K8" s="220"/>
      <c r="L8" s="6">
        <f t="shared" si="0"/>
        <v>-17.423000000000002</v>
      </c>
      <c r="M8" s="7">
        <f t="shared" si="1"/>
        <v>-10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1.42</v>
      </c>
      <c r="C9" s="210">
        <v>0</v>
      </c>
      <c r="D9" s="210">
        <v>1.0589999999999999</v>
      </c>
      <c r="E9" s="231">
        <v>0.74577464788732395</v>
      </c>
      <c r="F9" s="232">
        <v>2</v>
      </c>
      <c r="G9" s="210">
        <v>0</v>
      </c>
      <c r="H9" s="210">
        <v>1</v>
      </c>
      <c r="I9" s="233">
        <v>0.5</v>
      </c>
      <c r="J9" s="220"/>
      <c r="K9" s="220"/>
      <c r="L9" s="6">
        <f t="shared" si="0"/>
        <v>-0.36099999999999999</v>
      </c>
      <c r="M9" s="7">
        <f t="shared" si="1"/>
        <v>-1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223.90600000000001</v>
      </c>
      <c r="C10" s="210">
        <v>210.92</v>
      </c>
      <c r="D10" s="210">
        <v>182.60400000000001</v>
      </c>
      <c r="E10" s="231">
        <v>0.81553866354630966</v>
      </c>
      <c r="F10" s="232">
        <v>223</v>
      </c>
      <c r="G10" s="210">
        <v>212</v>
      </c>
      <c r="H10" s="210">
        <v>217</v>
      </c>
      <c r="I10" s="233">
        <v>0.97309417040358748</v>
      </c>
      <c r="J10" s="220"/>
      <c r="K10" s="220"/>
      <c r="L10" s="6">
        <f t="shared" si="0"/>
        <v>-41.301999999999992</v>
      </c>
      <c r="M10" s="7">
        <f t="shared" si="1"/>
        <v>-6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81.974999999999994</v>
      </c>
      <c r="C11" s="210">
        <v>52.448999999999998</v>
      </c>
      <c r="D11" s="210">
        <v>60.899000000000001</v>
      </c>
      <c r="E11" s="231">
        <v>0.7428972247636475</v>
      </c>
      <c r="F11" s="232">
        <v>44</v>
      </c>
      <c r="G11" s="210">
        <v>50</v>
      </c>
      <c r="H11" s="210">
        <v>51</v>
      </c>
      <c r="I11" s="233">
        <v>1.1590909090909092</v>
      </c>
      <c r="J11" s="220"/>
      <c r="K11" s="220"/>
      <c r="L11" s="6">
        <f t="shared" si="0"/>
        <v>-21.075999999999993</v>
      </c>
      <c r="M11" s="7">
        <f t="shared" si="1"/>
        <v>7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1723.2570000000001</v>
      </c>
      <c r="C12" s="213">
        <f>SUM(C5:C11)</f>
        <v>1825.2439999999999</v>
      </c>
      <c r="D12" s="213">
        <f>SUM(D5:D11)</f>
        <v>1712.1559999999999</v>
      </c>
      <c r="E12" s="234">
        <f>IF(OR(D12=0,B12=0),0,D12/B12)</f>
        <v>0.99355812859022186</v>
      </c>
      <c r="F12" s="235">
        <f>SUM(F5:F11)</f>
        <v>1693</v>
      </c>
      <c r="G12" s="213">
        <f>SUM(G5:G11)</f>
        <v>1750</v>
      </c>
      <c r="H12" s="213">
        <f>SUM(H5:H11)</f>
        <v>1706</v>
      </c>
      <c r="I12" s="236">
        <f>IF(OR(H12=0,F12=0),0,H12/F12)</f>
        <v>1.0076786769049026</v>
      </c>
      <c r="J12" s="220"/>
      <c r="K12" s="220"/>
      <c r="L12" s="226">
        <f>D12-B12</f>
        <v>-11.101000000000113</v>
      </c>
      <c r="M12" s="237">
        <f t="shared" si="1"/>
        <v>13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489.73</v>
      </c>
      <c r="C17" s="211">
        <v>619.81399999999996</v>
      </c>
      <c r="D17" s="211">
        <v>518.08299999999997</v>
      </c>
      <c r="E17" s="228">
        <v>1.0578951667245216</v>
      </c>
      <c r="F17" s="218">
        <v>546</v>
      </c>
      <c r="G17" s="211">
        <v>570</v>
      </c>
      <c r="H17" s="211">
        <v>553</v>
      </c>
      <c r="I17" s="230">
        <v>1.0128205128205128</v>
      </c>
      <c r="J17" s="530">
        <f>0.93*0.95</f>
        <v>0.88349999999999995</v>
      </c>
      <c r="K17" s="531"/>
      <c r="L17" s="245">
        <f>D17-B17</f>
        <v>28.352999999999952</v>
      </c>
      <c r="M17" s="246">
        <f>H17-F17</f>
        <v>7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149.22300000000001</v>
      </c>
      <c r="C18" s="210">
        <v>168.20699999999999</v>
      </c>
      <c r="D18" s="210">
        <v>143.61000000000001</v>
      </c>
      <c r="E18" s="231">
        <v>0.96238515510343581</v>
      </c>
      <c r="F18" s="219">
        <v>179</v>
      </c>
      <c r="G18" s="210">
        <v>203</v>
      </c>
      <c r="H18" s="210">
        <v>177</v>
      </c>
      <c r="I18" s="233">
        <v>0.98882681564245811</v>
      </c>
      <c r="J18" s="530">
        <f>1.07*0.95</f>
        <v>1.0165</v>
      </c>
      <c r="K18" s="531"/>
      <c r="L18" s="247">
        <f t="shared" ref="L18:L24" si="2">D18-B18</f>
        <v>-5.6129999999999995</v>
      </c>
      <c r="M18" s="248">
        <f t="shared" ref="M18:M24" si="3">H18-F18</f>
        <v>-2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357.39400000000001</v>
      </c>
      <c r="C19" s="210">
        <v>341.62799999999999</v>
      </c>
      <c r="D19" s="210">
        <v>350.536</v>
      </c>
      <c r="E19" s="231">
        <v>0.98081109363895302</v>
      </c>
      <c r="F19" s="219">
        <v>458</v>
      </c>
      <c r="G19" s="210">
        <v>443</v>
      </c>
      <c r="H19" s="210">
        <v>433</v>
      </c>
      <c r="I19" s="233">
        <v>0.94541484716157209</v>
      </c>
      <c r="J19" s="530">
        <f>1.04*0.95</f>
        <v>0.98799999999999999</v>
      </c>
      <c r="K19" s="531"/>
      <c r="L19" s="247">
        <f t="shared" si="2"/>
        <v>-6.8580000000000041</v>
      </c>
      <c r="M19" s="248">
        <f t="shared" si="3"/>
        <v>-25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38.113999999999997</v>
      </c>
      <c r="C20" s="210">
        <v>42.401000000000003</v>
      </c>
      <c r="D20" s="210">
        <v>31.754999999999999</v>
      </c>
      <c r="E20" s="231">
        <v>0.83315841947840696</v>
      </c>
      <c r="F20" s="219">
        <v>51</v>
      </c>
      <c r="G20" s="210">
        <v>47</v>
      </c>
      <c r="H20" s="210">
        <v>40</v>
      </c>
      <c r="I20" s="233">
        <v>0.78431372549019607</v>
      </c>
      <c r="J20" s="530">
        <f>0.96*0.95</f>
        <v>0.91199999999999992</v>
      </c>
      <c r="K20" s="531"/>
      <c r="L20" s="247">
        <f t="shared" si="2"/>
        <v>-6.3589999999999982</v>
      </c>
      <c r="M20" s="248">
        <f t="shared" si="3"/>
        <v>-11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1.42</v>
      </c>
      <c r="C21" s="210">
        <v>0</v>
      </c>
      <c r="D21" s="210">
        <v>1.0589999999999999</v>
      </c>
      <c r="E21" s="231">
        <v>0.74577464788732395</v>
      </c>
      <c r="F21" s="219">
        <v>2</v>
      </c>
      <c r="G21" s="210">
        <v>0</v>
      </c>
      <c r="H21" s="210">
        <v>1</v>
      </c>
      <c r="I21" s="233">
        <v>0.5</v>
      </c>
      <c r="J21" s="530">
        <f>1*0.95</f>
        <v>0.95</v>
      </c>
      <c r="K21" s="531"/>
      <c r="L21" s="247">
        <f t="shared" si="2"/>
        <v>-0.36099999999999999</v>
      </c>
      <c r="M21" s="248">
        <f t="shared" si="3"/>
        <v>-1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145.81299999999999</v>
      </c>
      <c r="C22" s="210">
        <v>144.751</v>
      </c>
      <c r="D22" s="210">
        <v>158.08199999999999</v>
      </c>
      <c r="E22" s="231">
        <v>1.0841420175155851</v>
      </c>
      <c r="F22" s="219">
        <v>183</v>
      </c>
      <c r="G22" s="210">
        <v>179</v>
      </c>
      <c r="H22" s="210">
        <v>195</v>
      </c>
      <c r="I22" s="233">
        <v>1.0655737704918034</v>
      </c>
      <c r="J22" s="530">
        <f>1.05*0.95</f>
        <v>0.99749999999999994</v>
      </c>
      <c r="K22" s="531"/>
      <c r="L22" s="247">
        <f t="shared" si="2"/>
        <v>12.269000000000005</v>
      </c>
      <c r="M22" s="248">
        <f t="shared" si="3"/>
        <v>12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34.353999999999999</v>
      </c>
      <c r="C23" s="210">
        <v>41.215000000000003</v>
      </c>
      <c r="D23" s="210">
        <v>50.868000000000002</v>
      </c>
      <c r="E23" s="231">
        <v>1.4807009372998778</v>
      </c>
      <c r="F23" s="219">
        <v>34</v>
      </c>
      <c r="G23" s="210">
        <v>42</v>
      </c>
      <c r="H23" s="210">
        <v>47</v>
      </c>
      <c r="I23" s="233">
        <v>1.3823529411764706</v>
      </c>
      <c r="J23" s="530">
        <f>1*0.95</f>
        <v>0.95</v>
      </c>
      <c r="K23" s="531"/>
      <c r="L23" s="247">
        <f t="shared" si="2"/>
        <v>16.514000000000003</v>
      </c>
      <c r="M23" s="248">
        <f t="shared" si="3"/>
        <v>13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1216.048</v>
      </c>
      <c r="C24" s="251">
        <f>SUM(C17:C23)</f>
        <v>1358.0159999999998</v>
      </c>
      <c r="D24" s="251">
        <f>SUM(D17:D23)</f>
        <v>1253.9929999999999</v>
      </c>
      <c r="E24" s="252">
        <f>IF(OR(D24=0,B24=0),0,D24/B24)</f>
        <v>1.0312035380182361</v>
      </c>
      <c r="F24" s="250">
        <f>SUM(F17:F23)</f>
        <v>1453</v>
      </c>
      <c r="G24" s="251">
        <f>SUM(G17:G23)</f>
        <v>1484</v>
      </c>
      <c r="H24" s="251">
        <f>SUM(H17:H23)</f>
        <v>1446</v>
      </c>
      <c r="I24" s="253">
        <f>IF(OR(H24=0,F24=0),0,H24/F24)</f>
        <v>0.99518238128011016</v>
      </c>
      <c r="J24" s="220"/>
      <c r="K24" s="220"/>
      <c r="L24" s="243">
        <f t="shared" si="2"/>
        <v>37.944999999999936</v>
      </c>
      <c r="M24" s="254">
        <f t="shared" si="3"/>
        <v>-7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213.303</v>
      </c>
      <c r="C29" s="211">
        <v>196.589</v>
      </c>
      <c r="D29" s="211">
        <v>158.30199999999999</v>
      </c>
      <c r="E29" s="228">
        <v>0.74214614890554753</v>
      </c>
      <c r="F29" s="229">
        <v>49</v>
      </c>
      <c r="G29" s="211">
        <v>47</v>
      </c>
      <c r="H29" s="211">
        <v>45</v>
      </c>
      <c r="I29" s="262">
        <v>0.91836734693877553</v>
      </c>
      <c r="J29" s="218">
        <v>6408.6379999999999</v>
      </c>
      <c r="K29" s="211">
        <v>6262.4579999999996</v>
      </c>
      <c r="L29" s="211">
        <v>6054.777</v>
      </c>
      <c r="M29" s="228">
        <v>0.94478374344127414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36.375999999999998</v>
      </c>
      <c r="C30" s="210">
        <v>24.806000000000001</v>
      </c>
      <c r="D30" s="210">
        <v>26.515999999999998</v>
      </c>
      <c r="E30" s="231">
        <v>0.72894215966571363</v>
      </c>
      <c r="F30" s="232">
        <v>10</v>
      </c>
      <c r="G30" s="210">
        <v>9</v>
      </c>
      <c r="H30" s="210">
        <v>9</v>
      </c>
      <c r="I30" s="264">
        <v>0.9</v>
      </c>
      <c r="J30" s="219">
        <v>859.59699999999998</v>
      </c>
      <c r="K30" s="210">
        <v>925.98800000000006</v>
      </c>
      <c r="L30" s="210">
        <v>516.54200000000003</v>
      </c>
      <c r="M30" s="231">
        <v>0.60091182263316423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64.573999999999998</v>
      </c>
      <c r="C31" s="210">
        <v>79.703999999999994</v>
      </c>
      <c r="D31" s="210">
        <v>165.06200000000001</v>
      </c>
      <c r="E31" s="231">
        <v>2.5561681171988728</v>
      </c>
      <c r="F31" s="232">
        <v>21</v>
      </c>
      <c r="G31" s="210">
        <v>26</v>
      </c>
      <c r="H31" s="210">
        <v>44</v>
      </c>
      <c r="I31" s="264">
        <v>2.0952380952380953</v>
      </c>
      <c r="J31" s="219">
        <v>2144.8330000000001</v>
      </c>
      <c r="K31" s="210">
        <v>2686.654</v>
      </c>
      <c r="L31" s="210">
        <v>5132.5020000000004</v>
      </c>
      <c r="M31" s="231">
        <v>2.392961130307115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16.648</v>
      </c>
      <c r="C32" s="210">
        <v>8.0670000000000002</v>
      </c>
      <c r="D32" s="210">
        <v>3.9950000000000001</v>
      </c>
      <c r="E32" s="231">
        <v>0.23996876501681885</v>
      </c>
      <c r="F32" s="232">
        <v>4</v>
      </c>
      <c r="G32" s="210">
        <v>4</v>
      </c>
      <c r="H32" s="210">
        <v>2</v>
      </c>
      <c r="I32" s="264">
        <v>0.5</v>
      </c>
      <c r="J32" s="219">
        <v>641.68700000000001</v>
      </c>
      <c r="K32" s="210">
        <v>283.54000000000002</v>
      </c>
      <c r="L32" s="210">
        <v>169.10300000000001</v>
      </c>
      <c r="M32" s="231">
        <v>0.26352879207464075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546</v>
      </c>
      <c r="F33" s="232">
        <v>0</v>
      </c>
      <c r="G33" s="210">
        <v>0</v>
      </c>
      <c r="H33" s="210">
        <v>0</v>
      </c>
      <c r="I33" s="264" t="s">
        <v>546</v>
      </c>
      <c r="J33" s="219">
        <v>0</v>
      </c>
      <c r="K33" s="210">
        <v>0</v>
      </c>
      <c r="L33" s="210">
        <v>0</v>
      </c>
      <c r="M33" s="231" t="s">
        <v>546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66.207999999999998</v>
      </c>
      <c r="C34" s="210">
        <v>57.057000000000002</v>
      </c>
      <c r="D34" s="210">
        <v>16.501000000000001</v>
      </c>
      <c r="E34" s="231">
        <v>0.24922970033832773</v>
      </c>
      <c r="F34" s="232">
        <v>15</v>
      </c>
      <c r="G34" s="210">
        <v>15</v>
      </c>
      <c r="H34" s="210">
        <v>6</v>
      </c>
      <c r="I34" s="264">
        <v>0.4</v>
      </c>
      <c r="J34" s="219">
        <v>2358.7310000000002</v>
      </c>
      <c r="K34" s="210">
        <v>1768.421</v>
      </c>
      <c r="L34" s="210">
        <v>461.30500000000001</v>
      </c>
      <c r="M34" s="231">
        <v>0.19557338246709777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46.673000000000002</v>
      </c>
      <c r="C35" s="210">
        <v>7.8609999999999998</v>
      </c>
      <c r="D35" s="210">
        <v>9.0370000000000008</v>
      </c>
      <c r="E35" s="231">
        <v>0.19362372249480428</v>
      </c>
      <c r="F35" s="232">
        <v>8</v>
      </c>
      <c r="G35" s="210">
        <v>4</v>
      </c>
      <c r="H35" s="210">
        <v>2</v>
      </c>
      <c r="I35" s="264">
        <v>0.25</v>
      </c>
      <c r="J35" s="219">
        <v>1036.896</v>
      </c>
      <c r="K35" s="210">
        <v>332.39100000000002</v>
      </c>
      <c r="L35" s="210">
        <v>250.95400000000001</v>
      </c>
      <c r="M35" s="231">
        <v>0.24202427244390953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443.78200000000004</v>
      </c>
      <c r="C36" s="267">
        <f>SUM(C29:C35)</f>
        <v>374.084</v>
      </c>
      <c r="D36" s="267">
        <f>SUM(D29:D35)</f>
        <v>379.41299999999995</v>
      </c>
      <c r="E36" s="268">
        <f>IF(OR(D36=0,B36=0),0,D36/B36)</f>
        <v>0.85495355827861408</v>
      </c>
      <c r="F36" s="269">
        <f>SUM(F29:F35)</f>
        <v>107</v>
      </c>
      <c r="G36" s="267">
        <f>SUM(G29:G35)</f>
        <v>105</v>
      </c>
      <c r="H36" s="267">
        <f>SUM(H29:H35)</f>
        <v>108</v>
      </c>
      <c r="I36" s="270">
        <f>IF(OR(H36=0,F36=0),0,H36/F36)</f>
        <v>1.0093457943925233</v>
      </c>
      <c r="J36" s="266">
        <f>SUM(J29:J35)</f>
        <v>13450.382</v>
      </c>
      <c r="K36" s="267">
        <f>SUM(K29:K35)</f>
        <v>12259.452000000001</v>
      </c>
      <c r="L36" s="267">
        <f>SUM(L29:L35)</f>
        <v>12585.182999999999</v>
      </c>
      <c r="M36" s="268">
        <f>IF(OR(L36=0,J36=0),0,L36/J36)</f>
        <v>0.93567476373533476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22.927</v>
      </c>
      <c r="C41" s="211">
        <v>31.678000000000001</v>
      </c>
      <c r="D41" s="211">
        <v>25.001000000000001</v>
      </c>
      <c r="E41" s="228">
        <v>1.0904610284817029</v>
      </c>
      <c r="F41" s="229">
        <v>48</v>
      </c>
      <c r="G41" s="211">
        <v>55</v>
      </c>
      <c r="H41" s="211">
        <v>47</v>
      </c>
      <c r="I41" s="230">
        <v>0.97916666666666663</v>
      </c>
      <c r="J41" s="256"/>
      <c r="K41" s="256"/>
      <c r="L41" s="245">
        <f t="shared" ref="L41:L48" si="4">D41-B41</f>
        <v>2.0740000000000016</v>
      </c>
      <c r="M41" s="246">
        <f t="shared" ref="M41:M48" si="5">H41-F41</f>
        <v>-1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8.0579999999999998</v>
      </c>
      <c r="C42" s="210">
        <v>10.747</v>
      </c>
      <c r="D42" s="210">
        <v>8.7870000000000008</v>
      </c>
      <c r="E42" s="231">
        <v>1.0904690990320181</v>
      </c>
      <c r="F42" s="232">
        <v>17</v>
      </c>
      <c r="G42" s="210">
        <v>21</v>
      </c>
      <c r="H42" s="210">
        <v>17</v>
      </c>
      <c r="I42" s="233">
        <v>1</v>
      </c>
      <c r="J42" s="256"/>
      <c r="K42" s="256"/>
      <c r="L42" s="247">
        <f t="shared" si="4"/>
        <v>0.72900000000000098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17.204000000000001</v>
      </c>
      <c r="C43" s="210">
        <v>33.058</v>
      </c>
      <c r="D43" s="210">
        <v>31.952999999999999</v>
      </c>
      <c r="E43" s="231">
        <v>1.8573006277609858</v>
      </c>
      <c r="F43" s="232">
        <v>36</v>
      </c>
      <c r="G43" s="210">
        <v>54</v>
      </c>
      <c r="H43" s="210">
        <v>62</v>
      </c>
      <c r="I43" s="233">
        <v>1.7222222222222223</v>
      </c>
      <c r="J43" s="256"/>
      <c r="K43" s="256"/>
      <c r="L43" s="247">
        <f t="shared" si="4"/>
        <v>14.748999999999999</v>
      </c>
      <c r="M43" s="248">
        <f t="shared" si="5"/>
        <v>26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2.4049999999999998</v>
      </c>
      <c r="C44" s="210">
        <v>5.1760000000000002</v>
      </c>
      <c r="D44" s="210">
        <v>3.9940000000000002</v>
      </c>
      <c r="E44" s="231">
        <v>1.6607068607068609</v>
      </c>
      <c r="F44" s="232">
        <v>5</v>
      </c>
      <c r="G44" s="210">
        <v>9</v>
      </c>
      <c r="H44" s="210">
        <v>8</v>
      </c>
      <c r="I44" s="233">
        <v>1.6</v>
      </c>
      <c r="J44" s="256"/>
      <c r="K44" s="256"/>
      <c r="L44" s="247">
        <f t="shared" si="4"/>
        <v>1.5890000000000004</v>
      </c>
      <c r="M44" s="248">
        <f t="shared" si="5"/>
        <v>3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546</v>
      </c>
      <c r="F45" s="232">
        <v>0</v>
      </c>
      <c r="G45" s="210">
        <v>0</v>
      </c>
      <c r="H45" s="210">
        <v>0</v>
      </c>
      <c r="I45" s="233" t="s">
        <v>546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11.885</v>
      </c>
      <c r="C46" s="210">
        <v>9.1120000000000001</v>
      </c>
      <c r="D46" s="210">
        <v>8.0210000000000008</v>
      </c>
      <c r="E46" s="231">
        <v>0.67488430795119903</v>
      </c>
      <c r="F46" s="232">
        <v>25</v>
      </c>
      <c r="G46" s="210">
        <v>18</v>
      </c>
      <c r="H46" s="210">
        <v>16</v>
      </c>
      <c r="I46" s="233">
        <v>0.64</v>
      </c>
      <c r="J46" s="256"/>
      <c r="K46" s="256"/>
      <c r="L46" s="247">
        <f t="shared" si="4"/>
        <v>-3.863999999999999</v>
      </c>
      <c r="M46" s="248">
        <f t="shared" si="5"/>
        <v>-9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0.94799999999999995</v>
      </c>
      <c r="C47" s="210">
        <v>3.3730000000000002</v>
      </c>
      <c r="D47" s="210">
        <v>0.99399999999999999</v>
      </c>
      <c r="E47" s="231">
        <v>1.0485232067510548</v>
      </c>
      <c r="F47" s="232">
        <v>2</v>
      </c>
      <c r="G47" s="210">
        <v>4</v>
      </c>
      <c r="H47" s="210">
        <v>2</v>
      </c>
      <c r="I47" s="233">
        <v>1</v>
      </c>
      <c r="J47" s="256"/>
      <c r="K47" s="256"/>
      <c r="L47" s="247">
        <f t="shared" si="4"/>
        <v>4.6000000000000041E-2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63.427</v>
      </c>
      <c r="C48" s="278">
        <f>SUM(C41:C47)</f>
        <v>93.144000000000005</v>
      </c>
      <c r="D48" s="278">
        <f>SUM(D41:D47)</f>
        <v>78.75</v>
      </c>
      <c r="E48" s="279">
        <f>IF(OR(D48=0,B48=0),0,D48/B48)</f>
        <v>1.2415848140381855</v>
      </c>
      <c r="F48" s="280">
        <f>SUM(F41:F47)</f>
        <v>133</v>
      </c>
      <c r="G48" s="278">
        <f>SUM(G41:G47)</f>
        <v>161</v>
      </c>
      <c r="H48" s="278">
        <f>SUM(H41:H47)</f>
        <v>152</v>
      </c>
      <c r="I48" s="281">
        <f>IF(OR(H48=0,F48=0),0,H48/F48)</f>
        <v>1.1428571428571428</v>
      </c>
      <c r="J48" s="256"/>
      <c r="K48" s="256"/>
      <c r="L48" s="275">
        <f t="shared" si="4"/>
        <v>15.323</v>
      </c>
      <c r="M48" s="282">
        <f t="shared" si="5"/>
        <v>19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1230.3</v>
      </c>
      <c r="C33" s="331">
        <v>828</v>
      </c>
      <c r="D33" s="149">
        <f>IF(C33="","",C33-B33)</f>
        <v>-402.29999999999995</v>
      </c>
      <c r="E33" s="150">
        <f>IF(C33="","",C33/B33)</f>
        <v>0.67300658376005851</v>
      </c>
      <c r="F33" s="151">
        <v>49.21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2031.48</v>
      </c>
      <c r="C34" s="332">
        <v>1455</v>
      </c>
      <c r="D34" s="153">
        <f t="shared" ref="D34:D45" si="0">IF(C34="","",C34-B34)</f>
        <v>-576.48</v>
      </c>
      <c r="E34" s="154">
        <f t="shared" ref="E34:E45" si="1">IF(C34="","",C34/B34)</f>
        <v>0.71622659341957584</v>
      </c>
      <c r="F34" s="155">
        <v>126.76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2855.02</v>
      </c>
      <c r="C35" s="332">
        <v>2136</v>
      </c>
      <c r="D35" s="153">
        <f t="shared" si="0"/>
        <v>-719.02</v>
      </c>
      <c r="E35" s="154">
        <f t="shared" si="1"/>
        <v>0.74815587981870535</v>
      </c>
      <c r="F35" s="155">
        <v>211.43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3896.25</v>
      </c>
      <c r="C36" s="332">
        <v>3004</v>
      </c>
      <c r="D36" s="153">
        <f t="shared" si="0"/>
        <v>-892.25</v>
      </c>
      <c r="E36" s="154">
        <f t="shared" si="1"/>
        <v>0.77099775425088224</v>
      </c>
      <c r="F36" s="155">
        <v>334.25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4752.33</v>
      </c>
      <c r="C37" s="332">
        <v>3741</v>
      </c>
      <c r="D37" s="153">
        <f t="shared" si="0"/>
        <v>-1011.3299999999999</v>
      </c>
      <c r="E37" s="154">
        <f t="shared" si="1"/>
        <v>0.78719280858021223</v>
      </c>
      <c r="F37" s="155">
        <v>453.83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5482.58</v>
      </c>
      <c r="C38" s="332">
        <v>4340</v>
      </c>
      <c r="D38" s="153">
        <f t="shared" si="0"/>
        <v>-1142.58</v>
      </c>
      <c r="E38" s="154">
        <f t="shared" si="1"/>
        <v>0.79159811621535847</v>
      </c>
      <c r="F38" s="155">
        <v>550.51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6386.83</v>
      </c>
      <c r="C39" s="332">
        <v>5115</v>
      </c>
      <c r="D39" s="153">
        <f t="shared" si="0"/>
        <v>-1271.83</v>
      </c>
      <c r="E39" s="154">
        <f t="shared" si="1"/>
        <v>0.80086678367828801</v>
      </c>
      <c r="F39" s="155">
        <v>679.11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7638.7</v>
      </c>
      <c r="C40" s="332">
        <v>6138</v>
      </c>
      <c r="D40" s="153">
        <f t="shared" si="0"/>
        <v>-1500.6999999999998</v>
      </c>
      <c r="E40" s="154">
        <f t="shared" si="1"/>
        <v>0.80353986934949662</v>
      </c>
      <c r="F40" s="155">
        <v>847.16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8467.8799999999992</v>
      </c>
      <c r="C41" s="332">
        <v>6796</v>
      </c>
      <c r="D41" s="153">
        <f t="shared" si="0"/>
        <v>-1671.8799999999992</v>
      </c>
      <c r="E41" s="154">
        <f t="shared" si="1"/>
        <v>0.80256215251042773</v>
      </c>
      <c r="F41" s="155">
        <v>941.92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9505.2099999999991</v>
      </c>
      <c r="C42" s="332">
        <v>7579</v>
      </c>
      <c r="D42" s="153">
        <f t="shared" si="0"/>
        <v>-1926.2099999999991</v>
      </c>
      <c r="E42" s="154">
        <f t="shared" si="1"/>
        <v>0.79735218895742443</v>
      </c>
      <c r="F42" s="155">
        <v>1034.48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10374.450000000001</v>
      </c>
      <c r="C43" s="332">
        <v>8291</v>
      </c>
      <c r="D43" s="153">
        <f t="shared" si="0"/>
        <v>-2083.4500000000007</v>
      </c>
      <c r="E43" s="154">
        <f t="shared" si="1"/>
        <v>0.79917489601858405</v>
      </c>
      <c r="F43" s="155">
        <v>1109.79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8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32"/>
      <c r="B4" s="833" t="s">
        <v>169</v>
      </c>
      <c r="C4" s="834" t="s">
        <v>142</v>
      </c>
      <c r="D4" s="835" t="s">
        <v>170</v>
      </c>
      <c r="E4" s="833" t="s">
        <v>169</v>
      </c>
      <c r="F4" s="834" t="s">
        <v>142</v>
      </c>
      <c r="G4" s="835" t="s">
        <v>170</v>
      </c>
      <c r="H4" s="833" t="s">
        <v>169</v>
      </c>
      <c r="I4" s="834" t="s">
        <v>142</v>
      </c>
      <c r="J4" s="835" t="s">
        <v>170</v>
      </c>
      <c r="K4" s="836"/>
      <c r="L4" s="837"/>
      <c r="M4" s="837"/>
      <c r="N4" s="837"/>
      <c r="O4" s="838"/>
      <c r="P4" s="839"/>
      <c r="Q4" s="840" t="s">
        <v>143</v>
      </c>
      <c r="R4" s="841" t="s">
        <v>142</v>
      </c>
      <c r="S4" s="842" t="s">
        <v>171</v>
      </c>
      <c r="T4" s="843" t="s">
        <v>172</v>
      </c>
      <c r="U4" s="843" t="s">
        <v>173</v>
      </c>
      <c r="V4" s="844" t="s">
        <v>5</v>
      </c>
      <c r="W4" s="845" t="s">
        <v>174</v>
      </c>
    </row>
    <row r="5" spans="1:23" ht="14.4" customHeight="1" x14ac:dyDescent="0.3">
      <c r="A5" s="875" t="s">
        <v>8434</v>
      </c>
      <c r="B5" s="846"/>
      <c r="C5" s="847"/>
      <c r="D5" s="848"/>
      <c r="E5" s="849">
        <v>1</v>
      </c>
      <c r="F5" s="850">
        <v>22.78</v>
      </c>
      <c r="G5" s="851">
        <v>26</v>
      </c>
      <c r="H5" s="852"/>
      <c r="I5" s="853"/>
      <c r="J5" s="854"/>
      <c r="K5" s="855">
        <v>22.16</v>
      </c>
      <c r="L5" s="852">
        <v>11</v>
      </c>
      <c r="M5" s="852">
        <v>98</v>
      </c>
      <c r="N5" s="856">
        <v>32.64</v>
      </c>
      <c r="O5" s="852" t="s">
        <v>8435</v>
      </c>
      <c r="P5" s="857" t="s">
        <v>8436</v>
      </c>
      <c r="Q5" s="858">
        <f>H5-B5</f>
        <v>0</v>
      </c>
      <c r="R5" s="858">
        <f>I5-C5</f>
        <v>0</v>
      </c>
      <c r="S5" s="846" t="str">
        <f>IF(H5=0,"",H5*N5)</f>
        <v/>
      </c>
      <c r="T5" s="846" t="str">
        <f>IF(H5=0,"",H5*J5)</f>
        <v/>
      </c>
      <c r="U5" s="846" t="str">
        <f>IF(H5=0,"",T5-S5)</f>
        <v/>
      </c>
      <c r="V5" s="859" t="str">
        <f>IF(H5=0,"",T5/S5)</f>
        <v/>
      </c>
      <c r="W5" s="860"/>
    </row>
    <row r="6" spans="1:23" ht="14.4" customHeight="1" x14ac:dyDescent="0.3">
      <c r="A6" s="876" t="s">
        <v>8437</v>
      </c>
      <c r="B6" s="819">
        <v>1</v>
      </c>
      <c r="C6" s="820">
        <v>14.14</v>
      </c>
      <c r="D6" s="821">
        <v>15</v>
      </c>
      <c r="E6" s="824">
        <v>3</v>
      </c>
      <c r="F6" s="790">
        <v>39.21</v>
      </c>
      <c r="G6" s="791">
        <v>19.3</v>
      </c>
      <c r="H6" s="786">
        <v>3</v>
      </c>
      <c r="I6" s="787">
        <v>43.48</v>
      </c>
      <c r="J6" s="788">
        <v>18.7</v>
      </c>
      <c r="K6" s="792">
        <v>13.07</v>
      </c>
      <c r="L6" s="789">
        <v>8</v>
      </c>
      <c r="M6" s="789">
        <v>69</v>
      </c>
      <c r="N6" s="793">
        <v>23.12</v>
      </c>
      <c r="O6" s="789" t="s">
        <v>8435</v>
      </c>
      <c r="P6" s="822" t="s">
        <v>8438</v>
      </c>
      <c r="Q6" s="794">
        <f t="shared" ref="Q6:R69" si="0">H6-B6</f>
        <v>2</v>
      </c>
      <c r="R6" s="794">
        <f t="shared" si="0"/>
        <v>29.339999999999996</v>
      </c>
      <c r="S6" s="819">
        <f t="shared" ref="S6:S69" si="1">IF(H6=0,"",H6*N6)</f>
        <v>69.36</v>
      </c>
      <c r="T6" s="819">
        <f t="shared" ref="T6:T69" si="2">IF(H6=0,"",H6*J6)</f>
        <v>56.099999999999994</v>
      </c>
      <c r="U6" s="819">
        <f t="shared" ref="U6:U69" si="3">IF(H6=0,"",T6-S6)</f>
        <v>-13.260000000000005</v>
      </c>
      <c r="V6" s="823">
        <f t="shared" ref="V6:V69" si="4">IF(H6=0,"",T6/S6)</f>
        <v>0.80882352941176461</v>
      </c>
      <c r="W6" s="795">
        <v>1.88</v>
      </c>
    </row>
    <row r="7" spans="1:23" ht="14.4" customHeight="1" x14ac:dyDescent="0.3">
      <c r="A7" s="876" t="s">
        <v>8439</v>
      </c>
      <c r="B7" s="819"/>
      <c r="C7" s="820"/>
      <c r="D7" s="821"/>
      <c r="E7" s="824"/>
      <c r="F7" s="790"/>
      <c r="G7" s="791"/>
      <c r="H7" s="786">
        <v>1</v>
      </c>
      <c r="I7" s="787">
        <v>3.77</v>
      </c>
      <c r="J7" s="788">
        <v>11</v>
      </c>
      <c r="K7" s="792">
        <v>3.77</v>
      </c>
      <c r="L7" s="789">
        <v>4</v>
      </c>
      <c r="M7" s="789">
        <v>34</v>
      </c>
      <c r="N7" s="793">
        <v>11.47</v>
      </c>
      <c r="O7" s="789" t="s">
        <v>8435</v>
      </c>
      <c r="P7" s="822" t="s">
        <v>8440</v>
      </c>
      <c r="Q7" s="794">
        <f t="shared" si="0"/>
        <v>1</v>
      </c>
      <c r="R7" s="794">
        <f t="shared" si="0"/>
        <v>3.77</v>
      </c>
      <c r="S7" s="819">
        <f t="shared" si="1"/>
        <v>11.47</v>
      </c>
      <c r="T7" s="819">
        <f t="shared" si="2"/>
        <v>11</v>
      </c>
      <c r="U7" s="819">
        <f t="shared" si="3"/>
        <v>-0.47000000000000064</v>
      </c>
      <c r="V7" s="823">
        <f t="shared" si="4"/>
        <v>0.95902353966870091</v>
      </c>
      <c r="W7" s="795"/>
    </row>
    <row r="8" spans="1:23" ht="14.4" customHeight="1" x14ac:dyDescent="0.3">
      <c r="A8" s="877" t="s">
        <v>8441</v>
      </c>
      <c r="B8" s="796">
        <v>1</v>
      </c>
      <c r="C8" s="797">
        <v>2.1800000000000002</v>
      </c>
      <c r="D8" s="798">
        <v>5</v>
      </c>
      <c r="E8" s="825"/>
      <c r="F8" s="799"/>
      <c r="G8" s="800"/>
      <c r="H8" s="801"/>
      <c r="I8" s="799"/>
      <c r="J8" s="800"/>
      <c r="K8" s="802">
        <v>2.1800000000000002</v>
      </c>
      <c r="L8" s="801">
        <v>2</v>
      </c>
      <c r="M8" s="801">
        <v>22</v>
      </c>
      <c r="N8" s="803">
        <v>7.4</v>
      </c>
      <c r="O8" s="801" t="s">
        <v>8435</v>
      </c>
      <c r="P8" s="826" t="s">
        <v>8442</v>
      </c>
      <c r="Q8" s="804">
        <f t="shared" si="0"/>
        <v>-1</v>
      </c>
      <c r="R8" s="804">
        <f t="shared" si="0"/>
        <v>-2.1800000000000002</v>
      </c>
      <c r="S8" s="827" t="str">
        <f t="shared" si="1"/>
        <v/>
      </c>
      <c r="T8" s="827" t="str">
        <f t="shared" si="2"/>
        <v/>
      </c>
      <c r="U8" s="827" t="str">
        <f t="shared" si="3"/>
        <v/>
      </c>
      <c r="V8" s="828" t="str">
        <f t="shared" si="4"/>
        <v/>
      </c>
      <c r="W8" s="805"/>
    </row>
    <row r="9" spans="1:23" ht="14.4" customHeight="1" x14ac:dyDescent="0.3">
      <c r="A9" s="877" t="s">
        <v>8443</v>
      </c>
      <c r="B9" s="796">
        <v>4</v>
      </c>
      <c r="C9" s="797">
        <v>1.99</v>
      </c>
      <c r="D9" s="798">
        <v>3.3</v>
      </c>
      <c r="E9" s="825">
        <v>3</v>
      </c>
      <c r="F9" s="799">
        <v>1.49</v>
      </c>
      <c r="G9" s="800">
        <v>2.2999999999999998</v>
      </c>
      <c r="H9" s="801">
        <v>2</v>
      </c>
      <c r="I9" s="799">
        <v>0.99</v>
      </c>
      <c r="J9" s="800">
        <v>3</v>
      </c>
      <c r="K9" s="802">
        <v>0.5</v>
      </c>
      <c r="L9" s="801">
        <v>1</v>
      </c>
      <c r="M9" s="801">
        <v>10</v>
      </c>
      <c r="N9" s="803">
        <v>3.48</v>
      </c>
      <c r="O9" s="801" t="s">
        <v>8435</v>
      </c>
      <c r="P9" s="826" t="s">
        <v>8444</v>
      </c>
      <c r="Q9" s="804">
        <f t="shared" si="0"/>
        <v>-2</v>
      </c>
      <c r="R9" s="804">
        <f t="shared" si="0"/>
        <v>-1</v>
      </c>
      <c r="S9" s="827">
        <f t="shared" si="1"/>
        <v>6.96</v>
      </c>
      <c r="T9" s="827">
        <f t="shared" si="2"/>
        <v>6</v>
      </c>
      <c r="U9" s="827">
        <f t="shared" si="3"/>
        <v>-0.96</v>
      </c>
      <c r="V9" s="828">
        <f t="shared" si="4"/>
        <v>0.86206896551724144</v>
      </c>
      <c r="W9" s="805"/>
    </row>
    <row r="10" spans="1:23" ht="14.4" customHeight="1" x14ac:dyDescent="0.3">
      <c r="A10" s="878" t="s">
        <v>8445</v>
      </c>
      <c r="B10" s="861">
        <v>2</v>
      </c>
      <c r="C10" s="862">
        <v>1.07</v>
      </c>
      <c r="D10" s="806">
        <v>3</v>
      </c>
      <c r="E10" s="863"/>
      <c r="F10" s="864"/>
      <c r="G10" s="807"/>
      <c r="H10" s="865"/>
      <c r="I10" s="864"/>
      <c r="J10" s="807"/>
      <c r="K10" s="866">
        <v>0.53</v>
      </c>
      <c r="L10" s="865">
        <v>1</v>
      </c>
      <c r="M10" s="865">
        <v>11</v>
      </c>
      <c r="N10" s="867">
        <v>3.75</v>
      </c>
      <c r="O10" s="865" t="s">
        <v>8435</v>
      </c>
      <c r="P10" s="868" t="s">
        <v>8446</v>
      </c>
      <c r="Q10" s="869">
        <f t="shared" si="0"/>
        <v>-2</v>
      </c>
      <c r="R10" s="869">
        <f t="shared" si="0"/>
        <v>-1.07</v>
      </c>
      <c r="S10" s="870" t="str">
        <f t="shared" si="1"/>
        <v/>
      </c>
      <c r="T10" s="870" t="str">
        <f t="shared" si="2"/>
        <v/>
      </c>
      <c r="U10" s="870" t="str">
        <f t="shared" si="3"/>
        <v/>
      </c>
      <c r="V10" s="871" t="str">
        <f t="shared" si="4"/>
        <v/>
      </c>
      <c r="W10" s="808"/>
    </row>
    <row r="11" spans="1:23" ht="14.4" customHeight="1" x14ac:dyDescent="0.3">
      <c r="A11" s="876" t="s">
        <v>8447</v>
      </c>
      <c r="B11" s="819"/>
      <c r="C11" s="820"/>
      <c r="D11" s="821"/>
      <c r="E11" s="786">
        <v>1</v>
      </c>
      <c r="F11" s="787">
        <v>0.2</v>
      </c>
      <c r="G11" s="788">
        <v>3</v>
      </c>
      <c r="H11" s="789">
        <v>1</v>
      </c>
      <c r="I11" s="790">
        <v>0.2</v>
      </c>
      <c r="J11" s="809">
        <v>3</v>
      </c>
      <c r="K11" s="792">
        <v>0.2</v>
      </c>
      <c r="L11" s="789">
        <v>1</v>
      </c>
      <c r="M11" s="789">
        <v>6</v>
      </c>
      <c r="N11" s="793">
        <v>1.94</v>
      </c>
      <c r="O11" s="789" t="s">
        <v>6409</v>
      </c>
      <c r="P11" s="822" t="s">
        <v>8448</v>
      </c>
      <c r="Q11" s="794">
        <f t="shared" si="0"/>
        <v>1</v>
      </c>
      <c r="R11" s="794">
        <f t="shared" si="0"/>
        <v>0.2</v>
      </c>
      <c r="S11" s="819">
        <f t="shared" si="1"/>
        <v>1.94</v>
      </c>
      <c r="T11" s="819">
        <f t="shared" si="2"/>
        <v>3</v>
      </c>
      <c r="U11" s="819">
        <f t="shared" si="3"/>
        <v>1.06</v>
      </c>
      <c r="V11" s="823">
        <f t="shared" si="4"/>
        <v>1.5463917525773196</v>
      </c>
      <c r="W11" s="795">
        <v>1.06</v>
      </c>
    </row>
    <row r="12" spans="1:23" ht="14.4" customHeight="1" x14ac:dyDescent="0.3">
      <c r="A12" s="878" t="s">
        <v>8449</v>
      </c>
      <c r="B12" s="870"/>
      <c r="C12" s="872"/>
      <c r="D12" s="829"/>
      <c r="E12" s="873">
        <v>1</v>
      </c>
      <c r="F12" s="874">
        <v>0.23</v>
      </c>
      <c r="G12" s="810">
        <v>2</v>
      </c>
      <c r="H12" s="865"/>
      <c r="I12" s="864"/>
      <c r="J12" s="807"/>
      <c r="K12" s="866">
        <v>0.23</v>
      </c>
      <c r="L12" s="865">
        <v>1</v>
      </c>
      <c r="M12" s="865">
        <v>7</v>
      </c>
      <c r="N12" s="867">
        <v>2.4</v>
      </c>
      <c r="O12" s="865" t="s">
        <v>6409</v>
      </c>
      <c r="P12" s="868" t="s">
        <v>8450</v>
      </c>
      <c r="Q12" s="869">
        <f t="shared" si="0"/>
        <v>0</v>
      </c>
      <c r="R12" s="869">
        <f t="shared" si="0"/>
        <v>0</v>
      </c>
      <c r="S12" s="870" t="str">
        <f t="shared" si="1"/>
        <v/>
      </c>
      <c r="T12" s="870" t="str">
        <f t="shared" si="2"/>
        <v/>
      </c>
      <c r="U12" s="870" t="str">
        <f t="shared" si="3"/>
        <v/>
      </c>
      <c r="V12" s="871" t="str">
        <f t="shared" si="4"/>
        <v/>
      </c>
      <c r="W12" s="808"/>
    </row>
    <row r="13" spans="1:23" ht="14.4" customHeight="1" x14ac:dyDescent="0.3">
      <c r="A13" s="877" t="s">
        <v>8451</v>
      </c>
      <c r="B13" s="827">
        <v>6</v>
      </c>
      <c r="C13" s="830">
        <v>7.95</v>
      </c>
      <c r="D13" s="831">
        <v>6.2</v>
      </c>
      <c r="E13" s="825">
        <v>8</v>
      </c>
      <c r="F13" s="799">
        <v>10.27</v>
      </c>
      <c r="G13" s="800">
        <v>4.4000000000000004</v>
      </c>
      <c r="H13" s="811">
        <v>10</v>
      </c>
      <c r="I13" s="812">
        <v>12.87</v>
      </c>
      <c r="J13" s="813">
        <v>4.8</v>
      </c>
      <c r="K13" s="802">
        <v>1.26</v>
      </c>
      <c r="L13" s="801">
        <v>2</v>
      </c>
      <c r="M13" s="801">
        <v>21</v>
      </c>
      <c r="N13" s="803">
        <v>6.93</v>
      </c>
      <c r="O13" s="801" t="s">
        <v>8435</v>
      </c>
      <c r="P13" s="826" t="s">
        <v>8452</v>
      </c>
      <c r="Q13" s="804">
        <f t="shared" si="0"/>
        <v>4</v>
      </c>
      <c r="R13" s="804">
        <f t="shared" si="0"/>
        <v>4.919999999999999</v>
      </c>
      <c r="S13" s="827">
        <f t="shared" si="1"/>
        <v>69.3</v>
      </c>
      <c r="T13" s="827">
        <f t="shared" si="2"/>
        <v>48</v>
      </c>
      <c r="U13" s="827">
        <f t="shared" si="3"/>
        <v>-21.299999999999997</v>
      </c>
      <c r="V13" s="828">
        <f t="shared" si="4"/>
        <v>0.69264069264069272</v>
      </c>
      <c r="W13" s="805"/>
    </row>
    <row r="14" spans="1:23" ht="14.4" customHeight="1" x14ac:dyDescent="0.3">
      <c r="A14" s="878" t="s">
        <v>8453</v>
      </c>
      <c r="B14" s="870">
        <v>2</v>
      </c>
      <c r="C14" s="872">
        <v>3.43</v>
      </c>
      <c r="D14" s="829">
        <v>5.5</v>
      </c>
      <c r="E14" s="863">
        <v>1</v>
      </c>
      <c r="F14" s="864">
        <v>1.85</v>
      </c>
      <c r="G14" s="807">
        <v>7</v>
      </c>
      <c r="H14" s="873">
        <v>1</v>
      </c>
      <c r="I14" s="874">
        <v>2.17</v>
      </c>
      <c r="J14" s="810">
        <v>11</v>
      </c>
      <c r="K14" s="866">
        <v>1.85</v>
      </c>
      <c r="L14" s="865">
        <v>4</v>
      </c>
      <c r="M14" s="865">
        <v>37</v>
      </c>
      <c r="N14" s="867">
        <v>12.17</v>
      </c>
      <c r="O14" s="865" t="s">
        <v>8435</v>
      </c>
      <c r="P14" s="868" t="s">
        <v>8454</v>
      </c>
      <c r="Q14" s="869">
        <f t="shared" si="0"/>
        <v>-1</v>
      </c>
      <c r="R14" s="869">
        <f t="shared" si="0"/>
        <v>-1.2600000000000002</v>
      </c>
      <c r="S14" s="870">
        <f t="shared" si="1"/>
        <v>12.17</v>
      </c>
      <c r="T14" s="870">
        <f t="shared" si="2"/>
        <v>11</v>
      </c>
      <c r="U14" s="870">
        <f t="shared" si="3"/>
        <v>-1.17</v>
      </c>
      <c r="V14" s="871">
        <f t="shared" si="4"/>
        <v>0.90386195562859495</v>
      </c>
      <c r="W14" s="808"/>
    </row>
    <row r="15" spans="1:23" ht="14.4" customHeight="1" x14ac:dyDescent="0.3">
      <c r="A15" s="876" t="s">
        <v>8455</v>
      </c>
      <c r="B15" s="819"/>
      <c r="C15" s="820"/>
      <c r="D15" s="821"/>
      <c r="E15" s="786">
        <v>2</v>
      </c>
      <c r="F15" s="787">
        <v>1.1599999999999999</v>
      </c>
      <c r="G15" s="788">
        <v>4.5</v>
      </c>
      <c r="H15" s="789">
        <v>1</v>
      </c>
      <c r="I15" s="790">
        <v>0.57999999999999996</v>
      </c>
      <c r="J15" s="791">
        <v>2</v>
      </c>
      <c r="K15" s="792">
        <v>0.57999999999999996</v>
      </c>
      <c r="L15" s="789">
        <v>2</v>
      </c>
      <c r="M15" s="789">
        <v>19</v>
      </c>
      <c r="N15" s="793">
        <v>6.41</v>
      </c>
      <c r="O15" s="789" t="s">
        <v>8435</v>
      </c>
      <c r="P15" s="822" t="s">
        <v>8456</v>
      </c>
      <c r="Q15" s="794">
        <f t="shared" si="0"/>
        <v>1</v>
      </c>
      <c r="R15" s="794">
        <f t="shared" si="0"/>
        <v>0.57999999999999996</v>
      </c>
      <c r="S15" s="819">
        <f t="shared" si="1"/>
        <v>6.41</v>
      </c>
      <c r="T15" s="819">
        <f t="shared" si="2"/>
        <v>2</v>
      </c>
      <c r="U15" s="819">
        <f t="shared" si="3"/>
        <v>-4.41</v>
      </c>
      <c r="V15" s="823">
        <f t="shared" si="4"/>
        <v>0.31201248049921998</v>
      </c>
      <c r="W15" s="795"/>
    </row>
    <row r="16" spans="1:23" ht="14.4" customHeight="1" x14ac:dyDescent="0.3">
      <c r="A16" s="877" t="s">
        <v>8457</v>
      </c>
      <c r="B16" s="827"/>
      <c r="C16" s="830"/>
      <c r="D16" s="831"/>
      <c r="E16" s="825"/>
      <c r="F16" s="799"/>
      <c r="G16" s="800"/>
      <c r="H16" s="811">
        <v>2</v>
      </c>
      <c r="I16" s="812">
        <v>0.98</v>
      </c>
      <c r="J16" s="813">
        <v>3</v>
      </c>
      <c r="K16" s="802">
        <v>0.49</v>
      </c>
      <c r="L16" s="801">
        <v>2</v>
      </c>
      <c r="M16" s="801">
        <v>22</v>
      </c>
      <c r="N16" s="803">
        <v>7.22</v>
      </c>
      <c r="O16" s="801" t="s">
        <v>8435</v>
      </c>
      <c r="P16" s="826" t="s">
        <v>8458</v>
      </c>
      <c r="Q16" s="804">
        <f t="shared" si="0"/>
        <v>2</v>
      </c>
      <c r="R16" s="804">
        <f t="shared" si="0"/>
        <v>0.98</v>
      </c>
      <c r="S16" s="827">
        <f t="shared" si="1"/>
        <v>14.44</v>
      </c>
      <c r="T16" s="827">
        <f t="shared" si="2"/>
        <v>6</v>
      </c>
      <c r="U16" s="827">
        <f t="shared" si="3"/>
        <v>-8.44</v>
      </c>
      <c r="V16" s="828">
        <f t="shared" si="4"/>
        <v>0.41551246537396125</v>
      </c>
      <c r="W16" s="805"/>
    </row>
    <row r="17" spans="1:23" ht="14.4" customHeight="1" x14ac:dyDescent="0.3">
      <c r="A17" s="877" t="s">
        <v>8459</v>
      </c>
      <c r="B17" s="827">
        <v>5</v>
      </c>
      <c r="C17" s="830">
        <v>3.87</v>
      </c>
      <c r="D17" s="831">
        <v>3.4</v>
      </c>
      <c r="E17" s="825">
        <v>4</v>
      </c>
      <c r="F17" s="799">
        <v>2.72</v>
      </c>
      <c r="G17" s="800">
        <v>2.5</v>
      </c>
      <c r="H17" s="811">
        <v>7</v>
      </c>
      <c r="I17" s="812">
        <v>5.43</v>
      </c>
      <c r="J17" s="813">
        <v>3.7</v>
      </c>
      <c r="K17" s="802">
        <v>0.77</v>
      </c>
      <c r="L17" s="801">
        <v>2</v>
      </c>
      <c r="M17" s="801">
        <v>21</v>
      </c>
      <c r="N17" s="803">
        <v>7.06</v>
      </c>
      <c r="O17" s="801" t="s">
        <v>8435</v>
      </c>
      <c r="P17" s="826" t="s">
        <v>8460</v>
      </c>
      <c r="Q17" s="804">
        <f t="shared" si="0"/>
        <v>2</v>
      </c>
      <c r="R17" s="804">
        <f t="shared" si="0"/>
        <v>1.5599999999999996</v>
      </c>
      <c r="S17" s="827">
        <f t="shared" si="1"/>
        <v>49.419999999999995</v>
      </c>
      <c r="T17" s="827">
        <f t="shared" si="2"/>
        <v>25.900000000000002</v>
      </c>
      <c r="U17" s="827">
        <f t="shared" si="3"/>
        <v>-23.519999999999992</v>
      </c>
      <c r="V17" s="828">
        <f t="shared" si="4"/>
        <v>0.5240793201133146</v>
      </c>
      <c r="W17" s="805"/>
    </row>
    <row r="18" spans="1:23" ht="14.4" customHeight="1" x14ac:dyDescent="0.3">
      <c r="A18" s="878" t="s">
        <v>8461</v>
      </c>
      <c r="B18" s="870">
        <v>2</v>
      </c>
      <c r="C18" s="872">
        <v>2.52</v>
      </c>
      <c r="D18" s="829">
        <v>3.5</v>
      </c>
      <c r="E18" s="863">
        <v>8</v>
      </c>
      <c r="F18" s="864">
        <v>10.97</v>
      </c>
      <c r="G18" s="807">
        <v>9.4</v>
      </c>
      <c r="H18" s="873">
        <v>5</v>
      </c>
      <c r="I18" s="874">
        <v>6.29</v>
      </c>
      <c r="J18" s="810">
        <v>4.5999999999999996</v>
      </c>
      <c r="K18" s="866">
        <v>1.26</v>
      </c>
      <c r="L18" s="865">
        <v>3</v>
      </c>
      <c r="M18" s="865">
        <v>31</v>
      </c>
      <c r="N18" s="867">
        <v>10.3</v>
      </c>
      <c r="O18" s="865" t="s">
        <v>8435</v>
      </c>
      <c r="P18" s="868" t="s">
        <v>8462</v>
      </c>
      <c r="Q18" s="869">
        <f t="shared" si="0"/>
        <v>3</v>
      </c>
      <c r="R18" s="869">
        <f t="shared" si="0"/>
        <v>3.77</v>
      </c>
      <c r="S18" s="870">
        <f t="shared" si="1"/>
        <v>51.5</v>
      </c>
      <c r="T18" s="870">
        <f t="shared" si="2"/>
        <v>23</v>
      </c>
      <c r="U18" s="870">
        <f t="shared" si="3"/>
        <v>-28.5</v>
      </c>
      <c r="V18" s="871">
        <f t="shared" si="4"/>
        <v>0.44660194174757284</v>
      </c>
      <c r="W18" s="808"/>
    </row>
    <row r="19" spans="1:23" ht="14.4" customHeight="1" x14ac:dyDescent="0.3">
      <c r="A19" s="878" t="s">
        <v>8463</v>
      </c>
      <c r="B19" s="870">
        <v>1</v>
      </c>
      <c r="C19" s="872">
        <v>2.2400000000000002</v>
      </c>
      <c r="D19" s="829">
        <v>6</v>
      </c>
      <c r="E19" s="863"/>
      <c r="F19" s="864"/>
      <c r="G19" s="807"/>
      <c r="H19" s="873"/>
      <c r="I19" s="874"/>
      <c r="J19" s="810"/>
      <c r="K19" s="866">
        <v>2.2400000000000002</v>
      </c>
      <c r="L19" s="865">
        <v>4</v>
      </c>
      <c r="M19" s="865">
        <v>36</v>
      </c>
      <c r="N19" s="867">
        <v>11.91</v>
      </c>
      <c r="O19" s="865" t="s">
        <v>8435</v>
      </c>
      <c r="P19" s="868" t="s">
        <v>8464</v>
      </c>
      <c r="Q19" s="869">
        <f t="shared" si="0"/>
        <v>-1</v>
      </c>
      <c r="R19" s="869">
        <f t="shared" si="0"/>
        <v>-2.2400000000000002</v>
      </c>
      <c r="S19" s="870" t="str">
        <f t="shared" si="1"/>
        <v/>
      </c>
      <c r="T19" s="870" t="str">
        <f t="shared" si="2"/>
        <v/>
      </c>
      <c r="U19" s="870" t="str">
        <f t="shared" si="3"/>
        <v/>
      </c>
      <c r="V19" s="871" t="str">
        <f t="shared" si="4"/>
        <v/>
      </c>
      <c r="W19" s="808"/>
    </row>
    <row r="20" spans="1:23" ht="14.4" customHeight="1" x14ac:dyDescent="0.3">
      <c r="A20" s="877" t="s">
        <v>8465</v>
      </c>
      <c r="B20" s="796">
        <v>123</v>
      </c>
      <c r="C20" s="797">
        <v>30.19</v>
      </c>
      <c r="D20" s="798">
        <v>2.8</v>
      </c>
      <c r="E20" s="825">
        <v>114</v>
      </c>
      <c r="F20" s="799">
        <v>27.86</v>
      </c>
      <c r="G20" s="800">
        <v>2.6</v>
      </c>
      <c r="H20" s="801">
        <v>121</v>
      </c>
      <c r="I20" s="799">
        <v>29.68</v>
      </c>
      <c r="J20" s="800">
        <v>2.8</v>
      </c>
      <c r="K20" s="802">
        <v>0.24</v>
      </c>
      <c r="L20" s="801">
        <v>1</v>
      </c>
      <c r="M20" s="801">
        <v>9</v>
      </c>
      <c r="N20" s="803">
        <v>3.06</v>
      </c>
      <c r="O20" s="801" t="s">
        <v>8435</v>
      </c>
      <c r="P20" s="826" t="s">
        <v>8466</v>
      </c>
      <c r="Q20" s="804">
        <f t="shared" si="0"/>
        <v>-2</v>
      </c>
      <c r="R20" s="804">
        <f t="shared" si="0"/>
        <v>-0.51000000000000156</v>
      </c>
      <c r="S20" s="827">
        <f t="shared" si="1"/>
        <v>370.26</v>
      </c>
      <c r="T20" s="827">
        <f t="shared" si="2"/>
        <v>338.79999999999995</v>
      </c>
      <c r="U20" s="827">
        <f t="shared" si="3"/>
        <v>-31.460000000000036</v>
      </c>
      <c r="V20" s="828">
        <f t="shared" si="4"/>
        <v>0.91503267973856195</v>
      </c>
      <c r="W20" s="805">
        <v>25.06</v>
      </c>
    </row>
    <row r="21" spans="1:23" ht="14.4" customHeight="1" x14ac:dyDescent="0.3">
      <c r="A21" s="878" t="s">
        <v>8467</v>
      </c>
      <c r="B21" s="861">
        <v>47</v>
      </c>
      <c r="C21" s="862">
        <v>12.83</v>
      </c>
      <c r="D21" s="806">
        <v>2.6</v>
      </c>
      <c r="E21" s="863">
        <v>24</v>
      </c>
      <c r="F21" s="864">
        <v>6.58</v>
      </c>
      <c r="G21" s="807">
        <v>3.1</v>
      </c>
      <c r="H21" s="865">
        <v>24</v>
      </c>
      <c r="I21" s="864">
        <v>6.49</v>
      </c>
      <c r="J21" s="807">
        <v>2.9</v>
      </c>
      <c r="K21" s="866">
        <v>0.27</v>
      </c>
      <c r="L21" s="865">
        <v>1</v>
      </c>
      <c r="M21" s="865">
        <v>11</v>
      </c>
      <c r="N21" s="867">
        <v>3.51</v>
      </c>
      <c r="O21" s="865" t="s">
        <v>8435</v>
      </c>
      <c r="P21" s="868" t="s">
        <v>8468</v>
      </c>
      <c r="Q21" s="869">
        <f t="shared" si="0"/>
        <v>-23</v>
      </c>
      <c r="R21" s="869">
        <f t="shared" si="0"/>
        <v>-6.34</v>
      </c>
      <c r="S21" s="870">
        <f t="shared" si="1"/>
        <v>84.24</v>
      </c>
      <c r="T21" s="870">
        <f t="shared" si="2"/>
        <v>69.599999999999994</v>
      </c>
      <c r="U21" s="870">
        <f t="shared" si="3"/>
        <v>-14.64</v>
      </c>
      <c r="V21" s="871">
        <f t="shared" si="4"/>
        <v>0.8262108262108262</v>
      </c>
      <c r="W21" s="808">
        <v>1.97</v>
      </c>
    </row>
    <row r="22" spans="1:23" ht="14.4" customHeight="1" x14ac:dyDescent="0.3">
      <c r="A22" s="878" t="s">
        <v>8469</v>
      </c>
      <c r="B22" s="861">
        <v>5</v>
      </c>
      <c r="C22" s="862">
        <v>2.29</v>
      </c>
      <c r="D22" s="806">
        <v>3.4</v>
      </c>
      <c r="E22" s="863">
        <v>1</v>
      </c>
      <c r="F22" s="864">
        <v>0.47</v>
      </c>
      <c r="G22" s="807">
        <v>3</v>
      </c>
      <c r="H22" s="865">
        <v>2</v>
      </c>
      <c r="I22" s="864">
        <v>0.92</v>
      </c>
      <c r="J22" s="807">
        <v>5</v>
      </c>
      <c r="K22" s="866">
        <v>0.46</v>
      </c>
      <c r="L22" s="865">
        <v>2</v>
      </c>
      <c r="M22" s="865">
        <v>15</v>
      </c>
      <c r="N22" s="867">
        <v>5.05</v>
      </c>
      <c r="O22" s="865" t="s">
        <v>8435</v>
      </c>
      <c r="P22" s="868" t="s">
        <v>8470</v>
      </c>
      <c r="Q22" s="869">
        <f t="shared" si="0"/>
        <v>-3</v>
      </c>
      <c r="R22" s="869">
        <f t="shared" si="0"/>
        <v>-1.37</v>
      </c>
      <c r="S22" s="870">
        <f t="shared" si="1"/>
        <v>10.1</v>
      </c>
      <c r="T22" s="870">
        <f t="shared" si="2"/>
        <v>10</v>
      </c>
      <c r="U22" s="870">
        <f t="shared" si="3"/>
        <v>-9.9999999999999645E-2</v>
      </c>
      <c r="V22" s="871">
        <f t="shared" si="4"/>
        <v>0.99009900990099009</v>
      </c>
      <c r="W22" s="808">
        <v>1.95</v>
      </c>
    </row>
    <row r="23" spans="1:23" ht="14.4" customHeight="1" x14ac:dyDescent="0.3">
      <c r="A23" s="877" t="s">
        <v>8471</v>
      </c>
      <c r="B23" s="827"/>
      <c r="C23" s="830"/>
      <c r="D23" s="831"/>
      <c r="E23" s="811">
        <v>1</v>
      </c>
      <c r="F23" s="812">
        <v>0.49</v>
      </c>
      <c r="G23" s="813">
        <v>2</v>
      </c>
      <c r="H23" s="801"/>
      <c r="I23" s="799"/>
      <c r="J23" s="800"/>
      <c r="K23" s="802">
        <v>0.37</v>
      </c>
      <c r="L23" s="801">
        <v>1</v>
      </c>
      <c r="M23" s="801">
        <v>12</v>
      </c>
      <c r="N23" s="803">
        <v>4.16</v>
      </c>
      <c r="O23" s="801" t="s">
        <v>8435</v>
      </c>
      <c r="P23" s="826" t="s">
        <v>8472</v>
      </c>
      <c r="Q23" s="804">
        <f t="shared" si="0"/>
        <v>0</v>
      </c>
      <c r="R23" s="804">
        <f t="shared" si="0"/>
        <v>0</v>
      </c>
      <c r="S23" s="827" t="str">
        <f t="shared" si="1"/>
        <v/>
      </c>
      <c r="T23" s="827" t="str">
        <f t="shared" si="2"/>
        <v/>
      </c>
      <c r="U23" s="827" t="str">
        <f t="shared" si="3"/>
        <v/>
      </c>
      <c r="V23" s="828" t="str">
        <f t="shared" si="4"/>
        <v/>
      </c>
      <c r="W23" s="805"/>
    </row>
    <row r="24" spans="1:23" ht="14.4" customHeight="1" x14ac:dyDescent="0.3">
      <c r="A24" s="878" t="s">
        <v>8473</v>
      </c>
      <c r="B24" s="870"/>
      <c r="C24" s="872"/>
      <c r="D24" s="829"/>
      <c r="E24" s="873">
        <v>1</v>
      </c>
      <c r="F24" s="874">
        <v>0.49</v>
      </c>
      <c r="G24" s="810">
        <v>2</v>
      </c>
      <c r="H24" s="865"/>
      <c r="I24" s="864"/>
      <c r="J24" s="807"/>
      <c r="K24" s="866">
        <v>0.49</v>
      </c>
      <c r="L24" s="865">
        <v>2</v>
      </c>
      <c r="M24" s="865">
        <v>20</v>
      </c>
      <c r="N24" s="867">
        <v>6.61</v>
      </c>
      <c r="O24" s="865" t="s">
        <v>8435</v>
      </c>
      <c r="P24" s="868" t="s">
        <v>8474</v>
      </c>
      <c r="Q24" s="869">
        <f t="shared" si="0"/>
        <v>0</v>
      </c>
      <c r="R24" s="869">
        <f t="shared" si="0"/>
        <v>0</v>
      </c>
      <c r="S24" s="870" t="str">
        <f t="shared" si="1"/>
        <v/>
      </c>
      <c r="T24" s="870" t="str">
        <f t="shared" si="2"/>
        <v/>
      </c>
      <c r="U24" s="870" t="str">
        <f t="shared" si="3"/>
        <v/>
      </c>
      <c r="V24" s="871" t="str">
        <f t="shared" si="4"/>
        <v/>
      </c>
      <c r="W24" s="808"/>
    </row>
    <row r="25" spans="1:23" ht="14.4" customHeight="1" x14ac:dyDescent="0.3">
      <c r="A25" s="877" t="s">
        <v>8475</v>
      </c>
      <c r="B25" s="827"/>
      <c r="C25" s="830"/>
      <c r="D25" s="831"/>
      <c r="E25" s="825"/>
      <c r="F25" s="799"/>
      <c r="G25" s="800"/>
      <c r="H25" s="811">
        <v>1</v>
      </c>
      <c r="I25" s="812">
        <v>0.42</v>
      </c>
      <c r="J25" s="813">
        <v>2</v>
      </c>
      <c r="K25" s="802">
        <v>0.42</v>
      </c>
      <c r="L25" s="801">
        <v>1</v>
      </c>
      <c r="M25" s="801">
        <v>10</v>
      </c>
      <c r="N25" s="803">
        <v>3.43</v>
      </c>
      <c r="O25" s="801" t="s">
        <v>8435</v>
      </c>
      <c r="P25" s="826" t="s">
        <v>8476</v>
      </c>
      <c r="Q25" s="804">
        <f t="shared" si="0"/>
        <v>1</v>
      </c>
      <c r="R25" s="804">
        <f t="shared" si="0"/>
        <v>0.42</v>
      </c>
      <c r="S25" s="827">
        <f t="shared" si="1"/>
        <v>3.43</v>
      </c>
      <c r="T25" s="827">
        <f t="shared" si="2"/>
        <v>2</v>
      </c>
      <c r="U25" s="827">
        <f t="shared" si="3"/>
        <v>-1.4300000000000002</v>
      </c>
      <c r="V25" s="828">
        <f t="shared" si="4"/>
        <v>0.58309037900874627</v>
      </c>
      <c r="W25" s="805"/>
    </row>
    <row r="26" spans="1:23" ht="14.4" customHeight="1" x14ac:dyDescent="0.3">
      <c r="A26" s="878" t="s">
        <v>8477</v>
      </c>
      <c r="B26" s="870"/>
      <c r="C26" s="872"/>
      <c r="D26" s="829"/>
      <c r="E26" s="863"/>
      <c r="F26" s="864"/>
      <c r="G26" s="807"/>
      <c r="H26" s="873">
        <v>1</v>
      </c>
      <c r="I26" s="874">
        <v>0.56999999999999995</v>
      </c>
      <c r="J26" s="810">
        <v>4</v>
      </c>
      <c r="K26" s="866">
        <v>0.56999999999999995</v>
      </c>
      <c r="L26" s="865">
        <v>2</v>
      </c>
      <c r="M26" s="865">
        <v>14</v>
      </c>
      <c r="N26" s="867">
        <v>4.8099999999999996</v>
      </c>
      <c r="O26" s="865" t="s">
        <v>8435</v>
      </c>
      <c r="P26" s="868" t="s">
        <v>8478</v>
      </c>
      <c r="Q26" s="869">
        <f t="shared" si="0"/>
        <v>1</v>
      </c>
      <c r="R26" s="869">
        <f t="shared" si="0"/>
        <v>0.56999999999999995</v>
      </c>
      <c r="S26" s="870">
        <f t="shared" si="1"/>
        <v>4.8099999999999996</v>
      </c>
      <c r="T26" s="870">
        <f t="shared" si="2"/>
        <v>4</v>
      </c>
      <c r="U26" s="870">
        <f t="shared" si="3"/>
        <v>-0.80999999999999961</v>
      </c>
      <c r="V26" s="871">
        <f t="shared" si="4"/>
        <v>0.83160083160083165</v>
      </c>
      <c r="W26" s="808"/>
    </row>
    <row r="27" spans="1:23" ht="14.4" customHeight="1" x14ac:dyDescent="0.3">
      <c r="A27" s="876" t="s">
        <v>8479</v>
      </c>
      <c r="B27" s="819">
        <v>1</v>
      </c>
      <c r="C27" s="820">
        <v>0.62</v>
      </c>
      <c r="D27" s="821">
        <v>2</v>
      </c>
      <c r="E27" s="786">
        <v>4</v>
      </c>
      <c r="F27" s="787">
        <v>1.49</v>
      </c>
      <c r="G27" s="788">
        <v>2.5</v>
      </c>
      <c r="H27" s="789">
        <v>1</v>
      </c>
      <c r="I27" s="790">
        <v>0.37</v>
      </c>
      <c r="J27" s="809">
        <v>4</v>
      </c>
      <c r="K27" s="792">
        <v>0.37</v>
      </c>
      <c r="L27" s="789">
        <v>1</v>
      </c>
      <c r="M27" s="789">
        <v>12</v>
      </c>
      <c r="N27" s="793">
        <v>3.96</v>
      </c>
      <c r="O27" s="789" t="s">
        <v>8435</v>
      </c>
      <c r="P27" s="822" t="s">
        <v>8480</v>
      </c>
      <c r="Q27" s="794">
        <f t="shared" si="0"/>
        <v>0</v>
      </c>
      <c r="R27" s="794">
        <f t="shared" si="0"/>
        <v>-0.25</v>
      </c>
      <c r="S27" s="819">
        <f t="shared" si="1"/>
        <v>3.96</v>
      </c>
      <c r="T27" s="819">
        <f t="shared" si="2"/>
        <v>4</v>
      </c>
      <c r="U27" s="819">
        <f t="shared" si="3"/>
        <v>4.0000000000000036E-2</v>
      </c>
      <c r="V27" s="823">
        <f t="shared" si="4"/>
        <v>1.0101010101010102</v>
      </c>
      <c r="W27" s="795">
        <v>0.04</v>
      </c>
    </row>
    <row r="28" spans="1:23" ht="14.4" customHeight="1" x14ac:dyDescent="0.3">
      <c r="A28" s="878" t="s">
        <v>8481</v>
      </c>
      <c r="B28" s="870">
        <v>2</v>
      </c>
      <c r="C28" s="872">
        <v>0.85</v>
      </c>
      <c r="D28" s="829">
        <v>3</v>
      </c>
      <c r="E28" s="873"/>
      <c r="F28" s="874"/>
      <c r="G28" s="810"/>
      <c r="H28" s="865">
        <v>2</v>
      </c>
      <c r="I28" s="864">
        <v>0.88</v>
      </c>
      <c r="J28" s="807">
        <v>3.5</v>
      </c>
      <c r="K28" s="866">
        <v>0.43</v>
      </c>
      <c r="L28" s="865">
        <v>2</v>
      </c>
      <c r="M28" s="865">
        <v>14</v>
      </c>
      <c r="N28" s="867">
        <v>4.83</v>
      </c>
      <c r="O28" s="865" t="s">
        <v>8435</v>
      </c>
      <c r="P28" s="868" t="s">
        <v>8482</v>
      </c>
      <c r="Q28" s="869">
        <f t="shared" si="0"/>
        <v>0</v>
      </c>
      <c r="R28" s="869">
        <f t="shared" si="0"/>
        <v>3.0000000000000027E-2</v>
      </c>
      <c r="S28" s="870">
        <f t="shared" si="1"/>
        <v>9.66</v>
      </c>
      <c r="T28" s="870">
        <f t="shared" si="2"/>
        <v>7</v>
      </c>
      <c r="U28" s="870">
        <f t="shared" si="3"/>
        <v>-2.66</v>
      </c>
      <c r="V28" s="871">
        <f t="shared" si="4"/>
        <v>0.72463768115942029</v>
      </c>
      <c r="W28" s="808"/>
    </row>
    <row r="29" spans="1:23" ht="14.4" customHeight="1" x14ac:dyDescent="0.3">
      <c r="A29" s="876" t="s">
        <v>8483</v>
      </c>
      <c r="B29" s="819">
        <v>1</v>
      </c>
      <c r="C29" s="820">
        <v>1.3</v>
      </c>
      <c r="D29" s="821">
        <v>4</v>
      </c>
      <c r="E29" s="786">
        <v>2</v>
      </c>
      <c r="F29" s="787">
        <v>2.61</v>
      </c>
      <c r="G29" s="788">
        <v>2</v>
      </c>
      <c r="H29" s="789"/>
      <c r="I29" s="790"/>
      <c r="J29" s="791"/>
      <c r="K29" s="792">
        <v>1.3</v>
      </c>
      <c r="L29" s="789">
        <v>2</v>
      </c>
      <c r="M29" s="789">
        <v>21</v>
      </c>
      <c r="N29" s="793">
        <v>6.93</v>
      </c>
      <c r="O29" s="789" t="s">
        <v>8435</v>
      </c>
      <c r="P29" s="822" t="s">
        <v>8484</v>
      </c>
      <c r="Q29" s="794">
        <f t="shared" si="0"/>
        <v>-1</v>
      </c>
      <c r="R29" s="794">
        <f t="shared" si="0"/>
        <v>-1.3</v>
      </c>
      <c r="S29" s="819" t="str">
        <f t="shared" si="1"/>
        <v/>
      </c>
      <c r="T29" s="819" t="str">
        <f t="shared" si="2"/>
        <v/>
      </c>
      <c r="U29" s="819" t="str">
        <f t="shared" si="3"/>
        <v/>
      </c>
      <c r="V29" s="823" t="str">
        <f t="shared" si="4"/>
        <v/>
      </c>
      <c r="W29" s="795"/>
    </row>
    <row r="30" spans="1:23" ht="14.4" customHeight="1" x14ac:dyDescent="0.3">
      <c r="A30" s="878" t="s">
        <v>8485</v>
      </c>
      <c r="B30" s="870"/>
      <c r="C30" s="872"/>
      <c r="D30" s="829"/>
      <c r="E30" s="873">
        <v>1</v>
      </c>
      <c r="F30" s="874">
        <v>1.3</v>
      </c>
      <c r="G30" s="810">
        <v>3</v>
      </c>
      <c r="H30" s="865"/>
      <c r="I30" s="864"/>
      <c r="J30" s="807"/>
      <c r="K30" s="866">
        <v>1.3</v>
      </c>
      <c r="L30" s="865">
        <v>2</v>
      </c>
      <c r="M30" s="865">
        <v>21</v>
      </c>
      <c r="N30" s="867">
        <v>6.93</v>
      </c>
      <c r="O30" s="865" t="s">
        <v>8435</v>
      </c>
      <c r="P30" s="868" t="s">
        <v>8486</v>
      </c>
      <c r="Q30" s="869">
        <f t="shared" si="0"/>
        <v>0</v>
      </c>
      <c r="R30" s="869">
        <f t="shared" si="0"/>
        <v>0</v>
      </c>
      <c r="S30" s="870" t="str">
        <f t="shared" si="1"/>
        <v/>
      </c>
      <c r="T30" s="870" t="str">
        <f t="shared" si="2"/>
        <v/>
      </c>
      <c r="U30" s="870" t="str">
        <f t="shared" si="3"/>
        <v/>
      </c>
      <c r="V30" s="871" t="str">
        <f t="shared" si="4"/>
        <v/>
      </c>
      <c r="W30" s="808"/>
    </row>
    <row r="31" spans="1:23" ht="14.4" customHeight="1" x14ac:dyDescent="0.3">
      <c r="A31" s="876" t="s">
        <v>8487</v>
      </c>
      <c r="B31" s="819">
        <v>2</v>
      </c>
      <c r="C31" s="820">
        <v>0.86</v>
      </c>
      <c r="D31" s="821">
        <v>3</v>
      </c>
      <c r="E31" s="786">
        <v>2</v>
      </c>
      <c r="F31" s="787">
        <v>0.86</v>
      </c>
      <c r="G31" s="788">
        <v>2</v>
      </c>
      <c r="H31" s="789"/>
      <c r="I31" s="790"/>
      <c r="J31" s="791"/>
      <c r="K31" s="792">
        <v>0.43</v>
      </c>
      <c r="L31" s="789">
        <v>1</v>
      </c>
      <c r="M31" s="789">
        <v>11</v>
      </c>
      <c r="N31" s="793">
        <v>3.7</v>
      </c>
      <c r="O31" s="789" t="s">
        <v>8435</v>
      </c>
      <c r="P31" s="822" t="s">
        <v>8488</v>
      </c>
      <c r="Q31" s="794">
        <f t="shared" si="0"/>
        <v>-2</v>
      </c>
      <c r="R31" s="794">
        <f t="shared" si="0"/>
        <v>-0.86</v>
      </c>
      <c r="S31" s="819" t="str">
        <f t="shared" si="1"/>
        <v/>
      </c>
      <c r="T31" s="819" t="str">
        <f t="shared" si="2"/>
        <v/>
      </c>
      <c r="U31" s="819" t="str">
        <f t="shared" si="3"/>
        <v/>
      </c>
      <c r="V31" s="823" t="str">
        <f t="shared" si="4"/>
        <v/>
      </c>
      <c r="W31" s="795"/>
    </row>
    <row r="32" spans="1:23" ht="14.4" customHeight="1" x14ac:dyDescent="0.3">
      <c r="A32" s="878" t="s">
        <v>8489</v>
      </c>
      <c r="B32" s="870">
        <v>1</v>
      </c>
      <c r="C32" s="872">
        <v>0.55000000000000004</v>
      </c>
      <c r="D32" s="829">
        <v>4</v>
      </c>
      <c r="E32" s="873">
        <v>5</v>
      </c>
      <c r="F32" s="874">
        <v>2.63</v>
      </c>
      <c r="G32" s="810">
        <v>4.2</v>
      </c>
      <c r="H32" s="865">
        <v>2</v>
      </c>
      <c r="I32" s="864">
        <v>1.05</v>
      </c>
      <c r="J32" s="807">
        <v>3</v>
      </c>
      <c r="K32" s="866">
        <v>0.52</v>
      </c>
      <c r="L32" s="865">
        <v>2</v>
      </c>
      <c r="M32" s="865">
        <v>15</v>
      </c>
      <c r="N32" s="867">
        <v>4.88</v>
      </c>
      <c r="O32" s="865" t="s">
        <v>8435</v>
      </c>
      <c r="P32" s="868" t="s">
        <v>8490</v>
      </c>
      <c r="Q32" s="869">
        <f t="shared" si="0"/>
        <v>1</v>
      </c>
      <c r="R32" s="869">
        <f t="shared" si="0"/>
        <v>0.5</v>
      </c>
      <c r="S32" s="870">
        <f t="shared" si="1"/>
        <v>9.76</v>
      </c>
      <c r="T32" s="870">
        <f t="shared" si="2"/>
        <v>6</v>
      </c>
      <c r="U32" s="870">
        <f t="shared" si="3"/>
        <v>-3.76</v>
      </c>
      <c r="V32" s="871">
        <f t="shared" si="4"/>
        <v>0.61475409836065575</v>
      </c>
      <c r="W32" s="808"/>
    </row>
    <row r="33" spans="1:23" ht="14.4" customHeight="1" x14ac:dyDescent="0.3">
      <c r="A33" s="877" t="s">
        <v>8491</v>
      </c>
      <c r="B33" s="827"/>
      <c r="C33" s="830"/>
      <c r="D33" s="831"/>
      <c r="E33" s="825">
        <v>1</v>
      </c>
      <c r="F33" s="799">
        <v>0.37</v>
      </c>
      <c r="G33" s="800">
        <v>3</v>
      </c>
      <c r="H33" s="811"/>
      <c r="I33" s="812"/>
      <c r="J33" s="813"/>
      <c r="K33" s="802">
        <v>0.37</v>
      </c>
      <c r="L33" s="801">
        <v>2</v>
      </c>
      <c r="M33" s="801">
        <v>14</v>
      </c>
      <c r="N33" s="803">
        <v>4.82</v>
      </c>
      <c r="O33" s="801" t="s">
        <v>8435</v>
      </c>
      <c r="P33" s="826" t="s">
        <v>8492</v>
      </c>
      <c r="Q33" s="804">
        <f t="shared" si="0"/>
        <v>0</v>
      </c>
      <c r="R33" s="804">
        <f t="shared" si="0"/>
        <v>0</v>
      </c>
      <c r="S33" s="827" t="str">
        <f t="shared" si="1"/>
        <v/>
      </c>
      <c r="T33" s="827" t="str">
        <f t="shared" si="2"/>
        <v/>
      </c>
      <c r="U33" s="827" t="str">
        <f t="shared" si="3"/>
        <v/>
      </c>
      <c r="V33" s="828" t="str">
        <f t="shared" si="4"/>
        <v/>
      </c>
      <c r="W33" s="805"/>
    </row>
    <row r="34" spans="1:23" ht="14.4" customHeight="1" x14ac:dyDescent="0.3">
      <c r="A34" s="878" t="s">
        <v>8493</v>
      </c>
      <c r="B34" s="870"/>
      <c r="C34" s="872"/>
      <c r="D34" s="829"/>
      <c r="E34" s="863"/>
      <c r="F34" s="864"/>
      <c r="G34" s="807"/>
      <c r="H34" s="873">
        <v>1</v>
      </c>
      <c r="I34" s="874">
        <v>0.48</v>
      </c>
      <c r="J34" s="810">
        <v>3</v>
      </c>
      <c r="K34" s="866">
        <v>0.48</v>
      </c>
      <c r="L34" s="865">
        <v>2</v>
      </c>
      <c r="M34" s="865">
        <v>20</v>
      </c>
      <c r="N34" s="867">
        <v>6.77</v>
      </c>
      <c r="O34" s="865" t="s">
        <v>8435</v>
      </c>
      <c r="P34" s="868" t="s">
        <v>8494</v>
      </c>
      <c r="Q34" s="869">
        <f t="shared" si="0"/>
        <v>1</v>
      </c>
      <c r="R34" s="869">
        <f t="shared" si="0"/>
        <v>0.48</v>
      </c>
      <c r="S34" s="870">
        <f t="shared" si="1"/>
        <v>6.77</v>
      </c>
      <c r="T34" s="870">
        <f t="shared" si="2"/>
        <v>3</v>
      </c>
      <c r="U34" s="870">
        <f t="shared" si="3"/>
        <v>-3.7699999999999996</v>
      </c>
      <c r="V34" s="871">
        <f t="shared" si="4"/>
        <v>0.44313146233382572</v>
      </c>
      <c r="W34" s="808"/>
    </row>
    <row r="35" spans="1:23" ht="14.4" customHeight="1" x14ac:dyDescent="0.3">
      <c r="A35" s="877" t="s">
        <v>8495</v>
      </c>
      <c r="B35" s="827"/>
      <c r="C35" s="830"/>
      <c r="D35" s="831"/>
      <c r="E35" s="825"/>
      <c r="F35" s="799"/>
      <c r="G35" s="800"/>
      <c r="H35" s="811">
        <v>1</v>
      </c>
      <c r="I35" s="812">
        <v>2.86</v>
      </c>
      <c r="J35" s="814">
        <v>14</v>
      </c>
      <c r="K35" s="802">
        <v>2.86</v>
      </c>
      <c r="L35" s="801">
        <v>3</v>
      </c>
      <c r="M35" s="801">
        <v>27</v>
      </c>
      <c r="N35" s="803">
        <v>8.85</v>
      </c>
      <c r="O35" s="801" t="s">
        <v>8435</v>
      </c>
      <c r="P35" s="826" t="s">
        <v>8496</v>
      </c>
      <c r="Q35" s="804">
        <f t="shared" si="0"/>
        <v>1</v>
      </c>
      <c r="R35" s="804">
        <f t="shared" si="0"/>
        <v>2.86</v>
      </c>
      <c r="S35" s="827">
        <f t="shared" si="1"/>
        <v>8.85</v>
      </c>
      <c r="T35" s="827">
        <f t="shared" si="2"/>
        <v>14</v>
      </c>
      <c r="U35" s="827">
        <f t="shared" si="3"/>
        <v>5.15</v>
      </c>
      <c r="V35" s="828">
        <f t="shared" si="4"/>
        <v>1.5819209039548023</v>
      </c>
      <c r="W35" s="805">
        <v>5.15</v>
      </c>
    </row>
    <row r="36" spans="1:23" ht="14.4" customHeight="1" x14ac:dyDescent="0.3">
      <c r="A36" s="876" t="s">
        <v>8497</v>
      </c>
      <c r="B36" s="819"/>
      <c r="C36" s="820"/>
      <c r="D36" s="821"/>
      <c r="E36" s="824"/>
      <c r="F36" s="790"/>
      <c r="G36" s="791"/>
      <c r="H36" s="786">
        <v>1</v>
      </c>
      <c r="I36" s="787">
        <v>1.42</v>
      </c>
      <c r="J36" s="788">
        <v>7</v>
      </c>
      <c r="K36" s="792">
        <v>1.42</v>
      </c>
      <c r="L36" s="789">
        <v>4</v>
      </c>
      <c r="M36" s="789">
        <v>33</v>
      </c>
      <c r="N36" s="793">
        <v>11.11</v>
      </c>
      <c r="O36" s="789" t="s">
        <v>8435</v>
      </c>
      <c r="P36" s="822" t="s">
        <v>8498</v>
      </c>
      <c r="Q36" s="794">
        <f t="shared" si="0"/>
        <v>1</v>
      </c>
      <c r="R36" s="794">
        <f t="shared" si="0"/>
        <v>1.42</v>
      </c>
      <c r="S36" s="819">
        <f t="shared" si="1"/>
        <v>11.11</v>
      </c>
      <c r="T36" s="819">
        <f t="shared" si="2"/>
        <v>7</v>
      </c>
      <c r="U36" s="819">
        <f t="shared" si="3"/>
        <v>-4.1099999999999994</v>
      </c>
      <c r="V36" s="823">
        <f t="shared" si="4"/>
        <v>0.63006300630063006</v>
      </c>
      <c r="W36" s="795"/>
    </row>
    <row r="37" spans="1:23" ht="14.4" customHeight="1" x14ac:dyDescent="0.3">
      <c r="A37" s="876" t="s">
        <v>8499</v>
      </c>
      <c r="B37" s="819">
        <v>1</v>
      </c>
      <c r="C37" s="820">
        <v>1.38</v>
      </c>
      <c r="D37" s="821">
        <v>3</v>
      </c>
      <c r="E37" s="824"/>
      <c r="F37" s="790"/>
      <c r="G37" s="791"/>
      <c r="H37" s="786">
        <v>2</v>
      </c>
      <c r="I37" s="787">
        <v>3.62</v>
      </c>
      <c r="J37" s="809">
        <v>13.5</v>
      </c>
      <c r="K37" s="792">
        <v>1.81</v>
      </c>
      <c r="L37" s="789">
        <v>4</v>
      </c>
      <c r="M37" s="789">
        <v>33</v>
      </c>
      <c r="N37" s="793">
        <v>10.84</v>
      </c>
      <c r="O37" s="789" t="s">
        <v>8435</v>
      </c>
      <c r="P37" s="822" t="s">
        <v>8500</v>
      </c>
      <c r="Q37" s="794">
        <f t="shared" si="0"/>
        <v>1</v>
      </c>
      <c r="R37" s="794">
        <f t="shared" si="0"/>
        <v>2.2400000000000002</v>
      </c>
      <c r="S37" s="819">
        <f t="shared" si="1"/>
        <v>21.68</v>
      </c>
      <c r="T37" s="819">
        <f t="shared" si="2"/>
        <v>27</v>
      </c>
      <c r="U37" s="819">
        <f t="shared" si="3"/>
        <v>5.32</v>
      </c>
      <c r="V37" s="823">
        <f t="shared" si="4"/>
        <v>1.2453874538745389</v>
      </c>
      <c r="W37" s="795">
        <v>5.32</v>
      </c>
    </row>
    <row r="38" spans="1:23" ht="14.4" customHeight="1" x14ac:dyDescent="0.3">
      <c r="A38" s="877" t="s">
        <v>8501</v>
      </c>
      <c r="B38" s="827">
        <v>7</v>
      </c>
      <c r="C38" s="830">
        <v>2.93</v>
      </c>
      <c r="D38" s="831">
        <v>4.3</v>
      </c>
      <c r="E38" s="825">
        <v>8</v>
      </c>
      <c r="F38" s="799">
        <v>3.17</v>
      </c>
      <c r="G38" s="800">
        <v>2.8</v>
      </c>
      <c r="H38" s="811">
        <v>12</v>
      </c>
      <c r="I38" s="812">
        <v>5.09</v>
      </c>
      <c r="J38" s="813">
        <v>3.8</v>
      </c>
      <c r="K38" s="802">
        <v>0.42</v>
      </c>
      <c r="L38" s="801">
        <v>2</v>
      </c>
      <c r="M38" s="801">
        <v>18</v>
      </c>
      <c r="N38" s="803">
        <v>5.9</v>
      </c>
      <c r="O38" s="801" t="s">
        <v>8435</v>
      </c>
      <c r="P38" s="826" t="s">
        <v>8502</v>
      </c>
      <c r="Q38" s="804">
        <f t="shared" si="0"/>
        <v>5</v>
      </c>
      <c r="R38" s="804">
        <f t="shared" si="0"/>
        <v>2.1599999999999997</v>
      </c>
      <c r="S38" s="827">
        <f t="shared" si="1"/>
        <v>70.800000000000011</v>
      </c>
      <c r="T38" s="827">
        <f t="shared" si="2"/>
        <v>45.599999999999994</v>
      </c>
      <c r="U38" s="827">
        <f t="shared" si="3"/>
        <v>-25.200000000000017</v>
      </c>
      <c r="V38" s="828">
        <f t="shared" si="4"/>
        <v>0.64406779661016933</v>
      </c>
      <c r="W38" s="805">
        <v>2.1</v>
      </c>
    </row>
    <row r="39" spans="1:23" ht="14.4" customHeight="1" x14ac:dyDescent="0.3">
      <c r="A39" s="878" t="s">
        <v>8503</v>
      </c>
      <c r="B39" s="870">
        <v>6</v>
      </c>
      <c r="C39" s="872">
        <v>4</v>
      </c>
      <c r="D39" s="829">
        <v>5.5</v>
      </c>
      <c r="E39" s="863">
        <v>9</v>
      </c>
      <c r="F39" s="864">
        <v>5.99</v>
      </c>
      <c r="G39" s="807">
        <v>4.3</v>
      </c>
      <c r="H39" s="873">
        <v>12</v>
      </c>
      <c r="I39" s="874">
        <v>7.44</v>
      </c>
      <c r="J39" s="810">
        <v>4.5999999999999996</v>
      </c>
      <c r="K39" s="866">
        <v>0.67</v>
      </c>
      <c r="L39" s="865">
        <v>3</v>
      </c>
      <c r="M39" s="865">
        <v>23</v>
      </c>
      <c r="N39" s="867">
        <v>7.75</v>
      </c>
      <c r="O39" s="865" t="s">
        <v>8435</v>
      </c>
      <c r="P39" s="868" t="s">
        <v>8504</v>
      </c>
      <c r="Q39" s="869">
        <f t="shared" si="0"/>
        <v>6</v>
      </c>
      <c r="R39" s="869">
        <f t="shared" si="0"/>
        <v>3.4400000000000004</v>
      </c>
      <c r="S39" s="870">
        <f t="shared" si="1"/>
        <v>93</v>
      </c>
      <c r="T39" s="870">
        <f t="shared" si="2"/>
        <v>55.199999999999996</v>
      </c>
      <c r="U39" s="870">
        <f t="shared" si="3"/>
        <v>-37.800000000000004</v>
      </c>
      <c r="V39" s="871">
        <f t="shared" si="4"/>
        <v>0.59354838709677415</v>
      </c>
      <c r="W39" s="808">
        <v>2.75</v>
      </c>
    </row>
    <row r="40" spans="1:23" ht="14.4" customHeight="1" x14ac:dyDescent="0.3">
      <c r="A40" s="876" t="s">
        <v>8505</v>
      </c>
      <c r="B40" s="819"/>
      <c r="C40" s="820"/>
      <c r="D40" s="821"/>
      <c r="E40" s="824"/>
      <c r="F40" s="790"/>
      <c r="G40" s="791"/>
      <c r="H40" s="786">
        <v>1</v>
      </c>
      <c r="I40" s="787">
        <v>0.88</v>
      </c>
      <c r="J40" s="788">
        <v>5</v>
      </c>
      <c r="K40" s="792">
        <v>0.88</v>
      </c>
      <c r="L40" s="789">
        <v>3</v>
      </c>
      <c r="M40" s="789">
        <v>29</v>
      </c>
      <c r="N40" s="793">
        <v>9.81</v>
      </c>
      <c r="O40" s="789" t="s">
        <v>8435</v>
      </c>
      <c r="P40" s="822" t="s">
        <v>8506</v>
      </c>
      <c r="Q40" s="794">
        <f t="shared" si="0"/>
        <v>1</v>
      </c>
      <c r="R40" s="794">
        <f t="shared" si="0"/>
        <v>0.88</v>
      </c>
      <c r="S40" s="819">
        <f t="shared" si="1"/>
        <v>9.81</v>
      </c>
      <c r="T40" s="819">
        <f t="shared" si="2"/>
        <v>5</v>
      </c>
      <c r="U40" s="819">
        <f t="shared" si="3"/>
        <v>-4.8100000000000005</v>
      </c>
      <c r="V40" s="823">
        <f t="shared" si="4"/>
        <v>0.509683995922528</v>
      </c>
      <c r="W40" s="795"/>
    </row>
    <row r="41" spans="1:23" ht="14.4" customHeight="1" x14ac:dyDescent="0.3">
      <c r="A41" s="876" t="s">
        <v>8507</v>
      </c>
      <c r="B41" s="819">
        <v>7</v>
      </c>
      <c r="C41" s="820">
        <v>6.25</v>
      </c>
      <c r="D41" s="821">
        <v>4.3</v>
      </c>
      <c r="E41" s="824">
        <v>8</v>
      </c>
      <c r="F41" s="790">
        <v>7.21</v>
      </c>
      <c r="G41" s="791">
        <v>4.8</v>
      </c>
      <c r="H41" s="786">
        <v>6</v>
      </c>
      <c r="I41" s="787">
        <v>5.36</v>
      </c>
      <c r="J41" s="788">
        <v>5.3</v>
      </c>
      <c r="K41" s="792">
        <v>0.89</v>
      </c>
      <c r="L41" s="789">
        <v>3</v>
      </c>
      <c r="M41" s="789">
        <v>26</v>
      </c>
      <c r="N41" s="793">
        <v>8.6199999999999992</v>
      </c>
      <c r="O41" s="789" t="s">
        <v>8435</v>
      </c>
      <c r="P41" s="822" t="s">
        <v>8508</v>
      </c>
      <c r="Q41" s="794">
        <f t="shared" si="0"/>
        <v>-1</v>
      </c>
      <c r="R41" s="794">
        <f t="shared" si="0"/>
        <v>-0.88999999999999968</v>
      </c>
      <c r="S41" s="819">
        <f t="shared" si="1"/>
        <v>51.72</v>
      </c>
      <c r="T41" s="819">
        <f t="shared" si="2"/>
        <v>31.799999999999997</v>
      </c>
      <c r="U41" s="819">
        <f t="shared" si="3"/>
        <v>-19.920000000000002</v>
      </c>
      <c r="V41" s="823">
        <f t="shared" si="4"/>
        <v>0.61484918793503474</v>
      </c>
      <c r="W41" s="795">
        <v>0.38</v>
      </c>
    </row>
    <row r="42" spans="1:23" ht="14.4" customHeight="1" x14ac:dyDescent="0.3">
      <c r="A42" s="878" t="s">
        <v>8509</v>
      </c>
      <c r="B42" s="870">
        <v>6</v>
      </c>
      <c r="C42" s="872">
        <v>6.43</v>
      </c>
      <c r="D42" s="829">
        <v>6.2</v>
      </c>
      <c r="E42" s="863">
        <v>3</v>
      </c>
      <c r="F42" s="864">
        <v>2.74</v>
      </c>
      <c r="G42" s="807">
        <v>5.3</v>
      </c>
      <c r="H42" s="873">
        <v>8</v>
      </c>
      <c r="I42" s="874">
        <v>7.31</v>
      </c>
      <c r="J42" s="810">
        <v>6</v>
      </c>
      <c r="K42" s="866">
        <v>0.91</v>
      </c>
      <c r="L42" s="865">
        <v>3</v>
      </c>
      <c r="M42" s="865">
        <v>30</v>
      </c>
      <c r="N42" s="867">
        <v>9.93</v>
      </c>
      <c r="O42" s="865" t="s">
        <v>8435</v>
      </c>
      <c r="P42" s="868" t="s">
        <v>8510</v>
      </c>
      <c r="Q42" s="869">
        <f t="shared" si="0"/>
        <v>2</v>
      </c>
      <c r="R42" s="869">
        <f t="shared" si="0"/>
        <v>0.87999999999999989</v>
      </c>
      <c r="S42" s="870">
        <f t="shared" si="1"/>
        <v>79.44</v>
      </c>
      <c r="T42" s="870">
        <f t="shared" si="2"/>
        <v>48</v>
      </c>
      <c r="U42" s="870">
        <f t="shared" si="3"/>
        <v>-31.439999999999998</v>
      </c>
      <c r="V42" s="871">
        <f t="shared" si="4"/>
        <v>0.60422960725075525</v>
      </c>
      <c r="W42" s="808">
        <v>4.07</v>
      </c>
    </row>
    <row r="43" spans="1:23" ht="14.4" customHeight="1" x14ac:dyDescent="0.3">
      <c r="A43" s="878" t="s">
        <v>8511</v>
      </c>
      <c r="B43" s="870">
        <v>1</v>
      </c>
      <c r="C43" s="872">
        <v>1.25</v>
      </c>
      <c r="D43" s="829">
        <v>6</v>
      </c>
      <c r="E43" s="863">
        <v>2</v>
      </c>
      <c r="F43" s="864">
        <v>2.5</v>
      </c>
      <c r="G43" s="807">
        <v>8.5</v>
      </c>
      <c r="H43" s="873"/>
      <c r="I43" s="874"/>
      <c r="J43" s="810"/>
      <c r="K43" s="866">
        <v>1.25</v>
      </c>
      <c r="L43" s="865">
        <v>4</v>
      </c>
      <c r="M43" s="865">
        <v>39</v>
      </c>
      <c r="N43" s="867">
        <v>12.94</v>
      </c>
      <c r="O43" s="865" t="s">
        <v>8435</v>
      </c>
      <c r="P43" s="868" t="s">
        <v>8512</v>
      </c>
      <c r="Q43" s="869">
        <f t="shared" si="0"/>
        <v>-1</v>
      </c>
      <c r="R43" s="869">
        <f t="shared" si="0"/>
        <v>-1.25</v>
      </c>
      <c r="S43" s="870" t="str">
        <f t="shared" si="1"/>
        <v/>
      </c>
      <c r="T43" s="870" t="str">
        <f t="shared" si="2"/>
        <v/>
      </c>
      <c r="U43" s="870" t="str">
        <f t="shared" si="3"/>
        <v/>
      </c>
      <c r="V43" s="871" t="str">
        <f t="shared" si="4"/>
        <v/>
      </c>
      <c r="W43" s="808"/>
    </row>
    <row r="44" spans="1:23" ht="14.4" customHeight="1" x14ac:dyDescent="0.3">
      <c r="A44" s="876" t="s">
        <v>8513</v>
      </c>
      <c r="B44" s="819">
        <v>4</v>
      </c>
      <c r="C44" s="820">
        <v>1.9</v>
      </c>
      <c r="D44" s="821">
        <v>4.3</v>
      </c>
      <c r="E44" s="786">
        <v>2</v>
      </c>
      <c r="F44" s="787">
        <v>0.93</v>
      </c>
      <c r="G44" s="788">
        <v>4</v>
      </c>
      <c r="H44" s="789">
        <v>3</v>
      </c>
      <c r="I44" s="790">
        <v>1.41</v>
      </c>
      <c r="J44" s="791">
        <v>3.3</v>
      </c>
      <c r="K44" s="792">
        <v>0.47</v>
      </c>
      <c r="L44" s="789">
        <v>2</v>
      </c>
      <c r="M44" s="789">
        <v>16</v>
      </c>
      <c r="N44" s="793">
        <v>5.45</v>
      </c>
      <c r="O44" s="789" t="s">
        <v>8435</v>
      </c>
      <c r="P44" s="822" t="s">
        <v>8514</v>
      </c>
      <c r="Q44" s="794">
        <f t="shared" si="0"/>
        <v>-1</v>
      </c>
      <c r="R44" s="794">
        <f t="shared" si="0"/>
        <v>-0.49</v>
      </c>
      <c r="S44" s="819">
        <f t="shared" si="1"/>
        <v>16.350000000000001</v>
      </c>
      <c r="T44" s="819">
        <f t="shared" si="2"/>
        <v>9.8999999999999986</v>
      </c>
      <c r="U44" s="819">
        <f t="shared" si="3"/>
        <v>-6.4500000000000028</v>
      </c>
      <c r="V44" s="823">
        <f t="shared" si="4"/>
        <v>0.60550458715596311</v>
      </c>
      <c r="W44" s="795"/>
    </row>
    <row r="45" spans="1:23" ht="14.4" customHeight="1" x14ac:dyDescent="0.3">
      <c r="A45" s="878" t="s">
        <v>8515</v>
      </c>
      <c r="B45" s="870"/>
      <c r="C45" s="872"/>
      <c r="D45" s="829"/>
      <c r="E45" s="873">
        <v>3</v>
      </c>
      <c r="F45" s="874">
        <v>1.76</v>
      </c>
      <c r="G45" s="810">
        <v>3.3</v>
      </c>
      <c r="H45" s="865">
        <v>1</v>
      </c>
      <c r="I45" s="864">
        <v>0.59</v>
      </c>
      <c r="J45" s="807">
        <v>4</v>
      </c>
      <c r="K45" s="866">
        <v>0.59</v>
      </c>
      <c r="L45" s="865">
        <v>3</v>
      </c>
      <c r="M45" s="865">
        <v>23</v>
      </c>
      <c r="N45" s="867">
        <v>7.59</v>
      </c>
      <c r="O45" s="865" t="s">
        <v>8435</v>
      </c>
      <c r="P45" s="868" t="s">
        <v>8516</v>
      </c>
      <c r="Q45" s="869">
        <f t="shared" si="0"/>
        <v>1</v>
      </c>
      <c r="R45" s="869">
        <f t="shared" si="0"/>
        <v>0.59</v>
      </c>
      <c r="S45" s="870">
        <f t="shared" si="1"/>
        <v>7.59</v>
      </c>
      <c r="T45" s="870">
        <f t="shared" si="2"/>
        <v>4</v>
      </c>
      <c r="U45" s="870">
        <f t="shared" si="3"/>
        <v>-3.59</v>
      </c>
      <c r="V45" s="871">
        <f t="shared" si="4"/>
        <v>0.5270092226613966</v>
      </c>
      <c r="W45" s="808"/>
    </row>
    <row r="46" spans="1:23" ht="14.4" customHeight="1" x14ac:dyDescent="0.3">
      <c r="A46" s="877" t="s">
        <v>8517</v>
      </c>
      <c r="B46" s="827">
        <v>2</v>
      </c>
      <c r="C46" s="830">
        <v>4.07</v>
      </c>
      <c r="D46" s="831">
        <v>8.5</v>
      </c>
      <c r="E46" s="825">
        <v>3</v>
      </c>
      <c r="F46" s="799">
        <v>5.59</v>
      </c>
      <c r="G46" s="800">
        <v>3</v>
      </c>
      <c r="H46" s="811">
        <v>7</v>
      </c>
      <c r="I46" s="812">
        <v>12.2</v>
      </c>
      <c r="J46" s="813">
        <v>5.4</v>
      </c>
      <c r="K46" s="802">
        <v>2.04</v>
      </c>
      <c r="L46" s="801">
        <v>3</v>
      </c>
      <c r="M46" s="801">
        <v>24</v>
      </c>
      <c r="N46" s="803">
        <v>8.15</v>
      </c>
      <c r="O46" s="801" t="s">
        <v>8435</v>
      </c>
      <c r="P46" s="826" t="s">
        <v>8518</v>
      </c>
      <c r="Q46" s="804">
        <f t="shared" si="0"/>
        <v>5</v>
      </c>
      <c r="R46" s="804">
        <f t="shared" si="0"/>
        <v>8.129999999999999</v>
      </c>
      <c r="S46" s="827">
        <f t="shared" si="1"/>
        <v>57.050000000000004</v>
      </c>
      <c r="T46" s="827">
        <f t="shared" si="2"/>
        <v>37.800000000000004</v>
      </c>
      <c r="U46" s="827">
        <f t="shared" si="3"/>
        <v>-19.25</v>
      </c>
      <c r="V46" s="828">
        <f t="shared" si="4"/>
        <v>0.66257668711656448</v>
      </c>
      <c r="W46" s="805">
        <v>11.85</v>
      </c>
    </row>
    <row r="47" spans="1:23" ht="14.4" customHeight="1" x14ac:dyDescent="0.3">
      <c r="A47" s="878" t="s">
        <v>8519</v>
      </c>
      <c r="B47" s="870">
        <v>1</v>
      </c>
      <c r="C47" s="872">
        <v>2.38</v>
      </c>
      <c r="D47" s="829">
        <v>23</v>
      </c>
      <c r="E47" s="863"/>
      <c r="F47" s="864"/>
      <c r="G47" s="807"/>
      <c r="H47" s="873">
        <v>1</v>
      </c>
      <c r="I47" s="874">
        <v>2.77</v>
      </c>
      <c r="J47" s="815">
        <v>20</v>
      </c>
      <c r="K47" s="866">
        <v>2.38</v>
      </c>
      <c r="L47" s="865">
        <v>4</v>
      </c>
      <c r="M47" s="865">
        <v>32</v>
      </c>
      <c r="N47" s="867">
        <v>10.57</v>
      </c>
      <c r="O47" s="865" t="s">
        <v>8435</v>
      </c>
      <c r="P47" s="868" t="s">
        <v>8520</v>
      </c>
      <c r="Q47" s="869">
        <f t="shared" si="0"/>
        <v>0</v>
      </c>
      <c r="R47" s="869">
        <f t="shared" si="0"/>
        <v>0.39000000000000012</v>
      </c>
      <c r="S47" s="870">
        <f t="shared" si="1"/>
        <v>10.57</v>
      </c>
      <c r="T47" s="870">
        <f t="shared" si="2"/>
        <v>20</v>
      </c>
      <c r="U47" s="870">
        <f t="shared" si="3"/>
        <v>9.43</v>
      </c>
      <c r="V47" s="871">
        <f t="shared" si="4"/>
        <v>1.8921475875118259</v>
      </c>
      <c r="W47" s="808">
        <v>9.43</v>
      </c>
    </row>
    <row r="48" spans="1:23" ht="14.4" customHeight="1" x14ac:dyDescent="0.3">
      <c r="A48" s="878" t="s">
        <v>8521</v>
      </c>
      <c r="B48" s="870">
        <v>2</v>
      </c>
      <c r="C48" s="872">
        <v>6.86</v>
      </c>
      <c r="D48" s="829">
        <v>6</v>
      </c>
      <c r="E48" s="863">
        <v>2</v>
      </c>
      <c r="F48" s="864">
        <v>6.18</v>
      </c>
      <c r="G48" s="807">
        <v>19</v>
      </c>
      <c r="H48" s="873"/>
      <c r="I48" s="874"/>
      <c r="J48" s="810"/>
      <c r="K48" s="866">
        <v>3.43</v>
      </c>
      <c r="L48" s="865">
        <v>4</v>
      </c>
      <c r="M48" s="865">
        <v>39</v>
      </c>
      <c r="N48" s="867">
        <v>13.14</v>
      </c>
      <c r="O48" s="865" t="s">
        <v>8435</v>
      </c>
      <c r="P48" s="868" t="s">
        <v>8522</v>
      </c>
      <c r="Q48" s="869">
        <f t="shared" si="0"/>
        <v>-2</v>
      </c>
      <c r="R48" s="869">
        <f t="shared" si="0"/>
        <v>-6.86</v>
      </c>
      <c r="S48" s="870" t="str">
        <f t="shared" si="1"/>
        <v/>
      </c>
      <c r="T48" s="870" t="str">
        <f t="shared" si="2"/>
        <v/>
      </c>
      <c r="U48" s="870" t="str">
        <f t="shared" si="3"/>
        <v/>
      </c>
      <c r="V48" s="871" t="str">
        <f t="shared" si="4"/>
        <v/>
      </c>
      <c r="W48" s="808"/>
    </row>
    <row r="49" spans="1:23" ht="14.4" customHeight="1" x14ac:dyDescent="0.3">
      <c r="A49" s="877" t="s">
        <v>8523</v>
      </c>
      <c r="B49" s="827"/>
      <c r="C49" s="830"/>
      <c r="D49" s="831"/>
      <c r="E49" s="811">
        <v>1</v>
      </c>
      <c r="F49" s="812">
        <v>2.19</v>
      </c>
      <c r="G49" s="813">
        <v>16</v>
      </c>
      <c r="H49" s="801"/>
      <c r="I49" s="799"/>
      <c r="J49" s="800"/>
      <c r="K49" s="802">
        <v>2.19</v>
      </c>
      <c r="L49" s="801">
        <v>7</v>
      </c>
      <c r="M49" s="801">
        <v>63</v>
      </c>
      <c r="N49" s="803">
        <v>20.98</v>
      </c>
      <c r="O49" s="801" t="s">
        <v>8435</v>
      </c>
      <c r="P49" s="826" t="s">
        <v>8524</v>
      </c>
      <c r="Q49" s="804">
        <f t="shared" si="0"/>
        <v>0</v>
      </c>
      <c r="R49" s="804">
        <f t="shared" si="0"/>
        <v>0</v>
      </c>
      <c r="S49" s="827" t="str">
        <f t="shared" si="1"/>
        <v/>
      </c>
      <c r="T49" s="827" t="str">
        <f t="shared" si="2"/>
        <v/>
      </c>
      <c r="U49" s="827" t="str">
        <f t="shared" si="3"/>
        <v/>
      </c>
      <c r="V49" s="828" t="str">
        <f t="shared" si="4"/>
        <v/>
      </c>
      <c r="W49" s="805"/>
    </row>
    <row r="50" spans="1:23" ht="14.4" customHeight="1" x14ac:dyDescent="0.3">
      <c r="A50" s="876" t="s">
        <v>8525</v>
      </c>
      <c r="B50" s="819"/>
      <c r="C50" s="820"/>
      <c r="D50" s="821"/>
      <c r="E50" s="786">
        <v>1</v>
      </c>
      <c r="F50" s="787">
        <v>1.43</v>
      </c>
      <c r="G50" s="788">
        <v>20</v>
      </c>
      <c r="H50" s="789"/>
      <c r="I50" s="790"/>
      <c r="J50" s="791"/>
      <c r="K50" s="792">
        <v>1.43</v>
      </c>
      <c r="L50" s="789">
        <v>6</v>
      </c>
      <c r="M50" s="789">
        <v>51</v>
      </c>
      <c r="N50" s="793">
        <v>16.88</v>
      </c>
      <c r="O50" s="789" t="s">
        <v>8435</v>
      </c>
      <c r="P50" s="822" t="s">
        <v>8526</v>
      </c>
      <c r="Q50" s="794">
        <f t="shared" si="0"/>
        <v>0</v>
      </c>
      <c r="R50" s="794">
        <f t="shared" si="0"/>
        <v>0</v>
      </c>
      <c r="S50" s="819" t="str">
        <f t="shared" si="1"/>
        <v/>
      </c>
      <c r="T50" s="819" t="str">
        <f t="shared" si="2"/>
        <v/>
      </c>
      <c r="U50" s="819" t="str">
        <f t="shared" si="3"/>
        <v/>
      </c>
      <c r="V50" s="823" t="str">
        <f t="shared" si="4"/>
        <v/>
      </c>
      <c r="W50" s="795"/>
    </row>
    <row r="51" spans="1:23" ht="14.4" customHeight="1" x14ac:dyDescent="0.3">
      <c r="A51" s="877" t="s">
        <v>8527</v>
      </c>
      <c r="B51" s="827">
        <v>1</v>
      </c>
      <c r="C51" s="830">
        <v>0.46</v>
      </c>
      <c r="D51" s="831">
        <v>3</v>
      </c>
      <c r="E51" s="825"/>
      <c r="F51" s="799"/>
      <c r="G51" s="800"/>
      <c r="H51" s="811">
        <v>1</v>
      </c>
      <c r="I51" s="812">
        <v>0.46</v>
      </c>
      <c r="J51" s="813">
        <v>3</v>
      </c>
      <c r="K51" s="802">
        <v>0.46</v>
      </c>
      <c r="L51" s="801">
        <v>2</v>
      </c>
      <c r="M51" s="801">
        <v>20</v>
      </c>
      <c r="N51" s="803">
        <v>6.7</v>
      </c>
      <c r="O51" s="801" t="s">
        <v>8435</v>
      </c>
      <c r="P51" s="826" t="s">
        <v>8528</v>
      </c>
      <c r="Q51" s="804">
        <f t="shared" si="0"/>
        <v>0</v>
      </c>
      <c r="R51" s="804">
        <f t="shared" si="0"/>
        <v>0</v>
      </c>
      <c r="S51" s="827">
        <f t="shared" si="1"/>
        <v>6.7</v>
      </c>
      <c r="T51" s="827">
        <f t="shared" si="2"/>
        <v>3</v>
      </c>
      <c r="U51" s="827">
        <f t="shared" si="3"/>
        <v>-3.7</v>
      </c>
      <c r="V51" s="828">
        <f t="shared" si="4"/>
        <v>0.44776119402985076</v>
      </c>
      <c r="W51" s="805"/>
    </row>
    <row r="52" spans="1:23" ht="14.4" customHeight="1" x14ac:dyDescent="0.3">
      <c r="A52" s="877" t="s">
        <v>8529</v>
      </c>
      <c r="B52" s="796">
        <v>1</v>
      </c>
      <c r="C52" s="797">
        <v>0.45</v>
      </c>
      <c r="D52" s="798">
        <v>3</v>
      </c>
      <c r="E52" s="825"/>
      <c r="F52" s="799"/>
      <c r="G52" s="800"/>
      <c r="H52" s="801"/>
      <c r="I52" s="799"/>
      <c r="J52" s="800"/>
      <c r="K52" s="802">
        <v>0.45</v>
      </c>
      <c r="L52" s="801">
        <v>2</v>
      </c>
      <c r="M52" s="801">
        <v>18</v>
      </c>
      <c r="N52" s="803">
        <v>5.97</v>
      </c>
      <c r="O52" s="801" t="s">
        <v>8435</v>
      </c>
      <c r="P52" s="826" t="s">
        <v>8530</v>
      </c>
      <c r="Q52" s="804">
        <f t="shared" si="0"/>
        <v>-1</v>
      </c>
      <c r="R52" s="804">
        <f t="shared" si="0"/>
        <v>-0.45</v>
      </c>
      <c r="S52" s="827" t="str">
        <f t="shared" si="1"/>
        <v/>
      </c>
      <c r="T52" s="827" t="str">
        <f t="shared" si="2"/>
        <v/>
      </c>
      <c r="U52" s="827" t="str">
        <f t="shared" si="3"/>
        <v/>
      </c>
      <c r="V52" s="828" t="str">
        <f t="shared" si="4"/>
        <v/>
      </c>
      <c r="W52" s="805"/>
    </row>
    <row r="53" spans="1:23" ht="14.4" customHeight="1" x14ac:dyDescent="0.3">
      <c r="A53" s="876" t="s">
        <v>8531</v>
      </c>
      <c r="B53" s="819"/>
      <c r="C53" s="820"/>
      <c r="D53" s="821"/>
      <c r="E53" s="824"/>
      <c r="F53" s="790"/>
      <c r="G53" s="791"/>
      <c r="H53" s="786">
        <v>1</v>
      </c>
      <c r="I53" s="787">
        <v>3.19</v>
      </c>
      <c r="J53" s="788">
        <v>9</v>
      </c>
      <c r="K53" s="792">
        <v>3.19</v>
      </c>
      <c r="L53" s="789">
        <v>5</v>
      </c>
      <c r="M53" s="789">
        <v>42</v>
      </c>
      <c r="N53" s="793">
        <v>14.02</v>
      </c>
      <c r="O53" s="789" t="s">
        <v>8435</v>
      </c>
      <c r="P53" s="822" t="s">
        <v>8532</v>
      </c>
      <c r="Q53" s="794">
        <f t="shared" si="0"/>
        <v>1</v>
      </c>
      <c r="R53" s="794">
        <f t="shared" si="0"/>
        <v>3.19</v>
      </c>
      <c r="S53" s="819">
        <f t="shared" si="1"/>
        <v>14.02</v>
      </c>
      <c r="T53" s="819">
        <f t="shared" si="2"/>
        <v>9</v>
      </c>
      <c r="U53" s="819">
        <f t="shared" si="3"/>
        <v>-5.0199999999999996</v>
      </c>
      <c r="V53" s="823">
        <f t="shared" si="4"/>
        <v>0.64194008559201143</v>
      </c>
      <c r="W53" s="795"/>
    </row>
    <row r="54" spans="1:23" ht="14.4" customHeight="1" x14ac:dyDescent="0.3">
      <c r="A54" s="877" t="s">
        <v>8533</v>
      </c>
      <c r="B54" s="796">
        <v>1</v>
      </c>
      <c r="C54" s="797">
        <v>4.1500000000000004</v>
      </c>
      <c r="D54" s="798">
        <v>7</v>
      </c>
      <c r="E54" s="825"/>
      <c r="F54" s="799"/>
      <c r="G54" s="800"/>
      <c r="H54" s="801"/>
      <c r="I54" s="799"/>
      <c r="J54" s="800"/>
      <c r="K54" s="802">
        <v>4.1500000000000004</v>
      </c>
      <c r="L54" s="801">
        <v>5</v>
      </c>
      <c r="M54" s="801">
        <v>49</v>
      </c>
      <c r="N54" s="803">
        <v>16.28</v>
      </c>
      <c r="O54" s="801" t="s">
        <v>8435</v>
      </c>
      <c r="P54" s="826" t="s">
        <v>8534</v>
      </c>
      <c r="Q54" s="804">
        <f t="shared" si="0"/>
        <v>-1</v>
      </c>
      <c r="R54" s="804">
        <f t="shared" si="0"/>
        <v>-4.1500000000000004</v>
      </c>
      <c r="S54" s="827" t="str">
        <f t="shared" si="1"/>
        <v/>
      </c>
      <c r="T54" s="827" t="str">
        <f t="shared" si="2"/>
        <v/>
      </c>
      <c r="U54" s="827" t="str">
        <f t="shared" si="3"/>
        <v/>
      </c>
      <c r="V54" s="828" t="str">
        <f t="shared" si="4"/>
        <v/>
      </c>
      <c r="W54" s="805"/>
    </row>
    <row r="55" spans="1:23" ht="14.4" customHeight="1" x14ac:dyDescent="0.3">
      <c r="A55" s="877" t="s">
        <v>8535</v>
      </c>
      <c r="B55" s="827"/>
      <c r="C55" s="830"/>
      <c r="D55" s="831"/>
      <c r="E55" s="825"/>
      <c r="F55" s="799"/>
      <c r="G55" s="800"/>
      <c r="H55" s="811">
        <v>3</v>
      </c>
      <c r="I55" s="812">
        <v>1.56</v>
      </c>
      <c r="J55" s="813">
        <v>3.7</v>
      </c>
      <c r="K55" s="802">
        <v>0.52</v>
      </c>
      <c r="L55" s="801">
        <v>2</v>
      </c>
      <c r="M55" s="801">
        <v>20</v>
      </c>
      <c r="N55" s="803">
        <v>6.83</v>
      </c>
      <c r="O55" s="801" t="s">
        <v>8435</v>
      </c>
      <c r="P55" s="826" t="s">
        <v>8536</v>
      </c>
      <c r="Q55" s="804">
        <f t="shared" si="0"/>
        <v>3</v>
      </c>
      <c r="R55" s="804">
        <f t="shared" si="0"/>
        <v>1.56</v>
      </c>
      <c r="S55" s="827">
        <f t="shared" si="1"/>
        <v>20.490000000000002</v>
      </c>
      <c r="T55" s="827">
        <f t="shared" si="2"/>
        <v>11.100000000000001</v>
      </c>
      <c r="U55" s="827">
        <f t="shared" si="3"/>
        <v>-9.39</v>
      </c>
      <c r="V55" s="828">
        <f t="shared" si="4"/>
        <v>0.54172767203513916</v>
      </c>
      <c r="W55" s="805"/>
    </row>
    <row r="56" spans="1:23" ht="14.4" customHeight="1" x14ac:dyDescent="0.3">
      <c r="A56" s="878" t="s">
        <v>8537</v>
      </c>
      <c r="B56" s="870">
        <v>1</v>
      </c>
      <c r="C56" s="872">
        <v>0.98</v>
      </c>
      <c r="D56" s="829">
        <v>6</v>
      </c>
      <c r="E56" s="863">
        <v>1</v>
      </c>
      <c r="F56" s="864">
        <v>1.21</v>
      </c>
      <c r="G56" s="807">
        <v>9</v>
      </c>
      <c r="H56" s="873"/>
      <c r="I56" s="874"/>
      <c r="J56" s="810"/>
      <c r="K56" s="866">
        <v>0.98</v>
      </c>
      <c r="L56" s="865">
        <v>4</v>
      </c>
      <c r="M56" s="865">
        <v>34</v>
      </c>
      <c r="N56" s="867">
        <v>11.34</v>
      </c>
      <c r="O56" s="865" t="s">
        <v>8435</v>
      </c>
      <c r="P56" s="868" t="s">
        <v>8538</v>
      </c>
      <c r="Q56" s="869">
        <f t="shared" si="0"/>
        <v>-1</v>
      </c>
      <c r="R56" s="869">
        <f t="shared" si="0"/>
        <v>-0.98</v>
      </c>
      <c r="S56" s="870" t="str">
        <f t="shared" si="1"/>
        <v/>
      </c>
      <c r="T56" s="870" t="str">
        <f t="shared" si="2"/>
        <v/>
      </c>
      <c r="U56" s="870" t="str">
        <f t="shared" si="3"/>
        <v/>
      </c>
      <c r="V56" s="871" t="str">
        <f t="shared" si="4"/>
        <v/>
      </c>
      <c r="W56" s="808"/>
    </row>
    <row r="57" spans="1:23" ht="14.4" customHeight="1" x14ac:dyDescent="0.3">
      <c r="A57" s="876" t="s">
        <v>8539</v>
      </c>
      <c r="B57" s="819"/>
      <c r="C57" s="820"/>
      <c r="D57" s="821"/>
      <c r="E57" s="786">
        <v>1</v>
      </c>
      <c r="F57" s="787">
        <v>4.67</v>
      </c>
      <c r="G57" s="788">
        <v>9</v>
      </c>
      <c r="H57" s="789"/>
      <c r="I57" s="790"/>
      <c r="J57" s="791"/>
      <c r="K57" s="792">
        <v>4.67</v>
      </c>
      <c r="L57" s="789">
        <v>8</v>
      </c>
      <c r="M57" s="789">
        <v>68</v>
      </c>
      <c r="N57" s="793">
        <v>22.78</v>
      </c>
      <c r="O57" s="789" t="s">
        <v>6409</v>
      </c>
      <c r="P57" s="822" t="s">
        <v>8540</v>
      </c>
      <c r="Q57" s="794">
        <f t="shared" si="0"/>
        <v>0</v>
      </c>
      <c r="R57" s="794">
        <f t="shared" si="0"/>
        <v>0</v>
      </c>
      <c r="S57" s="819" t="str">
        <f t="shared" si="1"/>
        <v/>
      </c>
      <c r="T57" s="819" t="str">
        <f t="shared" si="2"/>
        <v/>
      </c>
      <c r="U57" s="819" t="str">
        <f t="shared" si="3"/>
        <v/>
      </c>
      <c r="V57" s="823" t="str">
        <f t="shared" si="4"/>
        <v/>
      </c>
      <c r="W57" s="795"/>
    </row>
    <row r="58" spans="1:23" ht="14.4" customHeight="1" x14ac:dyDescent="0.3">
      <c r="A58" s="876" t="s">
        <v>8541</v>
      </c>
      <c r="B58" s="819">
        <v>1</v>
      </c>
      <c r="C58" s="820">
        <v>5.25</v>
      </c>
      <c r="D58" s="821">
        <v>8</v>
      </c>
      <c r="E58" s="824">
        <v>1</v>
      </c>
      <c r="F58" s="790">
        <v>5.25</v>
      </c>
      <c r="G58" s="791">
        <v>11</v>
      </c>
      <c r="H58" s="786">
        <v>1</v>
      </c>
      <c r="I58" s="787">
        <v>5.25</v>
      </c>
      <c r="J58" s="788">
        <v>8</v>
      </c>
      <c r="K58" s="792">
        <v>5.25</v>
      </c>
      <c r="L58" s="789">
        <v>3</v>
      </c>
      <c r="M58" s="789">
        <v>31</v>
      </c>
      <c r="N58" s="793">
        <v>10.27</v>
      </c>
      <c r="O58" s="789" t="s">
        <v>8435</v>
      </c>
      <c r="P58" s="822" t="s">
        <v>8542</v>
      </c>
      <c r="Q58" s="794">
        <f t="shared" si="0"/>
        <v>0</v>
      </c>
      <c r="R58" s="794">
        <f t="shared" si="0"/>
        <v>0</v>
      </c>
      <c r="S58" s="819">
        <f t="shared" si="1"/>
        <v>10.27</v>
      </c>
      <c r="T58" s="819">
        <f t="shared" si="2"/>
        <v>8</v>
      </c>
      <c r="U58" s="819">
        <f t="shared" si="3"/>
        <v>-2.2699999999999996</v>
      </c>
      <c r="V58" s="823">
        <f t="shared" si="4"/>
        <v>0.77896786757546255</v>
      </c>
      <c r="W58" s="795"/>
    </row>
    <row r="59" spans="1:23" ht="14.4" customHeight="1" x14ac:dyDescent="0.3">
      <c r="A59" s="878" t="s">
        <v>8543</v>
      </c>
      <c r="B59" s="870"/>
      <c r="C59" s="872"/>
      <c r="D59" s="829"/>
      <c r="E59" s="863"/>
      <c r="F59" s="864"/>
      <c r="G59" s="807"/>
      <c r="H59" s="873">
        <v>1</v>
      </c>
      <c r="I59" s="874">
        <v>5.93</v>
      </c>
      <c r="J59" s="815">
        <v>21</v>
      </c>
      <c r="K59" s="866">
        <v>5.93</v>
      </c>
      <c r="L59" s="865">
        <v>4</v>
      </c>
      <c r="M59" s="865">
        <v>34</v>
      </c>
      <c r="N59" s="867">
        <v>11.48</v>
      </c>
      <c r="O59" s="865" t="s">
        <v>8435</v>
      </c>
      <c r="P59" s="868" t="s">
        <v>8544</v>
      </c>
      <c r="Q59" s="869">
        <f t="shared" si="0"/>
        <v>1</v>
      </c>
      <c r="R59" s="869">
        <f t="shared" si="0"/>
        <v>5.93</v>
      </c>
      <c r="S59" s="870">
        <f t="shared" si="1"/>
        <v>11.48</v>
      </c>
      <c r="T59" s="870">
        <f t="shared" si="2"/>
        <v>21</v>
      </c>
      <c r="U59" s="870">
        <f t="shared" si="3"/>
        <v>9.52</v>
      </c>
      <c r="V59" s="871">
        <f t="shared" si="4"/>
        <v>1.8292682926829267</v>
      </c>
      <c r="W59" s="808">
        <v>9.52</v>
      </c>
    </row>
    <row r="60" spans="1:23" ht="14.4" customHeight="1" x14ac:dyDescent="0.3">
      <c r="A60" s="876" t="s">
        <v>8545</v>
      </c>
      <c r="B60" s="819"/>
      <c r="C60" s="820"/>
      <c r="D60" s="821"/>
      <c r="E60" s="786">
        <v>2</v>
      </c>
      <c r="F60" s="787">
        <v>6.16</v>
      </c>
      <c r="G60" s="788">
        <v>16.5</v>
      </c>
      <c r="H60" s="789"/>
      <c r="I60" s="790"/>
      <c r="J60" s="791"/>
      <c r="K60" s="792">
        <v>3.08</v>
      </c>
      <c r="L60" s="789">
        <v>5</v>
      </c>
      <c r="M60" s="789">
        <v>42</v>
      </c>
      <c r="N60" s="793">
        <v>13.88</v>
      </c>
      <c r="O60" s="789" t="s">
        <v>6409</v>
      </c>
      <c r="P60" s="822" t="s">
        <v>8546</v>
      </c>
      <c r="Q60" s="794">
        <f t="shared" si="0"/>
        <v>0</v>
      </c>
      <c r="R60" s="794">
        <f t="shared" si="0"/>
        <v>0</v>
      </c>
      <c r="S60" s="819" t="str">
        <f t="shared" si="1"/>
        <v/>
      </c>
      <c r="T60" s="819" t="str">
        <f t="shared" si="2"/>
        <v/>
      </c>
      <c r="U60" s="819" t="str">
        <f t="shared" si="3"/>
        <v/>
      </c>
      <c r="V60" s="823" t="str">
        <f t="shared" si="4"/>
        <v/>
      </c>
      <c r="W60" s="795"/>
    </row>
    <row r="61" spans="1:23" ht="14.4" customHeight="1" x14ac:dyDescent="0.3">
      <c r="A61" s="876" t="s">
        <v>8547</v>
      </c>
      <c r="B61" s="819"/>
      <c r="C61" s="820"/>
      <c r="D61" s="821"/>
      <c r="E61" s="786">
        <v>1</v>
      </c>
      <c r="F61" s="787">
        <v>2.68</v>
      </c>
      <c r="G61" s="788">
        <v>11</v>
      </c>
      <c r="H61" s="789"/>
      <c r="I61" s="790"/>
      <c r="J61" s="791"/>
      <c r="K61" s="792">
        <v>2.68</v>
      </c>
      <c r="L61" s="789">
        <v>4</v>
      </c>
      <c r="M61" s="789">
        <v>33</v>
      </c>
      <c r="N61" s="793">
        <v>11.16</v>
      </c>
      <c r="O61" s="789" t="s">
        <v>8435</v>
      </c>
      <c r="P61" s="822" t="s">
        <v>8548</v>
      </c>
      <c r="Q61" s="794">
        <f t="shared" si="0"/>
        <v>0</v>
      </c>
      <c r="R61" s="794">
        <f t="shared" si="0"/>
        <v>0</v>
      </c>
      <c r="S61" s="819" t="str">
        <f t="shared" si="1"/>
        <v/>
      </c>
      <c r="T61" s="819" t="str">
        <f t="shared" si="2"/>
        <v/>
      </c>
      <c r="U61" s="819" t="str">
        <f t="shared" si="3"/>
        <v/>
      </c>
      <c r="V61" s="823" t="str">
        <f t="shared" si="4"/>
        <v/>
      </c>
      <c r="W61" s="795"/>
    </row>
    <row r="62" spans="1:23" ht="14.4" customHeight="1" x14ac:dyDescent="0.3">
      <c r="A62" s="878" t="s">
        <v>8549</v>
      </c>
      <c r="B62" s="870"/>
      <c r="C62" s="872"/>
      <c r="D62" s="829"/>
      <c r="E62" s="873">
        <v>1</v>
      </c>
      <c r="F62" s="874">
        <v>5.77</v>
      </c>
      <c r="G62" s="810">
        <v>7</v>
      </c>
      <c r="H62" s="865"/>
      <c r="I62" s="864"/>
      <c r="J62" s="807"/>
      <c r="K62" s="866">
        <v>5.77</v>
      </c>
      <c r="L62" s="865">
        <v>5</v>
      </c>
      <c r="M62" s="865">
        <v>43</v>
      </c>
      <c r="N62" s="867">
        <v>14.42</v>
      </c>
      <c r="O62" s="865" t="s">
        <v>8435</v>
      </c>
      <c r="P62" s="868" t="s">
        <v>8550</v>
      </c>
      <c r="Q62" s="869">
        <f t="shared" si="0"/>
        <v>0</v>
      </c>
      <c r="R62" s="869">
        <f t="shared" si="0"/>
        <v>0</v>
      </c>
      <c r="S62" s="870" t="str">
        <f t="shared" si="1"/>
        <v/>
      </c>
      <c r="T62" s="870" t="str">
        <f t="shared" si="2"/>
        <v/>
      </c>
      <c r="U62" s="870" t="str">
        <f t="shared" si="3"/>
        <v/>
      </c>
      <c r="V62" s="871" t="str">
        <f t="shared" si="4"/>
        <v/>
      </c>
      <c r="W62" s="808"/>
    </row>
    <row r="63" spans="1:23" ht="14.4" customHeight="1" x14ac:dyDescent="0.3">
      <c r="A63" s="876" t="s">
        <v>8551</v>
      </c>
      <c r="B63" s="819">
        <v>1</v>
      </c>
      <c r="C63" s="820">
        <v>2.98</v>
      </c>
      <c r="D63" s="821">
        <v>7</v>
      </c>
      <c r="E63" s="786">
        <v>5</v>
      </c>
      <c r="F63" s="787">
        <v>14.91</v>
      </c>
      <c r="G63" s="788">
        <v>6.6</v>
      </c>
      <c r="H63" s="789"/>
      <c r="I63" s="790"/>
      <c r="J63" s="791"/>
      <c r="K63" s="792">
        <v>2.98</v>
      </c>
      <c r="L63" s="789">
        <v>3</v>
      </c>
      <c r="M63" s="789">
        <v>27</v>
      </c>
      <c r="N63" s="793">
        <v>9.07</v>
      </c>
      <c r="O63" s="789" t="s">
        <v>8435</v>
      </c>
      <c r="P63" s="822" t="s">
        <v>8552</v>
      </c>
      <c r="Q63" s="794">
        <f t="shared" si="0"/>
        <v>-1</v>
      </c>
      <c r="R63" s="794">
        <f t="shared" si="0"/>
        <v>-2.98</v>
      </c>
      <c r="S63" s="819" t="str">
        <f t="shared" si="1"/>
        <v/>
      </c>
      <c r="T63" s="819" t="str">
        <f t="shared" si="2"/>
        <v/>
      </c>
      <c r="U63" s="819" t="str">
        <f t="shared" si="3"/>
        <v/>
      </c>
      <c r="V63" s="823" t="str">
        <f t="shared" si="4"/>
        <v/>
      </c>
      <c r="W63" s="795"/>
    </row>
    <row r="64" spans="1:23" ht="14.4" customHeight="1" x14ac:dyDescent="0.3">
      <c r="A64" s="876" t="s">
        <v>8553</v>
      </c>
      <c r="B64" s="819">
        <v>1</v>
      </c>
      <c r="C64" s="820">
        <v>1.98</v>
      </c>
      <c r="D64" s="821">
        <v>8</v>
      </c>
      <c r="E64" s="824"/>
      <c r="F64" s="790"/>
      <c r="G64" s="791"/>
      <c r="H64" s="786">
        <v>2</v>
      </c>
      <c r="I64" s="787">
        <v>1.8</v>
      </c>
      <c r="J64" s="788">
        <v>2.5</v>
      </c>
      <c r="K64" s="792">
        <v>1.98</v>
      </c>
      <c r="L64" s="789">
        <v>6</v>
      </c>
      <c r="M64" s="789">
        <v>51</v>
      </c>
      <c r="N64" s="793">
        <v>16.91</v>
      </c>
      <c r="O64" s="789" t="s">
        <v>8435</v>
      </c>
      <c r="P64" s="822" t="s">
        <v>8554</v>
      </c>
      <c r="Q64" s="794">
        <f t="shared" si="0"/>
        <v>1</v>
      </c>
      <c r="R64" s="794">
        <f t="shared" si="0"/>
        <v>-0.17999999999999994</v>
      </c>
      <c r="S64" s="819">
        <f t="shared" si="1"/>
        <v>33.82</v>
      </c>
      <c r="T64" s="819">
        <f t="shared" si="2"/>
        <v>5</v>
      </c>
      <c r="U64" s="819">
        <f t="shared" si="3"/>
        <v>-28.82</v>
      </c>
      <c r="V64" s="823">
        <f t="shared" si="4"/>
        <v>0.14784151389710232</v>
      </c>
      <c r="W64" s="795"/>
    </row>
    <row r="65" spans="1:23" ht="14.4" customHeight="1" x14ac:dyDescent="0.3">
      <c r="A65" s="878" t="s">
        <v>8555</v>
      </c>
      <c r="B65" s="870">
        <v>1</v>
      </c>
      <c r="C65" s="872">
        <v>2.31</v>
      </c>
      <c r="D65" s="829">
        <v>28</v>
      </c>
      <c r="E65" s="863">
        <v>1</v>
      </c>
      <c r="F65" s="864">
        <v>2.31</v>
      </c>
      <c r="G65" s="807">
        <v>24</v>
      </c>
      <c r="H65" s="873">
        <v>5</v>
      </c>
      <c r="I65" s="874">
        <v>15.81</v>
      </c>
      <c r="J65" s="815">
        <v>24.2</v>
      </c>
      <c r="K65" s="866">
        <v>2.31</v>
      </c>
      <c r="L65" s="865">
        <v>7</v>
      </c>
      <c r="M65" s="865">
        <v>60</v>
      </c>
      <c r="N65" s="867">
        <v>19.920000000000002</v>
      </c>
      <c r="O65" s="865" t="s">
        <v>8435</v>
      </c>
      <c r="P65" s="868" t="s">
        <v>8556</v>
      </c>
      <c r="Q65" s="869">
        <f t="shared" si="0"/>
        <v>4</v>
      </c>
      <c r="R65" s="869">
        <f t="shared" si="0"/>
        <v>13.5</v>
      </c>
      <c r="S65" s="870">
        <f t="shared" si="1"/>
        <v>99.600000000000009</v>
      </c>
      <c r="T65" s="870">
        <f t="shared" si="2"/>
        <v>121</v>
      </c>
      <c r="U65" s="870">
        <f t="shared" si="3"/>
        <v>21.399999999999991</v>
      </c>
      <c r="V65" s="871">
        <f t="shared" si="4"/>
        <v>1.2148594377510038</v>
      </c>
      <c r="W65" s="808">
        <v>32.31</v>
      </c>
    </row>
    <row r="66" spans="1:23" ht="14.4" customHeight="1" x14ac:dyDescent="0.3">
      <c r="A66" s="878" t="s">
        <v>8557</v>
      </c>
      <c r="B66" s="870"/>
      <c r="C66" s="872"/>
      <c r="D66" s="829"/>
      <c r="E66" s="863"/>
      <c r="F66" s="864"/>
      <c r="G66" s="807"/>
      <c r="H66" s="873">
        <v>1</v>
      </c>
      <c r="I66" s="874">
        <v>4.0999999999999996</v>
      </c>
      <c r="J66" s="815">
        <v>32</v>
      </c>
      <c r="K66" s="866">
        <v>4.0999999999999996</v>
      </c>
      <c r="L66" s="865">
        <v>9</v>
      </c>
      <c r="M66" s="865">
        <v>85</v>
      </c>
      <c r="N66" s="867">
        <v>28.22</v>
      </c>
      <c r="O66" s="865" t="s">
        <v>8435</v>
      </c>
      <c r="P66" s="868" t="s">
        <v>8558</v>
      </c>
      <c r="Q66" s="869">
        <f t="shared" si="0"/>
        <v>1</v>
      </c>
      <c r="R66" s="869">
        <f t="shared" si="0"/>
        <v>4.0999999999999996</v>
      </c>
      <c r="S66" s="870">
        <f t="shared" si="1"/>
        <v>28.22</v>
      </c>
      <c r="T66" s="870">
        <f t="shared" si="2"/>
        <v>32</v>
      </c>
      <c r="U66" s="870">
        <f t="shared" si="3"/>
        <v>3.7800000000000011</v>
      </c>
      <c r="V66" s="871">
        <f t="shared" si="4"/>
        <v>1.1339475549255846</v>
      </c>
      <c r="W66" s="808">
        <v>3.78</v>
      </c>
    </row>
    <row r="67" spans="1:23" ht="14.4" customHeight="1" x14ac:dyDescent="0.3">
      <c r="A67" s="876" t="s">
        <v>8559</v>
      </c>
      <c r="B67" s="819">
        <v>28</v>
      </c>
      <c r="C67" s="820">
        <v>60.31</v>
      </c>
      <c r="D67" s="821">
        <v>7.4</v>
      </c>
      <c r="E67" s="786">
        <v>51</v>
      </c>
      <c r="F67" s="787">
        <v>113.61</v>
      </c>
      <c r="G67" s="788">
        <v>6.4</v>
      </c>
      <c r="H67" s="789">
        <v>40</v>
      </c>
      <c r="I67" s="790">
        <v>86.06</v>
      </c>
      <c r="J67" s="791">
        <v>7.9</v>
      </c>
      <c r="K67" s="792">
        <v>2.1800000000000002</v>
      </c>
      <c r="L67" s="789">
        <v>4</v>
      </c>
      <c r="M67" s="789">
        <v>36</v>
      </c>
      <c r="N67" s="793">
        <v>11.97</v>
      </c>
      <c r="O67" s="789" t="s">
        <v>8435</v>
      </c>
      <c r="P67" s="822" t="s">
        <v>8560</v>
      </c>
      <c r="Q67" s="794">
        <f t="shared" si="0"/>
        <v>12</v>
      </c>
      <c r="R67" s="794">
        <f t="shared" si="0"/>
        <v>25.75</v>
      </c>
      <c r="S67" s="819">
        <f t="shared" si="1"/>
        <v>478.8</v>
      </c>
      <c r="T67" s="819">
        <f t="shared" si="2"/>
        <v>316</v>
      </c>
      <c r="U67" s="819">
        <f t="shared" si="3"/>
        <v>-162.80000000000001</v>
      </c>
      <c r="V67" s="823">
        <f t="shared" si="4"/>
        <v>0.65998329156223889</v>
      </c>
      <c r="W67" s="795">
        <v>40.229999999999997</v>
      </c>
    </row>
    <row r="68" spans="1:23" ht="14.4" customHeight="1" x14ac:dyDescent="0.3">
      <c r="A68" s="878" t="s">
        <v>8561</v>
      </c>
      <c r="B68" s="870">
        <v>15</v>
      </c>
      <c r="C68" s="872">
        <v>36.130000000000003</v>
      </c>
      <c r="D68" s="829">
        <v>7.3</v>
      </c>
      <c r="E68" s="873">
        <v>25</v>
      </c>
      <c r="F68" s="874">
        <v>63.77</v>
      </c>
      <c r="G68" s="810">
        <v>9.4</v>
      </c>
      <c r="H68" s="865">
        <v>12</v>
      </c>
      <c r="I68" s="864">
        <v>29.71</v>
      </c>
      <c r="J68" s="807">
        <v>7.8</v>
      </c>
      <c r="K68" s="866">
        <v>2.5299999999999998</v>
      </c>
      <c r="L68" s="865">
        <v>5</v>
      </c>
      <c r="M68" s="865">
        <v>42</v>
      </c>
      <c r="N68" s="867">
        <v>13.92</v>
      </c>
      <c r="O68" s="865" t="s">
        <v>8435</v>
      </c>
      <c r="P68" s="868" t="s">
        <v>8562</v>
      </c>
      <c r="Q68" s="869">
        <f t="shared" si="0"/>
        <v>-3</v>
      </c>
      <c r="R68" s="869">
        <f t="shared" si="0"/>
        <v>-6.4200000000000017</v>
      </c>
      <c r="S68" s="870">
        <f t="shared" si="1"/>
        <v>167.04</v>
      </c>
      <c r="T68" s="870">
        <f t="shared" si="2"/>
        <v>93.6</v>
      </c>
      <c r="U68" s="870">
        <f t="shared" si="3"/>
        <v>-73.44</v>
      </c>
      <c r="V68" s="871">
        <f t="shared" si="4"/>
        <v>0.56034482758620685</v>
      </c>
      <c r="W68" s="808">
        <v>8.15</v>
      </c>
    </row>
    <row r="69" spans="1:23" ht="14.4" customHeight="1" x14ac:dyDescent="0.3">
      <c r="A69" s="878" t="s">
        <v>8563</v>
      </c>
      <c r="B69" s="870">
        <v>3</v>
      </c>
      <c r="C69" s="872">
        <v>9.83</v>
      </c>
      <c r="D69" s="829">
        <v>11.7</v>
      </c>
      <c r="E69" s="873">
        <v>3</v>
      </c>
      <c r="F69" s="874">
        <v>10.74</v>
      </c>
      <c r="G69" s="810">
        <v>26.7</v>
      </c>
      <c r="H69" s="865">
        <v>3</v>
      </c>
      <c r="I69" s="864">
        <v>9.26</v>
      </c>
      <c r="J69" s="807">
        <v>7.7</v>
      </c>
      <c r="K69" s="866">
        <v>3.24</v>
      </c>
      <c r="L69" s="865">
        <v>6</v>
      </c>
      <c r="M69" s="865">
        <v>52</v>
      </c>
      <c r="N69" s="867">
        <v>17.190000000000001</v>
      </c>
      <c r="O69" s="865" t="s">
        <v>8435</v>
      </c>
      <c r="P69" s="868" t="s">
        <v>8564</v>
      </c>
      <c r="Q69" s="869">
        <f t="shared" si="0"/>
        <v>0</v>
      </c>
      <c r="R69" s="869">
        <f t="shared" si="0"/>
        <v>-0.57000000000000028</v>
      </c>
      <c r="S69" s="870">
        <f t="shared" si="1"/>
        <v>51.570000000000007</v>
      </c>
      <c r="T69" s="870">
        <f t="shared" si="2"/>
        <v>23.1</v>
      </c>
      <c r="U69" s="870">
        <f t="shared" si="3"/>
        <v>-28.470000000000006</v>
      </c>
      <c r="V69" s="871">
        <f t="shared" si="4"/>
        <v>0.44793484584060494</v>
      </c>
      <c r="W69" s="808"/>
    </row>
    <row r="70" spans="1:23" ht="14.4" customHeight="1" x14ac:dyDescent="0.3">
      <c r="A70" s="876" t="s">
        <v>8565</v>
      </c>
      <c r="B70" s="816">
        <v>7</v>
      </c>
      <c r="C70" s="817">
        <v>7.38</v>
      </c>
      <c r="D70" s="818">
        <v>13</v>
      </c>
      <c r="E70" s="824">
        <v>2</v>
      </c>
      <c r="F70" s="790">
        <v>1.74</v>
      </c>
      <c r="G70" s="791">
        <v>12</v>
      </c>
      <c r="H70" s="789">
        <v>6</v>
      </c>
      <c r="I70" s="790">
        <v>5.53</v>
      </c>
      <c r="J70" s="809">
        <v>6.8</v>
      </c>
      <c r="K70" s="792">
        <v>0.79</v>
      </c>
      <c r="L70" s="789">
        <v>2</v>
      </c>
      <c r="M70" s="789">
        <v>18</v>
      </c>
      <c r="N70" s="793">
        <v>5.88</v>
      </c>
      <c r="O70" s="789" t="s">
        <v>8566</v>
      </c>
      <c r="P70" s="822" t="s">
        <v>8567</v>
      </c>
      <c r="Q70" s="794">
        <f t="shared" ref="Q70:R133" si="5">H70-B70</f>
        <v>-1</v>
      </c>
      <c r="R70" s="794">
        <f t="shared" si="5"/>
        <v>-1.8499999999999996</v>
      </c>
      <c r="S70" s="819">
        <f t="shared" ref="S70:S133" si="6">IF(H70=0,"",H70*N70)</f>
        <v>35.28</v>
      </c>
      <c r="T70" s="819">
        <f t="shared" ref="T70:T133" si="7">IF(H70=0,"",H70*J70)</f>
        <v>40.799999999999997</v>
      </c>
      <c r="U70" s="819">
        <f t="shared" ref="U70:U133" si="8">IF(H70=0,"",T70-S70)</f>
        <v>5.519999999999996</v>
      </c>
      <c r="V70" s="823">
        <f t="shared" ref="V70:V133" si="9">IF(H70=0,"",T70/S70)</f>
        <v>1.1564625850340136</v>
      </c>
      <c r="W70" s="795">
        <v>14.35</v>
      </c>
    </row>
    <row r="71" spans="1:23" ht="14.4" customHeight="1" x14ac:dyDescent="0.3">
      <c r="A71" s="878" t="s">
        <v>8568</v>
      </c>
      <c r="B71" s="861">
        <v>6</v>
      </c>
      <c r="C71" s="862">
        <v>13.13</v>
      </c>
      <c r="D71" s="806">
        <v>23.7</v>
      </c>
      <c r="E71" s="863">
        <v>7</v>
      </c>
      <c r="F71" s="864">
        <v>14.43</v>
      </c>
      <c r="G71" s="807">
        <v>22.1</v>
      </c>
      <c r="H71" s="865">
        <v>2</v>
      </c>
      <c r="I71" s="864">
        <v>4.54</v>
      </c>
      <c r="J71" s="815">
        <v>18</v>
      </c>
      <c r="K71" s="866">
        <v>1.78</v>
      </c>
      <c r="L71" s="865">
        <v>5</v>
      </c>
      <c r="M71" s="865">
        <v>45</v>
      </c>
      <c r="N71" s="867">
        <v>14.94</v>
      </c>
      <c r="O71" s="865" t="s">
        <v>8566</v>
      </c>
      <c r="P71" s="868" t="s">
        <v>8567</v>
      </c>
      <c r="Q71" s="869">
        <f t="shared" si="5"/>
        <v>-4</v>
      </c>
      <c r="R71" s="869">
        <f t="shared" si="5"/>
        <v>-8.59</v>
      </c>
      <c r="S71" s="870">
        <f t="shared" si="6"/>
        <v>29.88</v>
      </c>
      <c r="T71" s="870">
        <f t="shared" si="7"/>
        <v>36</v>
      </c>
      <c r="U71" s="870">
        <f t="shared" si="8"/>
        <v>6.120000000000001</v>
      </c>
      <c r="V71" s="871">
        <f t="shared" si="9"/>
        <v>1.2048192771084338</v>
      </c>
      <c r="W71" s="808">
        <v>6.12</v>
      </c>
    </row>
    <row r="72" spans="1:23" ht="14.4" customHeight="1" x14ac:dyDescent="0.3">
      <c r="A72" s="878" t="s">
        <v>8569</v>
      </c>
      <c r="B72" s="861">
        <v>1</v>
      </c>
      <c r="C72" s="862">
        <v>3.55</v>
      </c>
      <c r="D72" s="806">
        <v>29</v>
      </c>
      <c r="E72" s="863">
        <v>3</v>
      </c>
      <c r="F72" s="864">
        <v>10.210000000000001</v>
      </c>
      <c r="G72" s="807">
        <v>19.3</v>
      </c>
      <c r="H72" s="865"/>
      <c r="I72" s="864"/>
      <c r="J72" s="807"/>
      <c r="K72" s="866">
        <v>3.55</v>
      </c>
      <c r="L72" s="865">
        <v>9</v>
      </c>
      <c r="M72" s="865">
        <v>79</v>
      </c>
      <c r="N72" s="867">
        <v>26.35</v>
      </c>
      <c r="O72" s="865" t="s">
        <v>8566</v>
      </c>
      <c r="P72" s="868" t="s">
        <v>8567</v>
      </c>
      <c r="Q72" s="869">
        <f t="shared" si="5"/>
        <v>-1</v>
      </c>
      <c r="R72" s="869">
        <f t="shared" si="5"/>
        <v>-3.55</v>
      </c>
      <c r="S72" s="870" t="str">
        <f t="shared" si="6"/>
        <v/>
      </c>
      <c r="T72" s="870" t="str">
        <f t="shared" si="7"/>
        <v/>
      </c>
      <c r="U72" s="870" t="str">
        <f t="shared" si="8"/>
        <v/>
      </c>
      <c r="V72" s="871" t="str">
        <f t="shared" si="9"/>
        <v/>
      </c>
      <c r="W72" s="808"/>
    </row>
    <row r="73" spans="1:23" ht="14.4" customHeight="1" x14ac:dyDescent="0.3">
      <c r="A73" s="877" t="s">
        <v>8570</v>
      </c>
      <c r="B73" s="827">
        <v>162</v>
      </c>
      <c r="C73" s="830">
        <v>175.75</v>
      </c>
      <c r="D73" s="831">
        <v>4.5999999999999996</v>
      </c>
      <c r="E73" s="825">
        <v>191</v>
      </c>
      <c r="F73" s="799">
        <v>209.92</v>
      </c>
      <c r="G73" s="800">
        <v>4.3</v>
      </c>
      <c r="H73" s="811">
        <v>187</v>
      </c>
      <c r="I73" s="812">
        <v>203.04</v>
      </c>
      <c r="J73" s="813">
        <v>4.3</v>
      </c>
      <c r="K73" s="802">
        <v>1.06</v>
      </c>
      <c r="L73" s="801">
        <v>2</v>
      </c>
      <c r="M73" s="801">
        <v>18</v>
      </c>
      <c r="N73" s="803">
        <v>5.99</v>
      </c>
      <c r="O73" s="801" t="s">
        <v>8435</v>
      </c>
      <c r="P73" s="826" t="s">
        <v>8571</v>
      </c>
      <c r="Q73" s="804">
        <f t="shared" si="5"/>
        <v>25</v>
      </c>
      <c r="R73" s="804">
        <f t="shared" si="5"/>
        <v>27.289999999999992</v>
      </c>
      <c r="S73" s="827">
        <f t="shared" si="6"/>
        <v>1120.1300000000001</v>
      </c>
      <c r="T73" s="827">
        <f t="shared" si="7"/>
        <v>804.1</v>
      </c>
      <c r="U73" s="827">
        <f t="shared" si="8"/>
        <v>-316.03000000000009</v>
      </c>
      <c r="V73" s="828">
        <f t="shared" si="9"/>
        <v>0.71786310517529206</v>
      </c>
      <c r="W73" s="805">
        <v>89.48</v>
      </c>
    </row>
    <row r="74" spans="1:23" ht="14.4" customHeight="1" x14ac:dyDescent="0.3">
      <c r="A74" s="878" t="s">
        <v>8572</v>
      </c>
      <c r="B74" s="870">
        <v>34</v>
      </c>
      <c r="C74" s="872">
        <v>46.92</v>
      </c>
      <c r="D74" s="829">
        <v>7.6</v>
      </c>
      <c r="E74" s="863">
        <v>17</v>
      </c>
      <c r="F74" s="864">
        <v>22.71</v>
      </c>
      <c r="G74" s="807">
        <v>6.2</v>
      </c>
      <c r="H74" s="873">
        <v>25</v>
      </c>
      <c r="I74" s="874">
        <v>32.58</v>
      </c>
      <c r="J74" s="810">
        <v>7.7</v>
      </c>
      <c r="K74" s="866">
        <v>1.25</v>
      </c>
      <c r="L74" s="865">
        <v>3</v>
      </c>
      <c r="M74" s="865">
        <v>25</v>
      </c>
      <c r="N74" s="867">
        <v>8.25</v>
      </c>
      <c r="O74" s="865" t="s">
        <v>8435</v>
      </c>
      <c r="P74" s="868" t="s">
        <v>8573</v>
      </c>
      <c r="Q74" s="869">
        <f t="shared" si="5"/>
        <v>-9</v>
      </c>
      <c r="R74" s="869">
        <f t="shared" si="5"/>
        <v>-14.340000000000003</v>
      </c>
      <c r="S74" s="870">
        <f t="shared" si="6"/>
        <v>206.25</v>
      </c>
      <c r="T74" s="870">
        <f t="shared" si="7"/>
        <v>192.5</v>
      </c>
      <c r="U74" s="870">
        <f t="shared" si="8"/>
        <v>-13.75</v>
      </c>
      <c r="V74" s="871">
        <f t="shared" si="9"/>
        <v>0.93333333333333335</v>
      </c>
      <c r="W74" s="808">
        <v>30.73</v>
      </c>
    </row>
    <row r="75" spans="1:23" ht="14.4" customHeight="1" x14ac:dyDescent="0.3">
      <c r="A75" s="878" t="s">
        <v>8574</v>
      </c>
      <c r="B75" s="870">
        <v>4</v>
      </c>
      <c r="C75" s="872">
        <v>6.13</v>
      </c>
      <c r="D75" s="829">
        <v>6.5</v>
      </c>
      <c r="E75" s="863">
        <v>2</v>
      </c>
      <c r="F75" s="864">
        <v>3.35</v>
      </c>
      <c r="G75" s="807">
        <v>8</v>
      </c>
      <c r="H75" s="873">
        <v>3</v>
      </c>
      <c r="I75" s="874">
        <v>3.86</v>
      </c>
      <c r="J75" s="810">
        <v>4.3</v>
      </c>
      <c r="K75" s="866">
        <v>1.5</v>
      </c>
      <c r="L75" s="865">
        <v>4</v>
      </c>
      <c r="M75" s="865">
        <v>32</v>
      </c>
      <c r="N75" s="867">
        <v>10.62</v>
      </c>
      <c r="O75" s="865" t="s">
        <v>8435</v>
      </c>
      <c r="P75" s="868" t="s">
        <v>8575</v>
      </c>
      <c r="Q75" s="869">
        <f t="shared" si="5"/>
        <v>-1</v>
      </c>
      <c r="R75" s="869">
        <f t="shared" si="5"/>
        <v>-2.27</v>
      </c>
      <c r="S75" s="870">
        <f t="shared" si="6"/>
        <v>31.86</v>
      </c>
      <c r="T75" s="870">
        <f t="shared" si="7"/>
        <v>12.899999999999999</v>
      </c>
      <c r="U75" s="870">
        <f t="shared" si="8"/>
        <v>-18.96</v>
      </c>
      <c r="V75" s="871">
        <f t="shared" si="9"/>
        <v>0.40489642184557434</v>
      </c>
      <c r="W75" s="808"/>
    </row>
    <row r="76" spans="1:23" ht="14.4" customHeight="1" x14ac:dyDescent="0.3">
      <c r="A76" s="876" t="s">
        <v>8576</v>
      </c>
      <c r="B76" s="816">
        <v>126</v>
      </c>
      <c r="C76" s="817">
        <v>46.23</v>
      </c>
      <c r="D76" s="818">
        <v>3.1</v>
      </c>
      <c r="E76" s="824">
        <v>162</v>
      </c>
      <c r="F76" s="790">
        <v>62.38</v>
      </c>
      <c r="G76" s="791">
        <v>3.1</v>
      </c>
      <c r="H76" s="789">
        <v>146</v>
      </c>
      <c r="I76" s="790">
        <v>54.53</v>
      </c>
      <c r="J76" s="791">
        <v>3</v>
      </c>
      <c r="K76" s="792">
        <v>0.36</v>
      </c>
      <c r="L76" s="789">
        <v>1</v>
      </c>
      <c r="M76" s="789">
        <v>10</v>
      </c>
      <c r="N76" s="793">
        <v>3.42</v>
      </c>
      <c r="O76" s="789" t="s">
        <v>8435</v>
      </c>
      <c r="P76" s="822" t="s">
        <v>8577</v>
      </c>
      <c r="Q76" s="794">
        <f t="shared" si="5"/>
        <v>20</v>
      </c>
      <c r="R76" s="794">
        <f t="shared" si="5"/>
        <v>8.3000000000000043</v>
      </c>
      <c r="S76" s="819">
        <f t="shared" si="6"/>
        <v>499.32</v>
      </c>
      <c r="T76" s="819">
        <f t="shared" si="7"/>
        <v>438</v>
      </c>
      <c r="U76" s="819">
        <f t="shared" si="8"/>
        <v>-61.319999999999993</v>
      </c>
      <c r="V76" s="823">
        <f t="shared" si="9"/>
        <v>0.87719298245614041</v>
      </c>
      <c r="W76" s="795">
        <v>40.31</v>
      </c>
    </row>
    <row r="77" spans="1:23" ht="14.4" customHeight="1" x14ac:dyDescent="0.3">
      <c r="A77" s="878" t="s">
        <v>8578</v>
      </c>
      <c r="B77" s="861">
        <v>94</v>
      </c>
      <c r="C77" s="862">
        <v>43.15</v>
      </c>
      <c r="D77" s="806">
        <v>4</v>
      </c>
      <c r="E77" s="863">
        <v>23</v>
      </c>
      <c r="F77" s="864">
        <v>12.41</v>
      </c>
      <c r="G77" s="807">
        <v>4.5</v>
      </c>
      <c r="H77" s="865">
        <v>26</v>
      </c>
      <c r="I77" s="864">
        <v>16.32</v>
      </c>
      <c r="J77" s="815">
        <v>7.2</v>
      </c>
      <c r="K77" s="866">
        <v>0.41</v>
      </c>
      <c r="L77" s="865">
        <v>1</v>
      </c>
      <c r="M77" s="865">
        <v>12</v>
      </c>
      <c r="N77" s="867">
        <v>3.87</v>
      </c>
      <c r="O77" s="865" t="s">
        <v>8435</v>
      </c>
      <c r="P77" s="868" t="s">
        <v>8579</v>
      </c>
      <c r="Q77" s="869">
        <f t="shared" si="5"/>
        <v>-68</v>
      </c>
      <c r="R77" s="869">
        <f t="shared" si="5"/>
        <v>-26.83</v>
      </c>
      <c r="S77" s="870">
        <f t="shared" si="6"/>
        <v>100.62</v>
      </c>
      <c r="T77" s="870">
        <f t="shared" si="7"/>
        <v>187.20000000000002</v>
      </c>
      <c r="U77" s="870">
        <f t="shared" si="8"/>
        <v>86.580000000000013</v>
      </c>
      <c r="V77" s="871">
        <f t="shared" si="9"/>
        <v>1.86046511627907</v>
      </c>
      <c r="W77" s="808">
        <v>97.03</v>
      </c>
    </row>
    <row r="78" spans="1:23" ht="14.4" customHeight="1" x14ac:dyDescent="0.3">
      <c r="A78" s="878" t="s">
        <v>8580</v>
      </c>
      <c r="B78" s="861">
        <v>1</v>
      </c>
      <c r="C78" s="862">
        <v>0.49</v>
      </c>
      <c r="D78" s="806">
        <v>2</v>
      </c>
      <c r="E78" s="863">
        <v>5</v>
      </c>
      <c r="F78" s="864">
        <v>4.13</v>
      </c>
      <c r="G78" s="807">
        <v>9.6</v>
      </c>
      <c r="H78" s="865"/>
      <c r="I78" s="864"/>
      <c r="J78" s="807"/>
      <c r="K78" s="866">
        <v>0.49</v>
      </c>
      <c r="L78" s="865">
        <v>2</v>
      </c>
      <c r="M78" s="865">
        <v>14</v>
      </c>
      <c r="N78" s="867">
        <v>4.8099999999999996</v>
      </c>
      <c r="O78" s="865" t="s">
        <v>8435</v>
      </c>
      <c r="P78" s="868" t="s">
        <v>8581</v>
      </c>
      <c r="Q78" s="869">
        <f t="shared" si="5"/>
        <v>-1</v>
      </c>
      <c r="R78" s="869">
        <f t="shared" si="5"/>
        <v>-0.49</v>
      </c>
      <c r="S78" s="870" t="str">
        <f t="shared" si="6"/>
        <v/>
      </c>
      <c r="T78" s="870" t="str">
        <f t="shared" si="7"/>
        <v/>
      </c>
      <c r="U78" s="870" t="str">
        <f t="shared" si="8"/>
        <v/>
      </c>
      <c r="V78" s="871" t="str">
        <f t="shared" si="9"/>
        <v/>
      </c>
      <c r="W78" s="808"/>
    </row>
    <row r="79" spans="1:23" ht="14.4" customHeight="1" x14ac:dyDescent="0.3">
      <c r="A79" s="876" t="s">
        <v>8582</v>
      </c>
      <c r="B79" s="816">
        <v>31</v>
      </c>
      <c r="C79" s="817">
        <v>25.11</v>
      </c>
      <c r="D79" s="818">
        <v>3.7</v>
      </c>
      <c r="E79" s="824">
        <v>39</v>
      </c>
      <c r="F79" s="790">
        <v>31.68</v>
      </c>
      <c r="G79" s="791">
        <v>4.4000000000000004</v>
      </c>
      <c r="H79" s="789">
        <v>11</v>
      </c>
      <c r="I79" s="790">
        <v>11.37</v>
      </c>
      <c r="J79" s="791">
        <v>4.5999999999999996</v>
      </c>
      <c r="K79" s="792">
        <v>0.65</v>
      </c>
      <c r="L79" s="789">
        <v>2</v>
      </c>
      <c r="M79" s="789">
        <v>15</v>
      </c>
      <c r="N79" s="793">
        <v>4.9400000000000004</v>
      </c>
      <c r="O79" s="789" t="s">
        <v>8435</v>
      </c>
      <c r="P79" s="822" t="s">
        <v>8583</v>
      </c>
      <c r="Q79" s="794">
        <f t="shared" si="5"/>
        <v>-20</v>
      </c>
      <c r="R79" s="794">
        <f t="shared" si="5"/>
        <v>-13.74</v>
      </c>
      <c r="S79" s="819">
        <f t="shared" si="6"/>
        <v>54.34</v>
      </c>
      <c r="T79" s="819">
        <f t="shared" si="7"/>
        <v>50.599999999999994</v>
      </c>
      <c r="U79" s="819">
        <f t="shared" si="8"/>
        <v>-3.7400000000000091</v>
      </c>
      <c r="V79" s="823">
        <f t="shared" si="9"/>
        <v>0.93117408906882571</v>
      </c>
      <c r="W79" s="795">
        <v>1.43</v>
      </c>
    </row>
    <row r="80" spans="1:23" ht="14.4" customHeight="1" x14ac:dyDescent="0.3">
      <c r="A80" s="878" t="s">
        <v>8584</v>
      </c>
      <c r="B80" s="861">
        <v>39</v>
      </c>
      <c r="C80" s="862">
        <v>50.78</v>
      </c>
      <c r="D80" s="806">
        <v>6.2</v>
      </c>
      <c r="E80" s="863">
        <v>19</v>
      </c>
      <c r="F80" s="864">
        <v>21.47</v>
      </c>
      <c r="G80" s="807">
        <v>5.8</v>
      </c>
      <c r="H80" s="865">
        <v>11</v>
      </c>
      <c r="I80" s="864">
        <v>13.02</v>
      </c>
      <c r="J80" s="807">
        <v>5.4</v>
      </c>
      <c r="K80" s="866">
        <v>1.1200000000000001</v>
      </c>
      <c r="L80" s="865">
        <v>2</v>
      </c>
      <c r="M80" s="865">
        <v>22</v>
      </c>
      <c r="N80" s="867">
        <v>7.43</v>
      </c>
      <c r="O80" s="865" t="s">
        <v>8435</v>
      </c>
      <c r="P80" s="868" t="s">
        <v>8585</v>
      </c>
      <c r="Q80" s="869">
        <f t="shared" si="5"/>
        <v>-28</v>
      </c>
      <c r="R80" s="869">
        <f t="shared" si="5"/>
        <v>-37.760000000000005</v>
      </c>
      <c r="S80" s="870">
        <f t="shared" si="6"/>
        <v>81.72999999999999</v>
      </c>
      <c r="T80" s="870">
        <f t="shared" si="7"/>
        <v>59.400000000000006</v>
      </c>
      <c r="U80" s="870">
        <f t="shared" si="8"/>
        <v>-22.329999999999984</v>
      </c>
      <c r="V80" s="871">
        <f t="shared" si="9"/>
        <v>0.72678331090174986</v>
      </c>
      <c r="W80" s="808">
        <v>7.57</v>
      </c>
    </row>
    <row r="81" spans="1:23" ht="14.4" customHeight="1" x14ac:dyDescent="0.3">
      <c r="A81" s="878" t="s">
        <v>8586</v>
      </c>
      <c r="B81" s="861">
        <v>1</v>
      </c>
      <c r="C81" s="862">
        <v>2.0299999999999998</v>
      </c>
      <c r="D81" s="806">
        <v>7</v>
      </c>
      <c r="E81" s="863">
        <v>1</v>
      </c>
      <c r="F81" s="864">
        <v>4.3099999999999996</v>
      </c>
      <c r="G81" s="807">
        <v>12</v>
      </c>
      <c r="H81" s="865"/>
      <c r="I81" s="864"/>
      <c r="J81" s="807"/>
      <c r="K81" s="866">
        <v>2.0299999999999998</v>
      </c>
      <c r="L81" s="865">
        <v>4</v>
      </c>
      <c r="M81" s="865">
        <v>36</v>
      </c>
      <c r="N81" s="867">
        <v>11.96</v>
      </c>
      <c r="O81" s="865" t="s">
        <v>8435</v>
      </c>
      <c r="P81" s="868" t="s">
        <v>8587</v>
      </c>
      <c r="Q81" s="869">
        <f t="shared" si="5"/>
        <v>-1</v>
      </c>
      <c r="R81" s="869">
        <f t="shared" si="5"/>
        <v>-2.0299999999999998</v>
      </c>
      <c r="S81" s="870" t="str">
        <f t="shared" si="6"/>
        <v/>
      </c>
      <c r="T81" s="870" t="str">
        <f t="shared" si="7"/>
        <v/>
      </c>
      <c r="U81" s="870" t="str">
        <f t="shared" si="8"/>
        <v/>
      </c>
      <c r="V81" s="871" t="str">
        <f t="shared" si="9"/>
        <v/>
      </c>
      <c r="W81" s="808"/>
    </row>
    <row r="82" spans="1:23" ht="14.4" customHeight="1" x14ac:dyDescent="0.3">
      <c r="A82" s="876" t="s">
        <v>8588</v>
      </c>
      <c r="B82" s="819">
        <v>17</v>
      </c>
      <c r="C82" s="820">
        <v>13.18</v>
      </c>
      <c r="D82" s="821">
        <v>6.4</v>
      </c>
      <c r="E82" s="824">
        <v>23</v>
      </c>
      <c r="F82" s="790">
        <v>17.649999999999999</v>
      </c>
      <c r="G82" s="791">
        <v>5.7</v>
      </c>
      <c r="H82" s="786">
        <v>35</v>
      </c>
      <c r="I82" s="787">
        <v>26.12</v>
      </c>
      <c r="J82" s="809">
        <v>5.3</v>
      </c>
      <c r="K82" s="792">
        <v>0.55000000000000004</v>
      </c>
      <c r="L82" s="789">
        <v>2</v>
      </c>
      <c r="M82" s="789">
        <v>14</v>
      </c>
      <c r="N82" s="793">
        <v>4.71</v>
      </c>
      <c r="O82" s="789" t="s">
        <v>8435</v>
      </c>
      <c r="P82" s="822" t="s">
        <v>8589</v>
      </c>
      <c r="Q82" s="794">
        <f t="shared" si="5"/>
        <v>18</v>
      </c>
      <c r="R82" s="794">
        <f t="shared" si="5"/>
        <v>12.940000000000001</v>
      </c>
      <c r="S82" s="819">
        <f t="shared" si="6"/>
        <v>164.85</v>
      </c>
      <c r="T82" s="819">
        <f t="shared" si="7"/>
        <v>185.5</v>
      </c>
      <c r="U82" s="819">
        <f t="shared" si="8"/>
        <v>20.650000000000006</v>
      </c>
      <c r="V82" s="823">
        <f t="shared" si="9"/>
        <v>1.1252653927813163</v>
      </c>
      <c r="W82" s="795">
        <v>49.87</v>
      </c>
    </row>
    <row r="83" spans="1:23" ht="14.4" customHeight="1" x14ac:dyDescent="0.3">
      <c r="A83" s="878" t="s">
        <v>8590</v>
      </c>
      <c r="B83" s="870">
        <v>2</v>
      </c>
      <c r="C83" s="872">
        <v>5.32</v>
      </c>
      <c r="D83" s="829">
        <v>10.5</v>
      </c>
      <c r="E83" s="863">
        <v>5</v>
      </c>
      <c r="F83" s="864">
        <v>4.72</v>
      </c>
      <c r="G83" s="807">
        <v>6.6</v>
      </c>
      <c r="H83" s="873">
        <v>5</v>
      </c>
      <c r="I83" s="874">
        <v>4.41</v>
      </c>
      <c r="J83" s="815">
        <v>9.4</v>
      </c>
      <c r="K83" s="866">
        <v>0.6</v>
      </c>
      <c r="L83" s="865">
        <v>2</v>
      </c>
      <c r="M83" s="865">
        <v>16</v>
      </c>
      <c r="N83" s="867">
        <v>5.45</v>
      </c>
      <c r="O83" s="865" t="s">
        <v>8435</v>
      </c>
      <c r="P83" s="868" t="s">
        <v>8591</v>
      </c>
      <c r="Q83" s="869">
        <f t="shared" si="5"/>
        <v>3</v>
      </c>
      <c r="R83" s="869">
        <f t="shared" si="5"/>
        <v>-0.91000000000000014</v>
      </c>
      <c r="S83" s="870">
        <f t="shared" si="6"/>
        <v>27.25</v>
      </c>
      <c r="T83" s="870">
        <f t="shared" si="7"/>
        <v>47</v>
      </c>
      <c r="U83" s="870">
        <f t="shared" si="8"/>
        <v>19.75</v>
      </c>
      <c r="V83" s="871">
        <f t="shared" si="9"/>
        <v>1.724770642201835</v>
      </c>
      <c r="W83" s="808">
        <v>21.2</v>
      </c>
    </row>
    <row r="84" spans="1:23" ht="14.4" customHeight="1" x14ac:dyDescent="0.3">
      <c r="A84" s="876" t="s">
        <v>8592</v>
      </c>
      <c r="B84" s="816">
        <v>361</v>
      </c>
      <c r="C84" s="817">
        <v>310.91000000000003</v>
      </c>
      <c r="D84" s="818">
        <v>3.4</v>
      </c>
      <c r="E84" s="824">
        <v>323</v>
      </c>
      <c r="F84" s="790">
        <v>274.74</v>
      </c>
      <c r="G84" s="791">
        <v>3.1</v>
      </c>
      <c r="H84" s="789">
        <v>356</v>
      </c>
      <c r="I84" s="790">
        <v>305.77999999999997</v>
      </c>
      <c r="J84" s="791">
        <v>3.3</v>
      </c>
      <c r="K84" s="792">
        <v>0.81</v>
      </c>
      <c r="L84" s="789">
        <v>2</v>
      </c>
      <c r="M84" s="789">
        <v>14</v>
      </c>
      <c r="N84" s="793">
        <v>4.75</v>
      </c>
      <c r="O84" s="789" t="s">
        <v>8435</v>
      </c>
      <c r="P84" s="822" t="s">
        <v>8593</v>
      </c>
      <c r="Q84" s="794">
        <f t="shared" si="5"/>
        <v>-5</v>
      </c>
      <c r="R84" s="794">
        <f t="shared" si="5"/>
        <v>-5.1300000000000523</v>
      </c>
      <c r="S84" s="819">
        <f t="shared" si="6"/>
        <v>1691</v>
      </c>
      <c r="T84" s="819">
        <f t="shared" si="7"/>
        <v>1174.8</v>
      </c>
      <c r="U84" s="819">
        <f t="shared" si="8"/>
        <v>-516.20000000000005</v>
      </c>
      <c r="V84" s="823">
        <f t="shared" si="9"/>
        <v>0.6947368421052631</v>
      </c>
      <c r="W84" s="795">
        <v>59.87</v>
      </c>
    </row>
    <row r="85" spans="1:23" ht="14.4" customHeight="1" x14ac:dyDescent="0.3">
      <c r="A85" s="878" t="s">
        <v>8594</v>
      </c>
      <c r="B85" s="861">
        <v>47</v>
      </c>
      <c r="C85" s="862">
        <v>58.36</v>
      </c>
      <c r="D85" s="806">
        <v>4.7</v>
      </c>
      <c r="E85" s="863">
        <v>49</v>
      </c>
      <c r="F85" s="864">
        <v>60.67</v>
      </c>
      <c r="G85" s="807">
        <v>4.9000000000000004</v>
      </c>
      <c r="H85" s="865">
        <v>42</v>
      </c>
      <c r="I85" s="864">
        <v>53.86</v>
      </c>
      <c r="J85" s="807">
        <v>5.0999999999999996</v>
      </c>
      <c r="K85" s="866">
        <v>1.1299999999999999</v>
      </c>
      <c r="L85" s="865">
        <v>2</v>
      </c>
      <c r="M85" s="865">
        <v>20</v>
      </c>
      <c r="N85" s="867">
        <v>6.79</v>
      </c>
      <c r="O85" s="865" t="s">
        <v>8435</v>
      </c>
      <c r="P85" s="868" t="s">
        <v>8595</v>
      </c>
      <c r="Q85" s="869">
        <f t="shared" si="5"/>
        <v>-5</v>
      </c>
      <c r="R85" s="869">
        <f t="shared" si="5"/>
        <v>-4.5</v>
      </c>
      <c r="S85" s="870">
        <f t="shared" si="6"/>
        <v>285.18</v>
      </c>
      <c r="T85" s="870">
        <f t="shared" si="7"/>
        <v>214.2</v>
      </c>
      <c r="U85" s="870">
        <f t="shared" si="8"/>
        <v>-70.980000000000018</v>
      </c>
      <c r="V85" s="871">
        <f t="shared" si="9"/>
        <v>0.75110456553755522</v>
      </c>
      <c r="W85" s="808">
        <v>29.91</v>
      </c>
    </row>
    <row r="86" spans="1:23" ht="14.4" customHeight="1" x14ac:dyDescent="0.3">
      <c r="A86" s="878" t="s">
        <v>8596</v>
      </c>
      <c r="B86" s="861">
        <v>2</v>
      </c>
      <c r="C86" s="862">
        <v>2.8</v>
      </c>
      <c r="D86" s="806">
        <v>4</v>
      </c>
      <c r="E86" s="863">
        <v>4</v>
      </c>
      <c r="F86" s="864">
        <v>6.38</v>
      </c>
      <c r="G86" s="807">
        <v>8</v>
      </c>
      <c r="H86" s="865">
        <v>2</v>
      </c>
      <c r="I86" s="864">
        <v>2.85</v>
      </c>
      <c r="J86" s="815">
        <v>9.5</v>
      </c>
      <c r="K86" s="866">
        <v>1.4</v>
      </c>
      <c r="L86" s="865">
        <v>3</v>
      </c>
      <c r="M86" s="865">
        <v>26</v>
      </c>
      <c r="N86" s="867">
        <v>8.81</v>
      </c>
      <c r="O86" s="865" t="s">
        <v>8435</v>
      </c>
      <c r="P86" s="868" t="s">
        <v>8597</v>
      </c>
      <c r="Q86" s="869">
        <f t="shared" si="5"/>
        <v>0</v>
      </c>
      <c r="R86" s="869">
        <f t="shared" si="5"/>
        <v>5.0000000000000266E-2</v>
      </c>
      <c r="S86" s="870">
        <f t="shared" si="6"/>
        <v>17.62</v>
      </c>
      <c r="T86" s="870">
        <f t="shared" si="7"/>
        <v>19</v>
      </c>
      <c r="U86" s="870">
        <f t="shared" si="8"/>
        <v>1.379999999999999</v>
      </c>
      <c r="V86" s="871">
        <f t="shared" si="9"/>
        <v>1.0783200908059023</v>
      </c>
      <c r="W86" s="808">
        <v>7.19</v>
      </c>
    </row>
    <row r="87" spans="1:23" ht="14.4" customHeight="1" x14ac:dyDescent="0.3">
      <c r="A87" s="877" t="s">
        <v>8598</v>
      </c>
      <c r="B87" s="827">
        <v>42</v>
      </c>
      <c r="C87" s="830">
        <v>21.79</v>
      </c>
      <c r="D87" s="831">
        <v>3.1</v>
      </c>
      <c r="E87" s="811">
        <v>54</v>
      </c>
      <c r="F87" s="812">
        <v>28.35</v>
      </c>
      <c r="G87" s="813">
        <v>3</v>
      </c>
      <c r="H87" s="801">
        <v>50</v>
      </c>
      <c r="I87" s="799">
        <v>25.88</v>
      </c>
      <c r="J87" s="800">
        <v>2.7</v>
      </c>
      <c r="K87" s="802">
        <v>0.5</v>
      </c>
      <c r="L87" s="801">
        <v>1</v>
      </c>
      <c r="M87" s="801">
        <v>13</v>
      </c>
      <c r="N87" s="803">
        <v>4.3</v>
      </c>
      <c r="O87" s="801" t="s">
        <v>8435</v>
      </c>
      <c r="P87" s="826" t="s">
        <v>8599</v>
      </c>
      <c r="Q87" s="804">
        <f t="shared" si="5"/>
        <v>8</v>
      </c>
      <c r="R87" s="804">
        <f t="shared" si="5"/>
        <v>4.09</v>
      </c>
      <c r="S87" s="827">
        <f t="shared" si="6"/>
        <v>215</v>
      </c>
      <c r="T87" s="827">
        <f t="shared" si="7"/>
        <v>135</v>
      </c>
      <c r="U87" s="827">
        <f t="shared" si="8"/>
        <v>-80</v>
      </c>
      <c r="V87" s="828">
        <f t="shared" si="9"/>
        <v>0.62790697674418605</v>
      </c>
      <c r="W87" s="805"/>
    </row>
    <row r="88" spans="1:23" ht="14.4" customHeight="1" x14ac:dyDescent="0.3">
      <c r="A88" s="878" t="s">
        <v>8600</v>
      </c>
      <c r="B88" s="870">
        <v>5</v>
      </c>
      <c r="C88" s="872">
        <v>4.07</v>
      </c>
      <c r="D88" s="829">
        <v>8</v>
      </c>
      <c r="E88" s="873">
        <v>3</v>
      </c>
      <c r="F88" s="874">
        <v>3.08</v>
      </c>
      <c r="G88" s="810">
        <v>8.3000000000000007</v>
      </c>
      <c r="H88" s="865">
        <v>1</v>
      </c>
      <c r="I88" s="864">
        <v>0.76</v>
      </c>
      <c r="J88" s="807">
        <v>5</v>
      </c>
      <c r="K88" s="866">
        <v>0.75</v>
      </c>
      <c r="L88" s="865">
        <v>2</v>
      </c>
      <c r="M88" s="865">
        <v>22</v>
      </c>
      <c r="N88" s="867">
        <v>7.33</v>
      </c>
      <c r="O88" s="865" t="s">
        <v>8435</v>
      </c>
      <c r="P88" s="868" t="s">
        <v>8601</v>
      </c>
      <c r="Q88" s="869">
        <f t="shared" si="5"/>
        <v>-4</v>
      </c>
      <c r="R88" s="869">
        <f t="shared" si="5"/>
        <v>-3.3100000000000005</v>
      </c>
      <c r="S88" s="870">
        <f t="shared" si="6"/>
        <v>7.33</v>
      </c>
      <c r="T88" s="870">
        <f t="shared" si="7"/>
        <v>5</v>
      </c>
      <c r="U88" s="870">
        <f t="shared" si="8"/>
        <v>-2.33</v>
      </c>
      <c r="V88" s="871">
        <f t="shared" si="9"/>
        <v>0.68212824010914053</v>
      </c>
      <c r="W88" s="808"/>
    </row>
    <row r="89" spans="1:23" ht="14.4" customHeight="1" x14ac:dyDescent="0.3">
      <c r="A89" s="877" t="s">
        <v>8602</v>
      </c>
      <c r="B89" s="827">
        <v>15</v>
      </c>
      <c r="C89" s="830">
        <v>10.72</v>
      </c>
      <c r="D89" s="831">
        <v>4.2</v>
      </c>
      <c r="E89" s="811">
        <v>21</v>
      </c>
      <c r="F89" s="812">
        <v>18.54</v>
      </c>
      <c r="G89" s="813">
        <v>7.2</v>
      </c>
      <c r="H89" s="801">
        <v>11</v>
      </c>
      <c r="I89" s="799">
        <v>9.15</v>
      </c>
      <c r="J89" s="814">
        <v>5.6</v>
      </c>
      <c r="K89" s="802">
        <v>0.55000000000000004</v>
      </c>
      <c r="L89" s="801">
        <v>1</v>
      </c>
      <c r="M89" s="801">
        <v>13</v>
      </c>
      <c r="N89" s="803">
        <v>4.3099999999999996</v>
      </c>
      <c r="O89" s="801" t="s">
        <v>8435</v>
      </c>
      <c r="P89" s="826" t="s">
        <v>8603</v>
      </c>
      <c r="Q89" s="804">
        <f t="shared" si="5"/>
        <v>-4</v>
      </c>
      <c r="R89" s="804">
        <f t="shared" si="5"/>
        <v>-1.5700000000000003</v>
      </c>
      <c r="S89" s="827">
        <f t="shared" si="6"/>
        <v>47.41</v>
      </c>
      <c r="T89" s="827">
        <f t="shared" si="7"/>
        <v>61.599999999999994</v>
      </c>
      <c r="U89" s="827">
        <f t="shared" si="8"/>
        <v>14.189999999999998</v>
      </c>
      <c r="V89" s="828">
        <f t="shared" si="9"/>
        <v>1.2993039443155452</v>
      </c>
      <c r="W89" s="805">
        <v>21.76</v>
      </c>
    </row>
    <row r="90" spans="1:23" ht="14.4" customHeight="1" x14ac:dyDescent="0.3">
      <c r="A90" s="878" t="s">
        <v>8604</v>
      </c>
      <c r="B90" s="870">
        <v>8</v>
      </c>
      <c r="C90" s="872">
        <v>9.61</v>
      </c>
      <c r="D90" s="829">
        <v>9.3000000000000007</v>
      </c>
      <c r="E90" s="873">
        <v>2</v>
      </c>
      <c r="F90" s="874">
        <v>2.16</v>
      </c>
      <c r="G90" s="810">
        <v>11.5</v>
      </c>
      <c r="H90" s="865">
        <v>10</v>
      </c>
      <c r="I90" s="864">
        <v>13.89</v>
      </c>
      <c r="J90" s="815">
        <v>8.5</v>
      </c>
      <c r="K90" s="866">
        <v>1.02</v>
      </c>
      <c r="L90" s="865">
        <v>3</v>
      </c>
      <c r="M90" s="865">
        <v>25</v>
      </c>
      <c r="N90" s="867">
        <v>8.2899999999999991</v>
      </c>
      <c r="O90" s="865" t="s">
        <v>8435</v>
      </c>
      <c r="P90" s="868" t="s">
        <v>8605</v>
      </c>
      <c r="Q90" s="869">
        <f t="shared" si="5"/>
        <v>2</v>
      </c>
      <c r="R90" s="869">
        <f t="shared" si="5"/>
        <v>4.2800000000000011</v>
      </c>
      <c r="S90" s="870">
        <f t="shared" si="6"/>
        <v>82.899999999999991</v>
      </c>
      <c r="T90" s="870">
        <f t="shared" si="7"/>
        <v>85</v>
      </c>
      <c r="U90" s="870">
        <f t="shared" si="8"/>
        <v>2.1000000000000085</v>
      </c>
      <c r="V90" s="871">
        <f t="shared" si="9"/>
        <v>1.0253317249698433</v>
      </c>
      <c r="W90" s="808">
        <v>17.850000000000001</v>
      </c>
    </row>
    <row r="91" spans="1:23" ht="14.4" customHeight="1" x14ac:dyDescent="0.3">
      <c r="A91" s="878" t="s">
        <v>8606</v>
      </c>
      <c r="B91" s="870">
        <v>1</v>
      </c>
      <c r="C91" s="872">
        <v>2.63</v>
      </c>
      <c r="D91" s="829">
        <v>35</v>
      </c>
      <c r="E91" s="873">
        <v>2</v>
      </c>
      <c r="F91" s="874">
        <v>4.57</v>
      </c>
      <c r="G91" s="810">
        <v>30</v>
      </c>
      <c r="H91" s="865">
        <v>1</v>
      </c>
      <c r="I91" s="864">
        <v>1.7</v>
      </c>
      <c r="J91" s="807">
        <v>10</v>
      </c>
      <c r="K91" s="866">
        <v>1.7</v>
      </c>
      <c r="L91" s="865">
        <v>4</v>
      </c>
      <c r="M91" s="865">
        <v>37</v>
      </c>
      <c r="N91" s="867">
        <v>12.19</v>
      </c>
      <c r="O91" s="865" t="s">
        <v>8435</v>
      </c>
      <c r="P91" s="868" t="s">
        <v>8607</v>
      </c>
      <c r="Q91" s="869">
        <f t="shared" si="5"/>
        <v>0</v>
      </c>
      <c r="R91" s="869">
        <f t="shared" si="5"/>
        <v>-0.92999999999999994</v>
      </c>
      <c r="S91" s="870">
        <f t="shared" si="6"/>
        <v>12.19</v>
      </c>
      <c r="T91" s="870">
        <f t="shared" si="7"/>
        <v>10</v>
      </c>
      <c r="U91" s="870">
        <f t="shared" si="8"/>
        <v>-2.1899999999999995</v>
      </c>
      <c r="V91" s="871">
        <f t="shared" si="9"/>
        <v>0.82034454470877771</v>
      </c>
      <c r="W91" s="808"/>
    </row>
    <row r="92" spans="1:23" ht="14.4" customHeight="1" x14ac:dyDescent="0.3">
      <c r="A92" s="877" t="s">
        <v>8608</v>
      </c>
      <c r="B92" s="827">
        <v>123</v>
      </c>
      <c r="C92" s="830">
        <v>63.17</v>
      </c>
      <c r="D92" s="831">
        <v>3.5</v>
      </c>
      <c r="E92" s="811">
        <v>153</v>
      </c>
      <c r="F92" s="812">
        <v>79.42</v>
      </c>
      <c r="G92" s="813">
        <v>3.2</v>
      </c>
      <c r="H92" s="801">
        <v>146</v>
      </c>
      <c r="I92" s="799">
        <v>74.58</v>
      </c>
      <c r="J92" s="800">
        <v>3.2</v>
      </c>
      <c r="K92" s="802">
        <v>0.5</v>
      </c>
      <c r="L92" s="801">
        <v>1</v>
      </c>
      <c r="M92" s="801">
        <v>11</v>
      </c>
      <c r="N92" s="803">
        <v>3.62</v>
      </c>
      <c r="O92" s="801" t="s">
        <v>6409</v>
      </c>
      <c r="P92" s="826" t="s">
        <v>8609</v>
      </c>
      <c r="Q92" s="804">
        <f t="shared" si="5"/>
        <v>23</v>
      </c>
      <c r="R92" s="804">
        <f t="shared" si="5"/>
        <v>11.409999999999997</v>
      </c>
      <c r="S92" s="827">
        <f t="shared" si="6"/>
        <v>528.52</v>
      </c>
      <c r="T92" s="827">
        <f t="shared" si="7"/>
        <v>467.20000000000005</v>
      </c>
      <c r="U92" s="827">
        <f t="shared" si="8"/>
        <v>-61.319999999999936</v>
      </c>
      <c r="V92" s="828">
        <f t="shared" si="9"/>
        <v>0.88397790055248626</v>
      </c>
      <c r="W92" s="805">
        <v>22.34</v>
      </c>
    </row>
    <row r="93" spans="1:23" ht="14.4" customHeight="1" x14ac:dyDescent="0.3">
      <c r="A93" s="878" t="s">
        <v>8610</v>
      </c>
      <c r="B93" s="870">
        <v>5</v>
      </c>
      <c r="C93" s="872">
        <v>2.72</v>
      </c>
      <c r="D93" s="829">
        <v>3.4</v>
      </c>
      <c r="E93" s="873">
        <v>6</v>
      </c>
      <c r="F93" s="874">
        <v>3.99</v>
      </c>
      <c r="G93" s="810">
        <v>7.7</v>
      </c>
      <c r="H93" s="865">
        <v>3</v>
      </c>
      <c r="I93" s="864">
        <v>1.73</v>
      </c>
      <c r="J93" s="807">
        <v>2.7</v>
      </c>
      <c r="K93" s="866">
        <v>0.54</v>
      </c>
      <c r="L93" s="865">
        <v>1</v>
      </c>
      <c r="M93" s="865">
        <v>13</v>
      </c>
      <c r="N93" s="867">
        <v>4.18</v>
      </c>
      <c r="O93" s="865" t="s">
        <v>6409</v>
      </c>
      <c r="P93" s="868" t="s">
        <v>8611</v>
      </c>
      <c r="Q93" s="869">
        <f t="shared" si="5"/>
        <v>-2</v>
      </c>
      <c r="R93" s="869">
        <f t="shared" si="5"/>
        <v>-0.99000000000000021</v>
      </c>
      <c r="S93" s="870">
        <f t="shared" si="6"/>
        <v>12.54</v>
      </c>
      <c r="T93" s="870">
        <f t="shared" si="7"/>
        <v>8.1000000000000014</v>
      </c>
      <c r="U93" s="870">
        <f t="shared" si="8"/>
        <v>-4.4399999999999977</v>
      </c>
      <c r="V93" s="871">
        <f t="shared" si="9"/>
        <v>0.64593301435406714</v>
      </c>
      <c r="W93" s="808"/>
    </row>
    <row r="94" spans="1:23" ht="14.4" customHeight="1" x14ac:dyDescent="0.3">
      <c r="A94" s="878" t="s">
        <v>8612</v>
      </c>
      <c r="B94" s="870">
        <v>3</v>
      </c>
      <c r="C94" s="872">
        <v>1.66</v>
      </c>
      <c r="D94" s="829">
        <v>3.7</v>
      </c>
      <c r="E94" s="873"/>
      <c r="F94" s="874"/>
      <c r="G94" s="810"/>
      <c r="H94" s="865">
        <v>2</v>
      </c>
      <c r="I94" s="864">
        <v>2.25</v>
      </c>
      <c r="J94" s="815">
        <v>14</v>
      </c>
      <c r="K94" s="866">
        <v>0.55000000000000004</v>
      </c>
      <c r="L94" s="865">
        <v>1</v>
      </c>
      <c r="M94" s="865">
        <v>13</v>
      </c>
      <c r="N94" s="867">
        <v>4.22</v>
      </c>
      <c r="O94" s="865" t="s">
        <v>6409</v>
      </c>
      <c r="P94" s="868" t="s">
        <v>8613</v>
      </c>
      <c r="Q94" s="869">
        <f t="shared" si="5"/>
        <v>-1</v>
      </c>
      <c r="R94" s="869">
        <f t="shared" si="5"/>
        <v>0.59000000000000008</v>
      </c>
      <c r="S94" s="870">
        <f t="shared" si="6"/>
        <v>8.44</v>
      </c>
      <c r="T94" s="870">
        <f t="shared" si="7"/>
        <v>28</v>
      </c>
      <c r="U94" s="870">
        <f t="shared" si="8"/>
        <v>19.560000000000002</v>
      </c>
      <c r="V94" s="871">
        <f t="shared" si="9"/>
        <v>3.3175355450236967</v>
      </c>
      <c r="W94" s="808">
        <v>20.78</v>
      </c>
    </row>
    <row r="95" spans="1:23" ht="14.4" customHeight="1" x14ac:dyDescent="0.3">
      <c r="A95" s="877" t="s">
        <v>8614</v>
      </c>
      <c r="B95" s="827"/>
      <c r="C95" s="830"/>
      <c r="D95" s="831"/>
      <c r="E95" s="825">
        <v>5</v>
      </c>
      <c r="F95" s="799">
        <v>2.97</v>
      </c>
      <c r="G95" s="800">
        <v>5</v>
      </c>
      <c r="H95" s="811">
        <v>3</v>
      </c>
      <c r="I95" s="812">
        <v>1.78</v>
      </c>
      <c r="J95" s="814">
        <v>8.6999999999999993</v>
      </c>
      <c r="K95" s="802">
        <v>0.59</v>
      </c>
      <c r="L95" s="801">
        <v>3</v>
      </c>
      <c r="M95" s="801">
        <v>24</v>
      </c>
      <c r="N95" s="803">
        <v>8.1</v>
      </c>
      <c r="O95" s="801" t="s">
        <v>8435</v>
      </c>
      <c r="P95" s="826" t="s">
        <v>8615</v>
      </c>
      <c r="Q95" s="804">
        <f t="shared" si="5"/>
        <v>3</v>
      </c>
      <c r="R95" s="804">
        <f t="shared" si="5"/>
        <v>1.78</v>
      </c>
      <c r="S95" s="827">
        <f t="shared" si="6"/>
        <v>24.299999999999997</v>
      </c>
      <c r="T95" s="827">
        <f t="shared" si="7"/>
        <v>26.099999999999998</v>
      </c>
      <c r="U95" s="827">
        <f t="shared" si="8"/>
        <v>1.8000000000000007</v>
      </c>
      <c r="V95" s="828">
        <f t="shared" si="9"/>
        <v>1.0740740740740742</v>
      </c>
      <c r="W95" s="805">
        <v>7.9</v>
      </c>
    </row>
    <row r="96" spans="1:23" ht="14.4" customHeight="1" x14ac:dyDescent="0.3">
      <c r="A96" s="878" t="s">
        <v>8616</v>
      </c>
      <c r="B96" s="870"/>
      <c r="C96" s="872"/>
      <c r="D96" s="829"/>
      <c r="E96" s="863">
        <v>1</v>
      </c>
      <c r="F96" s="864">
        <v>0.69</v>
      </c>
      <c r="G96" s="807">
        <v>6</v>
      </c>
      <c r="H96" s="873">
        <v>3</v>
      </c>
      <c r="I96" s="874">
        <v>2.08</v>
      </c>
      <c r="J96" s="810">
        <v>6.7</v>
      </c>
      <c r="K96" s="866">
        <v>0.69</v>
      </c>
      <c r="L96" s="865">
        <v>3</v>
      </c>
      <c r="M96" s="865">
        <v>28</v>
      </c>
      <c r="N96" s="867">
        <v>9.27</v>
      </c>
      <c r="O96" s="865" t="s">
        <v>8435</v>
      </c>
      <c r="P96" s="868" t="s">
        <v>8617</v>
      </c>
      <c r="Q96" s="869">
        <f t="shared" si="5"/>
        <v>3</v>
      </c>
      <c r="R96" s="869">
        <f t="shared" si="5"/>
        <v>2.08</v>
      </c>
      <c r="S96" s="870">
        <f t="shared" si="6"/>
        <v>27.81</v>
      </c>
      <c r="T96" s="870">
        <f t="shared" si="7"/>
        <v>20.100000000000001</v>
      </c>
      <c r="U96" s="870">
        <f t="shared" si="8"/>
        <v>-7.7099999999999973</v>
      </c>
      <c r="V96" s="871">
        <f t="shared" si="9"/>
        <v>0.72276159654800443</v>
      </c>
      <c r="W96" s="808">
        <v>2.73</v>
      </c>
    </row>
    <row r="97" spans="1:23" ht="14.4" customHeight="1" x14ac:dyDescent="0.3">
      <c r="A97" s="877" t="s">
        <v>8618</v>
      </c>
      <c r="B97" s="796">
        <v>9</v>
      </c>
      <c r="C97" s="797">
        <v>5.08</v>
      </c>
      <c r="D97" s="798">
        <v>4.4000000000000004</v>
      </c>
      <c r="E97" s="825">
        <v>9</v>
      </c>
      <c r="F97" s="799">
        <v>5.15</v>
      </c>
      <c r="G97" s="800">
        <v>4.8</v>
      </c>
      <c r="H97" s="801">
        <v>7</v>
      </c>
      <c r="I97" s="799">
        <v>3.9</v>
      </c>
      <c r="J97" s="800">
        <v>6.3</v>
      </c>
      <c r="K97" s="802">
        <v>0.57999999999999996</v>
      </c>
      <c r="L97" s="801">
        <v>3</v>
      </c>
      <c r="M97" s="801">
        <v>26</v>
      </c>
      <c r="N97" s="803">
        <v>8.74</v>
      </c>
      <c r="O97" s="801" t="s">
        <v>8435</v>
      </c>
      <c r="P97" s="826" t="s">
        <v>8619</v>
      </c>
      <c r="Q97" s="804">
        <f t="shared" si="5"/>
        <v>-2</v>
      </c>
      <c r="R97" s="804">
        <f t="shared" si="5"/>
        <v>-1.1800000000000002</v>
      </c>
      <c r="S97" s="827">
        <f t="shared" si="6"/>
        <v>61.18</v>
      </c>
      <c r="T97" s="827">
        <f t="shared" si="7"/>
        <v>44.1</v>
      </c>
      <c r="U97" s="827">
        <f t="shared" si="8"/>
        <v>-17.079999999999998</v>
      </c>
      <c r="V97" s="828">
        <f t="shared" si="9"/>
        <v>0.7208237986270023</v>
      </c>
      <c r="W97" s="805">
        <v>1.53</v>
      </c>
    </row>
    <row r="98" spans="1:23" ht="14.4" customHeight="1" x14ac:dyDescent="0.3">
      <c r="A98" s="878" t="s">
        <v>8620</v>
      </c>
      <c r="B98" s="861">
        <v>4</v>
      </c>
      <c r="C98" s="862">
        <v>3.2</v>
      </c>
      <c r="D98" s="806">
        <v>5.8</v>
      </c>
      <c r="E98" s="863">
        <v>4</v>
      </c>
      <c r="F98" s="864">
        <v>2.84</v>
      </c>
      <c r="G98" s="807">
        <v>5.5</v>
      </c>
      <c r="H98" s="865">
        <v>1</v>
      </c>
      <c r="I98" s="864">
        <v>0.71</v>
      </c>
      <c r="J98" s="807">
        <v>4</v>
      </c>
      <c r="K98" s="866">
        <v>0.71</v>
      </c>
      <c r="L98" s="865">
        <v>3</v>
      </c>
      <c r="M98" s="865">
        <v>31</v>
      </c>
      <c r="N98" s="867">
        <v>10.34</v>
      </c>
      <c r="O98" s="865" t="s">
        <v>8435</v>
      </c>
      <c r="P98" s="868" t="s">
        <v>8621</v>
      </c>
      <c r="Q98" s="869">
        <f t="shared" si="5"/>
        <v>-3</v>
      </c>
      <c r="R98" s="869">
        <f t="shared" si="5"/>
        <v>-2.4900000000000002</v>
      </c>
      <c r="S98" s="870">
        <f t="shared" si="6"/>
        <v>10.34</v>
      </c>
      <c r="T98" s="870">
        <f t="shared" si="7"/>
        <v>4</v>
      </c>
      <c r="U98" s="870">
        <f t="shared" si="8"/>
        <v>-6.34</v>
      </c>
      <c r="V98" s="871">
        <f t="shared" si="9"/>
        <v>0.38684719535783368</v>
      </c>
      <c r="W98" s="808"/>
    </row>
    <row r="99" spans="1:23" ht="14.4" customHeight="1" x14ac:dyDescent="0.3">
      <c r="A99" s="878" t="s">
        <v>8622</v>
      </c>
      <c r="B99" s="861">
        <v>3</v>
      </c>
      <c r="C99" s="862">
        <v>2.69</v>
      </c>
      <c r="D99" s="806">
        <v>6.7</v>
      </c>
      <c r="E99" s="863"/>
      <c r="F99" s="864"/>
      <c r="G99" s="807"/>
      <c r="H99" s="865"/>
      <c r="I99" s="864"/>
      <c r="J99" s="807"/>
      <c r="K99" s="866">
        <v>0.88</v>
      </c>
      <c r="L99" s="865">
        <v>4</v>
      </c>
      <c r="M99" s="865">
        <v>37</v>
      </c>
      <c r="N99" s="867">
        <v>12.19</v>
      </c>
      <c r="O99" s="865" t="s">
        <v>8435</v>
      </c>
      <c r="P99" s="868" t="s">
        <v>8623</v>
      </c>
      <c r="Q99" s="869">
        <f t="shared" si="5"/>
        <v>-3</v>
      </c>
      <c r="R99" s="869">
        <f t="shared" si="5"/>
        <v>-2.69</v>
      </c>
      <c r="S99" s="870" t="str">
        <f t="shared" si="6"/>
        <v/>
      </c>
      <c r="T99" s="870" t="str">
        <f t="shared" si="7"/>
        <v/>
      </c>
      <c r="U99" s="870" t="str">
        <f t="shared" si="8"/>
        <v/>
      </c>
      <c r="V99" s="871" t="str">
        <f t="shared" si="9"/>
        <v/>
      </c>
      <c r="W99" s="808"/>
    </row>
    <row r="100" spans="1:23" ht="14.4" customHeight="1" x14ac:dyDescent="0.3">
      <c r="A100" s="877" t="s">
        <v>8624</v>
      </c>
      <c r="B100" s="827">
        <v>33</v>
      </c>
      <c r="C100" s="830">
        <v>11.02</v>
      </c>
      <c r="D100" s="831">
        <v>3.8</v>
      </c>
      <c r="E100" s="811">
        <v>41</v>
      </c>
      <c r="F100" s="812">
        <v>14.33</v>
      </c>
      <c r="G100" s="813">
        <v>2.8</v>
      </c>
      <c r="H100" s="801">
        <v>39</v>
      </c>
      <c r="I100" s="799">
        <v>13.5</v>
      </c>
      <c r="J100" s="800">
        <v>3.3</v>
      </c>
      <c r="K100" s="802">
        <v>0.33</v>
      </c>
      <c r="L100" s="801">
        <v>1</v>
      </c>
      <c r="M100" s="801">
        <v>11</v>
      </c>
      <c r="N100" s="803">
        <v>3.69</v>
      </c>
      <c r="O100" s="801" t="s">
        <v>8435</v>
      </c>
      <c r="P100" s="826" t="s">
        <v>8625</v>
      </c>
      <c r="Q100" s="804">
        <f t="shared" si="5"/>
        <v>6</v>
      </c>
      <c r="R100" s="804">
        <f t="shared" si="5"/>
        <v>2.4800000000000004</v>
      </c>
      <c r="S100" s="827">
        <f t="shared" si="6"/>
        <v>143.91</v>
      </c>
      <c r="T100" s="827">
        <f t="shared" si="7"/>
        <v>128.69999999999999</v>
      </c>
      <c r="U100" s="827">
        <f t="shared" si="8"/>
        <v>-15.210000000000008</v>
      </c>
      <c r="V100" s="828">
        <f t="shared" si="9"/>
        <v>0.89430894308943087</v>
      </c>
      <c r="W100" s="805">
        <v>16.64</v>
      </c>
    </row>
    <row r="101" spans="1:23" ht="14.4" customHeight="1" x14ac:dyDescent="0.3">
      <c r="A101" s="878" t="s">
        <v>8626</v>
      </c>
      <c r="B101" s="870">
        <v>9</v>
      </c>
      <c r="C101" s="872">
        <v>4.5999999999999996</v>
      </c>
      <c r="D101" s="829">
        <v>4.8</v>
      </c>
      <c r="E101" s="873">
        <v>8</v>
      </c>
      <c r="F101" s="874">
        <v>7.28</v>
      </c>
      <c r="G101" s="810">
        <v>3.5</v>
      </c>
      <c r="H101" s="865">
        <v>5</v>
      </c>
      <c r="I101" s="864">
        <v>2.52</v>
      </c>
      <c r="J101" s="807">
        <v>5.2</v>
      </c>
      <c r="K101" s="866">
        <v>0.48</v>
      </c>
      <c r="L101" s="865">
        <v>2</v>
      </c>
      <c r="M101" s="865">
        <v>18</v>
      </c>
      <c r="N101" s="867">
        <v>5.92</v>
      </c>
      <c r="O101" s="865" t="s">
        <v>8435</v>
      </c>
      <c r="P101" s="868" t="s">
        <v>8627</v>
      </c>
      <c r="Q101" s="869">
        <f t="shared" si="5"/>
        <v>-4</v>
      </c>
      <c r="R101" s="869">
        <f t="shared" si="5"/>
        <v>-2.0799999999999996</v>
      </c>
      <c r="S101" s="870">
        <f t="shared" si="6"/>
        <v>29.6</v>
      </c>
      <c r="T101" s="870">
        <f t="shared" si="7"/>
        <v>26</v>
      </c>
      <c r="U101" s="870">
        <f t="shared" si="8"/>
        <v>-3.6000000000000014</v>
      </c>
      <c r="V101" s="871">
        <f t="shared" si="9"/>
        <v>0.87837837837837829</v>
      </c>
      <c r="W101" s="808">
        <v>3.24</v>
      </c>
    </row>
    <row r="102" spans="1:23" ht="14.4" customHeight="1" x14ac:dyDescent="0.3">
      <c r="A102" s="878" t="s">
        <v>8628</v>
      </c>
      <c r="B102" s="870"/>
      <c r="C102" s="872"/>
      <c r="D102" s="829"/>
      <c r="E102" s="873"/>
      <c r="F102" s="874"/>
      <c r="G102" s="810"/>
      <c r="H102" s="865">
        <v>2</v>
      </c>
      <c r="I102" s="864">
        <v>1.1499999999999999</v>
      </c>
      <c r="J102" s="807">
        <v>6</v>
      </c>
      <c r="K102" s="866">
        <v>0.56999999999999995</v>
      </c>
      <c r="L102" s="865">
        <v>2</v>
      </c>
      <c r="M102" s="865">
        <v>21</v>
      </c>
      <c r="N102" s="867">
        <v>7.09</v>
      </c>
      <c r="O102" s="865" t="s">
        <v>8435</v>
      </c>
      <c r="P102" s="868" t="s">
        <v>8629</v>
      </c>
      <c r="Q102" s="869">
        <f t="shared" si="5"/>
        <v>2</v>
      </c>
      <c r="R102" s="869">
        <f t="shared" si="5"/>
        <v>1.1499999999999999</v>
      </c>
      <c r="S102" s="870">
        <f t="shared" si="6"/>
        <v>14.18</v>
      </c>
      <c r="T102" s="870">
        <f t="shared" si="7"/>
        <v>12</v>
      </c>
      <c r="U102" s="870">
        <f t="shared" si="8"/>
        <v>-2.1799999999999997</v>
      </c>
      <c r="V102" s="871">
        <f t="shared" si="9"/>
        <v>0.84626234132581102</v>
      </c>
      <c r="W102" s="808">
        <v>1.91</v>
      </c>
    </row>
    <row r="103" spans="1:23" ht="14.4" customHeight="1" x14ac:dyDescent="0.3">
      <c r="A103" s="877" t="s">
        <v>8630</v>
      </c>
      <c r="B103" s="827">
        <v>1</v>
      </c>
      <c r="C103" s="830">
        <v>0.77</v>
      </c>
      <c r="D103" s="831">
        <v>11</v>
      </c>
      <c r="E103" s="825">
        <v>2</v>
      </c>
      <c r="F103" s="799">
        <v>1.5</v>
      </c>
      <c r="G103" s="800">
        <v>8</v>
      </c>
      <c r="H103" s="811">
        <v>3</v>
      </c>
      <c r="I103" s="812">
        <v>2.36</v>
      </c>
      <c r="J103" s="813">
        <v>7.3</v>
      </c>
      <c r="K103" s="802">
        <v>0.77</v>
      </c>
      <c r="L103" s="801">
        <v>3</v>
      </c>
      <c r="M103" s="801">
        <v>29</v>
      </c>
      <c r="N103" s="803">
        <v>9.8000000000000007</v>
      </c>
      <c r="O103" s="801" t="s">
        <v>8435</v>
      </c>
      <c r="P103" s="826" t="s">
        <v>8631</v>
      </c>
      <c r="Q103" s="804">
        <f t="shared" si="5"/>
        <v>2</v>
      </c>
      <c r="R103" s="804">
        <f t="shared" si="5"/>
        <v>1.5899999999999999</v>
      </c>
      <c r="S103" s="827">
        <f t="shared" si="6"/>
        <v>29.400000000000002</v>
      </c>
      <c r="T103" s="827">
        <f t="shared" si="7"/>
        <v>21.9</v>
      </c>
      <c r="U103" s="827">
        <f t="shared" si="8"/>
        <v>-7.5000000000000036</v>
      </c>
      <c r="V103" s="828">
        <f t="shared" si="9"/>
        <v>0.74489795918367341</v>
      </c>
      <c r="W103" s="805">
        <v>0.2</v>
      </c>
    </row>
    <row r="104" spans="1:23" ht="14.4" customHeight="1" x14ac:dyDescent="0.3">
      <c r="A104" s="878" t="s">
        <v>8632</v>
      </c>
      <c r="B104" s="870"/>
      <c r="C104" s="872"/>
      <c r="D104" s="829"/>
      <c r="E104" s="863">
        <v>1</v>
      </c>
      <c r="F104" s="864">
        <v>0.88</v>
      </c>
      <c r="G104" s="807">
        <v>10</v>
      </c>
      <c r="H104" s="873">
        <v>1</v>
      </c>
      <c r="I104" s="874">
        <v>1.3</v>
      </c>
      <c r="J104" s="810">
        <v>4</v>
      </c>
      <c r="K104" s="866">
        <v>0.88</v>
      </c>
      <c r="L104" s="865">
        <v>4</v>
      </c>
      <c r="M104" s="865">
        <v>35</v>
      </c>
      <c r="N104" s="867">
        <v>11.69</v>
      </c>
      <c r="O104" s="865" t="s">
        <v>8435</v>
      </c>
      <c r="P104" s="868" t="s">
        <v>8633</v>
      </c>
      <c r="Q104" s="869">
        <f t="shared" si="5"/>
        <v>1</v>
      </c>
      <c r="R104" s="869">
        <f t="shared" si="5"/>
        <v>1.3</v>
      </c>
      <c r="S104" s="870">
        <f t="shared" si="6"/>
        <v>11.69</v>
      </c>
      <c r="T104" s="870">
        <f t="shared" si="7"/>
        <v>4</v>
      </c>
      <c r="U104" s="870">
        <f t="shared" si="8"/>
        <v>-7.6899999999999995</v>
      </c>
      <c r="V104" s="871">
        <f t="shared" si="9"/>
        <v>0.34217279726261762</v>
      </c>
      <c r="W104" s="808"/>
    </row>
    <row r="105" spans="1:23" ht="14.4" customHeight="1" x14ac:dyDescent="0.3">
      <c r="A105" s="878" t="s">
        <v>8634</v>
      </c>
      <c r="B105" s="870"/>
      <c r="C105" s="872"/>
      <c r="D105" s="829"/>
      <c r="E105" s="863">
        <v>1</v>
      </c>
      <c r="F105" s="864">
        <v>1.2</v>
      </c>
      <c r="G105" s="807">
        <v>14</v>
      </c>
      <c r="H105" s="873"/>
      <c r="I105" s="874"/>
      <c r="J105" s="810"/>
      <c r="K105" s="866">
        <v>1.2</v>
      </c>
      <c r="L105" s="865">
        <v>5</v>
      </c>
      <c r="M105" s="865">
        <v>41</v>
      </c>
      <c r="N105" s="867">
        <v>13.65</v>
      </c>
      <c r="O105" s="865" t="s">
        <v>8435</v>
      </c>
      <c r="P105" s="868" t="s">
        <v>8635</v>
      </c>
      <c r="Q105" s="869">
        <f t="shared" si="5"/>
        <v>0</v>
      </c>
      <c r="R105" s="869">
        <f t="shared" si="5"/>
        <v>0</v>
      </c>
      <c r="S105" s="870" t="str">
        <f t="shared" si="6"/>
        <v/>
      </c>
      <c r="T105" s="870" t="str">
        <f t="shared" si="7"/>
        <v/>
      </c>
      <c r="U105" s="870" t="str">
        <f t="shared" si="8"/>
        <v/>
      </c>
      <c r="V105" s="871" t="str">
        <f t="shared" si="9"/>
        <v/>
      </c>
      <c r="W105" s="808"/>
    </row>
    <row r="106" spans="1:23" ht="14.4" customHeight="1" x14ac:dyDescent="0.3">
      <c r="A106" s="877" t="s">
        <v>8636</v>
      </c>
      <c r="B106" s="827">
        <v>3</v>
      </c>
      <c r="C106" s="830">
        <v>1.34</v>
      </c>
      <c r="D106" s="831">
        <v>3.3</v>
      </c>
      <c r="E106" s="811">
        <v>9</v>
      </c>
      <c r="F106" s="812">
        <v>4.09</v>
      </c>
      <c r="G106" s="813">
        <v>3.7</v>
      </c>
      <c r="H106" s="801">
        <v>5</v>
      </c>
      <c r="I106" s="799">
        <v>2.25</v>
      </c>
      <c r="J106" s="800">
        <v>2.2000000000000002</v>
      </c>
      <c r="K106" s="802">
        <v>0.45</v>
      </c>
      <c r="L106" s="801">
        <v>2</v>
      </c>
      <c r="M106" s="801">
        <v>21</v>
      </c>
      <c r="N106" s="803">
        <v>7.12</v>
      </c>
      <c r="O106" s="801" t="s">
        <v>8435</v>
      </c>
      <c r="P106" s="826" t="s">
        <v>8637</v>
      </c>
      <c r="Q106" s="804">
        <f t="shared" si="5"/>
        <v>2</v>
      </c>
      <c r="R106" s="804">
        <f t="shared" si="5"/>
        <v>0.90999999999999992</v>
      </c>
      <c r="S106" s="827">
        <f t="shared" si="6"/>
        <v>35.6</v>
      </c>
      <c r="T106" s="827">
        <f t="shared" si="7"/>
        <v>11</v>
      </c>
      <c r="U106" s="827">
        <f t="shared" si="8"/>
        <v>-24.6</v>
      </c>
      <c r="V106" s="828">
        <f t="shared" si="9"/>
        <v>0.3089887640449438</v>
      </c>
      <c r="W106" s="805"/>
    </row>
    <row r="107" spans="1:23" ht="14.4" customHeight="1" x14ac:dyDescent="0.3">
      <c r="A107" s="878" t="s">
        <v>8638</v>
      </c>
      <c r="B107" s="870">
        <v>1</v>
      </c>
      <c r="C107" s="872">
        <v>0.52</v>
      </c>
      <c r="D107" s="829">
        <v>4</v>
      </c>
      <c r="E107" s="873">
        <v>3</v>
      </c>
      <c r="F107" s="874">
        <v>1.6</v>
      </c>
      <c r="G107" s="810">
        <v>7.7</v>
      </c>
      <c r="H107" s="865">
        <v>2</v>
      </c>
      <c r="I107" s="864">
        <v>1.05</v>
      </c>
      <c r="J107" s="807">
        <v>3</v>
      </c>
      <c r="K107" s="866">
        <v>0.52</v>
      </c>
      <c r="L107" s="865">
        <v>3</v>
      </c>
      <c r="M107" s="865">
        <v>25</v>
      </c>
      <c r="N107" s="867">
        <v>8.18</v>
      </c>
      <c r="O107" s="865" t="s">
        <v>8435</v>
      </c>
      <c r="P107" s="868" t="s">
        <v>8639</v>
      </c>
      <c r="Q107" s="869">
        <f t="shared" si="5"/>
        <v>1</v>
      </c>
      <c r="R107" s="869">
        <f t="shared" si="5"/>
        <v>0.53</v>
      </c>
      <c r="S107" s="870">
        <f t="shared" si="6"/>
        <v>16.36</v>
      </c>
      <c r="T107" s="870">
        <f t="shared" si="7"/>
        <v>6</v>
      </c>
      <c r="U107" s="870">
        <f t="shared" si="8"/>
        <v>-10.36</v>
      </c>
      <c r="V107" s="871">
        <f t="shared" si="9"/>
        <v>0.36674816625916873</v>
      </c>
      <c r="W107" s="808"/>
    </row>
    <row r="108" spans="1:23" ht="14.4" customHeight="1" x14ac:dyDescent="0.3">
      <c r="A108" s="877" t="s">
        <v>8640</v>
      </c>
      <c r="B108" s="827">
        <v>1</v>
      </c>
      <c r="C108" s="830">
        <v>0.46</v>
      </c>
      <c r="D108" s="831">
        <v>5</v>
      </c>
      <c r="E108" s="811">
        <v>1</v>
      </c>
      <c r="F108" s="812">
        <v>0.46</v>
      </c>
      <c r="G108" s="813">
        <v>4</v>
      </c>
      <c r="H108" s="801"/>
      <c r="I108" s="799"/>
      <c r="J108" s="800"/>
      <c r="K108" s="802">
        <v>0.46</v>
      </c>
      <c r="L108" s="801">
        <v>2</v>
      </c>
      <c r="M108" s="801">
        <v>22</v>
      </c>
      <c r="N108" s="803">
        <v>7.19</v>
      </c>
      <c r="O108" s="801" t="s">
        <v>8435</v>
      </c>
      <c r="P108" s="826" t="s">
        <v>8641</v>
      </c>
      <c r="Q108" s="804">
        <f t="shared" si="5"/>
        <v>-1</v>
      </c>
      <c r="R108" s="804">
        <f t="shared" si="5"/>
        <v>-0.46</v>
      </c>
      <c r="S108" s="827" t="str">
        <f t="shared" si="6"/>
        <v/>
      </c>
      <c r="T108" s="827" t="str">
        <f t="shared" si="7"/>
        <v/>
      </c>
      <c r="U108" s="827" t="str">
        <f t="shared" si="8"/>
        <v/>
      </c>
      <c r="V108" s="828" t="str">
        <f t="shared" si="9"/>
        <v/>
      </c>
      <c r="W108" s="805"/>
    </row>
    <row r="109" spans="1:23" ht="14.4" customHeight="1" x14ac:dyDescent="0.3">
      <c r="A109" s="877" t="s">
        <v>8642</v>
      </c>
      <c r="B109" s="827"/>
      <c r="C109" s="830"/>
      <c r="D109" s="831"/>
      <c r="E109" s="825">
        <v>1</v>
      </c>
      <c r="F109" s="799">
        <v>0.71</v>
      </c>
      <c r="G109" s="800">
        <v>13</v>
      </c>
      <c r="H109" s="811">
        <v>1</v>
      </c>
      <c r="I109" s="812">
        <v>0.79</v>
      </c>
      <c r="J109" s="814">
        <v>12</v>
      </c>
      <c r="K109" s="802">
        <v>0.53</v>
      </c>
      <c r="L109" s="801">
        <v>3</v>
      </c>
      <c r="M109" s="801">
        <v>23</v>
      </c>
      <c r="N109" s="803">
        <v>7.76</v>
      </c>
      <c r="O109" s="801" t="s">
        <v>8435</v>
      </c>
      <c r="P109" s="826" t="s">
        <v>8643</v>
      </c>
      <c r="Q109" s="804">
        <f t="shared" si="5"/>
        <v>1</v>
      </c>
      <c r="R109" s="804">
        <f t="shared" si="5"/>
        <v>0.79</v>
      </c>
      <c r="S109" s="827">
        <f t="shared" si="6"/>
        <v>7.76</v>
      </c>
      <c r="T109" s="827">
        <f t="shared" si="7"/>
        <v>12</v>
      </c>
      <c r="U109" s="827">
        <f t="shared" si="8"/>
        <v>4.24</v>
      </c>
      <c r="V109" s="828">
        <f t="shared" si="9"/>
        <v>1.5463917525773196</v>
      </c>
      <c r="W109" s="805">
        <v>4.24</v>
      </c>
    </row>
    <row r="110" spans="1:23" ht="14.4" customHeight="1" x14ac:dyDescent="0.3">
      <c r="A110" s="878" t="s">
        <v>8644</v>
      </c>
      <c r="B110" s="870"/>
      <c r="C110" s="872"/>
      <c r="D110" s="829"/>
      <c r="E110" s="863"/>
      <c r="F110" s="864"/>
      <c r="G110" s="807"/>
      <c r="H110" s="873">
        <v>8</v>
      </c>
      <c r="I110" s="874">
        <v>6</v>
      </c>
      <c r="J110" s="815">
        <v>12.8</v>
      </c>
      <c r="K110" s="866">
        <v>0.73</v>
      </c>
      <c r="L110" s="865">
        <v>3</v>
      </c>
      <c r="M110" s="865">
        <v>29</v>
      </c>
      <c r="N110" s="867">
        <v>9.76</v>
      </c>
      <c r="O110" s="865" t="s">
        <v>8435</v>
      </c>
      <c r="P110" s="868" t="s">
        <v>8645</v>
      </c>
      <c r="Q110" s="869">
        <f t="shared" si="5"/>
        <v>8</v>
      </c>
      <c r="R110" s="869">
        <f t="shared" si="5"/>
        <v>6</v>
      </c>
      <c r="S110" s="870">
        <f t="shared" si="6"/>
        <v>78.08</v>
      </c>
      <c r="T110" s="870">
        <f t="shared" si="7"/>
        <v>102.4</v>
      </c>
      <c r="U110" s="870">
        <f t="shared" si="8"/>
        <v>24.320000000000007</v>
      </c>
      <c r="V110" s="871">
        <f t="shared" si="9"/>
        <v>1.3114754098360657</v>
      </c>
      <c r="W110" s="808">
        <v>27.44</v>
      </c>
    </row>
    <row r="111" spans="1:23" ht="14.4" customHeight="1" x14ac:dyDescent="0.3">
      <c r="A111" s="877" t="s">
        <v>8646</v>
      </c>
      <c r="B111" s="827">
        <v>3</v>
      </c>
      <c r="C111" s="830">
        <v>0.74</v>
      </c>
      <c r="D111" s="831">
        <v>1.3</v>
      </c>
      <c r="E111" s="811">
        <v>7</v>
      </c>
      <c r="F111" s="812">
        <v>2.56</v>
      </c>
      <c r="G111" s="813">
        <v>3</v>
      </c>
      <c r="H111" s="801">
        <v>8</v>
      </c>
      <c r="I111" s="799">
        <v>2.97</v>
      </c>
      <c r="J111" s="800">
        <v>4.4000000000000004</v>
      </c>
      <c r="K111" s="802">
        <v>0.37</v>
      </c>
      <c r="L111" s="801">
        <v>2</v>
      </c>
      <c r="M111" s="801">
        <v>15</v>
      </c>
      <c r="N111" s="803">
        <v>4.92</v>
      </c>
      <c r="O111" s="801" t="s">
        <v>8435</v>
      </c>
      <c r="P111" s="826" t="s">
        <v>8647</v>
      </c>
      <c r="Q111" s="804">
        <f t="shared" si="5"/>
        <v>5</v>
      </c>
      <c r="R111" s="804">
        <f t="shared" si="5"/>
        <v>2.2300000000000004</v>
      </c>
      <c r="S111" s="827">
        <f t="shared" si="6"/>
        <v>39.36</v>
      </c>
      <c r="T111" s="827">
        <f t="shared" si="7"/>
        <v>35.200000000000003</v>
      </c>
      <c r="U111" s="827">
        <f t="shared" si="8"/>
        <v>-4.1599999999999966</v>
      </c>
      <c r="V111" s="828">
        <f t="shared" si="9"/>
        <v>0.89430894308943099</v>
      </c>
      <c r="W111" s="805">
        <v>10.15</v>
      </c>
    </row>
    <row r="112" spans="1:23" ht="14.4" customHeight="1" x14ac:dyDescent="0.3">
      <c r="A112" s="878" t="s">
        <v>8648</v>
      </c>
      <c r="B112" s="870">
        <v>2</v>
      </c>
      <c r="C112" s="872">
        <v>0.98</v>
      </c>
      <c r="D112" s="829">
        <v>3</v>
      </c>
      <c r="E112" s="873">
        <v>2</v>
      </c>
      <c r="F112" s="874">
        <v>1.01</v>
      </c>
      <c r="G112" s="810">
        <v>4.5</v>
      </c>
      <c r="H112" s="865"/>
      <c r="I112" s="864"/>
      <c r="J112" s="807"/>
      <c r="K112" s="866">
        <v>0.49</v>
      </c>
      <c r="L112" s="865">
        <v>2</v>
      </c>
      <c r="M112" s="865">
        <v>21</v>
      </c>
      <c r="N112" s="867">
        <v>6.95</v>
      </c>
      <c r="O112" s="865" t="s">
        <v>8435</v>
      </c>
      <c r="P112" s="868" t="s">
        <v>8649</v>
      </c>
      <c r="Q112" s="869">
        <f t="shared" si="5"/>
        <v>-2</v>
      </c>
      <c r="R112" s="869">
        <f t="shared" si="5"/>
        <v>-0.98</v>
      </c>
      <c r="S112" s="870" t="str">
        <f t="shared" si="6"/>
        <v/>
      </c>
      <c r="T112" s="870" t="str">
        <f t="shared" si="7"/>
        <v/>
      </c>
      <c r="U112" s="870" t="str">
        <f t="shared" si="8"/>
        <v/>
      </c>
      <c r="V112" s="871" t="str">
        <f t="shared" si="9"/>
        <v/>
      </c>
      <c r="W112" s="808"/>
    </row>
    <row r="113" spans="1:23" ht="14.4" customHeight="1" x14ac:dyDescent="0.3">
      <c r="A113" s="877" t="s">
        <v>8650</v>
      </c>
      <c r="B113" s="827">
        <v>10</v>
      </c>
      <c r="C113" s="830">
        <v>3.61</v>
      </c>
      <c r="D113" s="831">
        <v>4.0999999999999996</v>
      </c>
      <c r="E113" s="825">
        <v>12</v>
      </c>
      <c r="F113" s="799">
        <v>5.37</v>
      </c>
      <c r="G113" s="800">
        <v>5.3</v>
      </c>
      <c r="H113" s="811">
        <v>18</v>
      </c>
      <c r="I113" s="812">
        <v>6.85</v>
      </c>
      <c r="J113" s="813">
        <v>3.9</v>
      </c>
      <c r="K113" s="802">
        <v>0.34</v>
      </c>
      <c r="L113" s="801">
        <v>1</v>
      </c>
      <c r="M113" s="801">
        <v>13</v>
      </c>
      <c r="N113" s="803">
        <v>4.3600000000000003</v>
      </c>
      <c r="O113" s="801" t="s">
        <v>8435</v>
      </c>
      <c r="P113" s="826" t="s">
        <v>8651</v>
      </c>
      <c r="Q113" s="804">
        <f t="shared" si="5"/>
        <v>8</v>
      </c>
      <c r="R113" s="804">
        <f t="shared" si="5"/>
        <v>3.2399999999999998</v>
      </c>
      <c r="S113" s="827">
        <f t="shared" si="6"/>
        <v>78.48</v>
      </c>
      <c r="T113" s="827">
        <f t="shared" si="7"/>
        <v>70.2</v>
      </c>
      <c r="U113" s="827">
        <f t="shared" si="8"/>
        <v>-8.2800000000000011</v>
      </c>
      <c r="V113" s="828">
        <f t="shared" si="9"/>
        <v>0.89449541284403666</v>
      </c>
      <c r="W113" s="805">
        <v>14.19</v>
      </c>
    </row>
    <row r="114" spans="1:23" ht="14.4" customHeight="1" x14ac:dyDescent="0.3">
      <c r="A114" s="878" t="s">
        <v>8652</v>
      </c>
      <c r="B114" s="870">
        <v>9</v>
      </c>
      <c r="C114" s="872">
        <v>5.35</v>
      </c>
      <c r="D114" s="829">
        <v>6.1</v>
      </c>
      <c r="E114" s="863">
        <v>6</v>
      </c>
      <c r="F114" s="864">
        <v>3.85</v>
      </c>
      <c r="G114" s="807">
        <v>6</v>
      </c>
      <c r="H114" s="873">
        <v>1</v>
      </c>
      <c r="I114" s="874">
        <v>0.52</v>
      </c>
      <c r="J114" s="810">
        <v>2</v>
      </c>
      <c r="K114" s="866">
        <v>0.52</v>
      </c>
      <c r="L114" s="865">
        <v>2</v>
      </c>
      <c r="M114" s="865">
        <v>21</v>
      </c>
      <c r="N114" s="867">
        <v>6.93</v>
      </c>
      <c r="O114" s="865" t="s">
        <v>8435</v>
      </c>
      <c r="P114" s="868" t="s">
        <v>8653</v>
      </c>
      <c r="Q114" s="869">
        <f t="shared" si="5"/>
        <v>-8</v>
      </c>
      <c r="R114" s="869">
        <f t="shared" si="5"/>
        <v>-4.83</v>
      </c>
      <c r="S114" s="870">
        <f t="shared" si="6"/>
        <v>6.93</v>
      </c>
      <c r="T114" s="870">
        <f t="shared" si="7"/>
        <v>2</v>
      </c>
      <c r="U114" s="870">
        <f t="shared" si="8"/>
        <v>-4.93</v>
      </c>
      <c r="V114" s="871">
        <f t="shared" si="9"/>
        <v>0.28860028860028863</v>
      </c>
      <c r="W114" s="808"/>
    </row>
    <row r="115" spans="1:23" ht="14.4" customHeight="1" x14ac:dyDescent="0.3">
      <c r="A115" s="877" t="s">
        <v>8654</v>
      </c>
      <c r="B115" s="827">
        <v>1</v>
      </c>
      <c r="C115" s="830">
        <v>0.67</v>
      </c>
      <c r="D115" s="831">
        <v>6</v>
      </c>
      <c r="E115" s="811">
        <v>5</v>
      </c>
      <c r="F115" s="812">
        <v>4.1900000000000004</v>
      </c>
      <c r="G115" s="813">
        <v>11.8</v>
      </c>
      <c r="H115" s="801"/>
      <c r="I115" s="799"/>
      <c r="J115" s="800"/>
      <c r="K115" s="802">
        <v>0.67</v>
      </c>
      <c r="L115" s="801">
        <v>2</v>
      </c>
      <c r="M115" s="801">
        <v>17</v>
      </c>
      <c r="N115" s="803">
        <v>5.64</v>
      </c>
      <c r="O115" s="801" t="s">
        <v>8435</v>
      </c>
      <c r="P115" s="826" t="s">
        <v>8655</v>
      </c>
      <c r="Q115" s="804">
        <f t="shared" si="5"/>
        <v>-1</v>
      </c>
      <c r="R115" s="804">
        <f t="shared" si="5"/>
        <v>-0.67</v>
      </c>
      <c r="S115" s="827" t="str">
        <f t="shared" si="6"/>
        <v/>
      </c>
      <c r="T115" s="827" t="str">
        <f t="shared" si="7"/>
        <v/>
      </c>
      <c r="U115" s="827" t="str">
        <f t="shared" si="8"/>
        <v/>
      </c>
      <c r="V115" s="828" t="str">
        <f t="shared" si="9"/>
        <v/>
      </c>
      <c r="W115" s="805"/>
    </row>
    <row r="116" spans="1:23" ht="14.4" customHeight="1" x14ac:dyDescent="0.3">
      <c r="A116" s="878" t="s">
        <v>8656</v>
      </c>
      <c r="B116" s="870">
        <v>2</v>
      </c>
      <c r="C116" s="872">
        <v>2.2000000000000002</v>
      </c>
      <c r="D116" s="829">
        <v>14</v>
      </c>
      <c r="E116" s="873">
        <v>6</v>
      </c>
      <c r="F116" s="874">
        <v>6.92</v>
      </c>
      <c r="G116" s="810">
        <v>20.3</v>
      </c>
      <c r="H116" s="865">
        <v>2</v>
      </c>
      <c r="I116" s="864">
        <v>2.11</v>
      </c>
      <c r="J116" s="807">
        <v>9.5</v>
      </c>
      <c r="K116" s="866">
        <v>1.05</v>
      </c>
      <c r="L116" s="865">
        <v>4</v>
      </c>
      <c r="M116" s="865">
        <v>32</v>
      </c>
      <c r="N116" s="867">
        <v>10.76</v>
      </c>
      <c r="O116" s="865" t="s">
        <v>8435</v>
      </c>
      <c r="P116" s="868" t="s">
        <v>8657</v>
      </c>
      <c r="Q116" s="869">
        <f t="shared" si="5"/>
        <v>0</v>
      </c>
      <c r="R116" s="869">
        <f t="shared" si="5"/>
        <v>-9.0000000000000302E-2</v>
      </c>
      <c r="S116" s="870">
        <f t="shared" si="6"/>
        <v>21.52</v>
      </c>
      <c r="T116" s="870">
        <f t="shared" si="7"/>
        <v>19</v>
      </c>
      <c r="U116" s="870">
        <f t="shared" si="8"/>
        <v>-2.5199999999999996</v>
      </c>
      <c r="V116" s="871">
        <f t="shared" si="9"/>
        <v>0.88289962825278812</v>
      </c>
      <c r="W116" s="808">
        <v>1.24</v>
      </c>
    </row>
    <row r="117" spans="1:23" ht="14.4" customHeight="1" x14ac:dyDescent="0.3">
      <c r="A117" s="878" t="s">
        <v>8658</v>
      </c>
      <c r="B117" s="870"/>
      <c r="C117" s="872"/>
      <c r="D117" s="829"/>
      <c r="E117" s="873"/>
      <c r="F117" s="874"/>
      <c r="G117" s="810"/>
      <c r="H117" s="865">
        <v>1</v>
      </c>
      <c r="I117" s="864">
        <v>1.93</v>
      </c>
      <c r="J117" s="815">
        <v>17</v>
      </c>
      <c r="K117" s="866">
        <v>1.93</v>
      </c>
      <c r="L117" s="865">
        <v>5</v>
      </c>
      <c r="M117" s="865">
        <v>49</v>
      </c>
      <c r="N117" s="867">
        <v>16.43</v>
      </c>
      <c r="O117" s="865" t="s">
        <v>8435</v>
      </c>
      <c r="P117" s="868" t="s">
        <v>8659</v>
      </c>
      <c r="Q117" s="869">
        <f t="shared" si="5"/>
        <v>1</v>
      </c>
      <c r="R117" s="869">
        <f t="shared" si="5"/>
        <v>1.93</v>
      </c>
      <c r="S117" s="870">
        <f t="shared" si="6"/>
        <v>16.43</v>
      </c>
      <c r="T117" s="870">
        <f t="shared" si="7"/>
        <v>17</v>
      </c>
      <c r="U117" s="870">
        <f t="shared" si="8"/>
        <v>0.57000000000000028</v>
      </c>
      <c r="V117" s="871">
        <f t="shared" si="9"/>
        <v>1.0346926354230068</v>
      </c>
      <c r="W117" s="808">
        <v>0.56999999999999995</v>
      </c>
    </row>
    <row r="118" spans="1:23" ht="14.4" customHeight="1" x14ac:dyDescent="0.3">
      <c r="A118" s="877" t="s">
        <v>8660</v>
      </c>
      <c r="B118" s="796">
        <v>5</v>
      </c>
      <c r="C118" s="797">
        <v>2.33</v>
      </c>
      <c r="D118" s="798">
        <v>2.8</v>
      </c>
      <c r="E118" s="825">
        <v>3</v>
      </c>
      <c r="F118" s="799">
        <v>1.47</v>
      </c>
      <c r="G118" s="800">
        <v>4.7</v>
      </c>
      <c r="H118" s="801">
        <v>2</v>
      </c>
      <c r="I118" s="799">
        <v>1.04</v>
      </c>
      <c r="J118" s="814">
        <v>5</v>
      </c>
      <c r="K118" s="802">
        <v>0.46</v>
      </c>
      <c r="L118" s="801">
        <v>2</v>
      </c>
      <c r="M118" s="801">
        <v>15</v>
      </c>
      <c r="N118" s="803">
        <v>4.87</v>
      </c>
      <c r="O118" s="801" t="s">
        <v>8435</v>
      </c>
      <c r="P118" s="826" t="s">
        <v>8661</v>
      </c>
      <c r="Q118" s="804">
        <f t="shared" si="5"/>
        <v>-3</v>
      </c>
      <c r="R118" s="804">
        <f t="shared" si="5"/>
        <v>-1.29</v>
      </c>
      <c r="S118" s="827">
        <f t="shared" si="6"/>
        <v>9.74</v>
      </c>
      <c r="T118" s="827">
        <f t="shared" si="7"/>
        <v>10</v>
      </c>
      <c r="U118" s="827">
        <f t="shared" si="8"/>
        <v>0.25999999999999979</v>
      </c>
      <c r="V118" s="828">
        <f t="shared" si="9"/>
        <v>1.0266940451745379</v>
      </c>
      <c r="W118" s="805">
        <v>2.13</v>
      </c>
    </row>
    <row r="119" spans="1:23" ht="14.4" customHeight="1" x14ac:dyDescent="0.3">
      <c r="A119" s="878" t="s">
        <v>8662</v>
      </c>
      <c r="B119" s="861">
        <v>4</v>
      </c>
      <c r="C119" s="862">
        <v>4.4000000000000004</v>
      </c>
      <c r="D119" s="806">
        <v>8.3000000000000007</v>
      </c>
      <c r="E119" s="863">
        <v>3</v>
      </c>
      <c r="F119" s="864">
        <v>2.5099999999999998</v>
      </c>
      <c r="G119" s="807">
        <v>9.3000000000000007</v>
      </c>
      <c r="H119" s="865">
        <v>2</v>
      </c>
      <c r="I119" s="864">
        <v>1.58</v>
      </c>
      <c r="J119" s="815">
        <v>10.5</v>
      </c>
      <c r="K119" s="866">
        <v>0.78</v>
      </c>
      <c r="L119" s="865">
        <v>3</v>
      </c>
      <c r="M119" s="865">
        <v>27</v>
      </c>
      <c r="N119" s="867">
        <v>9.1300000000000008</v>
      </c>
      <c r="O119" s="865" t="s">
        <v>8435</v>
      </c>
      <c r="P119" s="868" t="s">
        <v>8663</v>
      </c>
      <c r="Q119" s="869">
        <f t="shared" si="5"/>
        <v>-2</v>
      </c>
      <c r="R119" s="869">
        <f t="shared" si="5"/>
        <v>-2.8200000000000003</v>
      </c>
      <c r="S119" s="870">
        <f t="shared" si="6"/>
        <v>18.260000000000002</v>
      </c>
      <c r="T119" s="870">
        <f t="shared" si="7"/>
        <v>21</v>
      </c>
      <c r="U119" s="870">
        <f t="shared" si="8"/>
        <v>2.7399999999999984</v>
      </c>
      <c r="V119" s="871">
        <f t="shared" si="9"/>
        <v>1.1500547645125958</v>
      </c>
      <c r="W119" s="808">
        <v>5.87</v>
      </c>
    </row>
    <row r="120" spans="1:23" ht="14.4" customHeight="1" x14ac:dyDescent="0.3">
      <c r="A120" s="878" t="s">
        <v>8664</v>
      </c>
      <c r="B120" s="861"/>
      <c r="C120" s="862"/>
      <c r="D120" s="806"/>
      <c r="E120" s="863"/>
      <c r="F120" s="864"/>
      <c r="G120" s="807"/>
      <c r="H120" s="865">
        <v>1</v>
      </c>
      <c r="I120" s="864">
        <v>1.53</v>
      </c>
      <c r="J120" s="807">
        <v>6</v>
      </c>
      <c r="K120" s="866">
        <v>1.24</v>
      </c>
      <c r="L120" s="865">
        <v>4</v>
      </c>
      <c r="M120" s="865">
        <v>37</v>
      </c>
      <c r="N120" s="867">
        <v>12.38</v>
      </c>
      <c r="O120" s="865" t="s">
        <v>8435</v>
      </c>
      <c r="P120" s="868" t="s">
        <v>8665</v>
      </c>
      <c r="Q120" s="869">
        <f t="shared" si="5"/>
        <v>1</v>
      </c>
      <c r="R120" s="869">
        <f t="shared" si="5"/>
        <v>1.53</v>
      </c>
      <c r="S120" s="870">
        <f t="shared" si="6"/>
        <v>12.38</v>
      </c>
      <c r="T120" s="870">
        <f t="shared" si="7"/>
        <v>6</v>
      </c>
      <c r="U120" s="870">
        <f t="shared" si="8"/>
        <v>-6.3800000000000008</v>
      </c>
      <c r="V120" s="871">
        <f t="shared" si="9"/>
        <v>0.48465266558966069</v>
      </c>
      <c r="W120" s="808"/>
    </row>
    <row r="121" spans="1:23" ht="14.4" customHeight="1" x14ac:dyDescent="0.3">
      <c r="A121" s="877" t="s">
        <v>8666</v>
      </c>
      <c r="B121" s="827"/>
      <c r="C121" s="830"/>
      <c r="D121" s="831"/>
      <c r="E121" s="811">
        <v>1</v>
      </c>
      <c r="F121" s="812">
        <v>0.74</v>
      </c>
      <c r="G121" s="813">
        <v>4</v>
      </c>
      <c r="H121" s="801"/>
      <c r="I121" s="799"/>
      <c r="J121" s="800"/>
      <c r="K121" s="802">
        <v>0.59</v>
      </c>
      <c r="L121" s="801">
        <v>2</v>
      </c>
      <c r="M121" s="801">
        <v>22</v>
      </c>
      <c r="N121" s="803">
        <v>7.34</v>
      </c>
      <c r="O121" s="801" t="s">
        <v>8435</v>
      </c>
      <c r="P121" s="826" t="s">
        <v>8667</v>
      </c>
      <c r="Q121" s="804">
        <f t="shared" si="5"/>
        <v>0</v>
      </c>
      <c r="R121" s="804">
        <f t="shared" si="5"/>
        <v>0</v>
      </c>
      <c r="S121" s="827" t="str">
        <f t="shared" si="6"/>
        <v/>
      </c>
      <c r="T121" s="827" t="str">
        <f t="shared" si="7"/>
        <v/>
      </c>
      <c r="U121" s="827" t="str">
        <f t="shared" si="8"/>
        <v/>
      </c>
      <c r="V121" s="828" t="str">
        <f t="shared" si="9"/>
        <v/>
      </c>
      <c r="W121" s="805"/>
    </row>
    <row r="122" spans="1:23" ht="14.4" customHeight="1" x14ac:dyDescent="0.3">
      <c r="A122" s="877" t="s">
        <v>8668</v>
      </c>
      <c r="B122" s="827">
        <v>2</v>
      </c>
      <c r="C122" s="830">
        <v>1.2</v>
      </c>
      <c r="D122" s="831">
        <v>7</v>
      </c>
      <c r="E122" s="825">
        <v>6</v>
      </c>
      <c r="F122" s="799">
        <v>3.02</v>
      </c>
      <c r="G122" s="800">
        <v>3.7</v>
      </c>
      <c r="H122" s="811">
        <v>5</v>
      </c>
      <c r="I122" s="812">
        <v>3.03</v>
      </c>
      <c r="J122" s="814">
        <v>9.8000000000000007</v>
      </c>
      <c r="K122" s="802">
        <v>0.56000000000000005</v>
      </c>
      <c r="L122" s="801">
        <v>3</v>
      </c>
      <c r="M122" s="801">
        <v>24</v>
      </c>
      <c r="N122" s="803">
        <v>7.93</v>
      </c>
      <c r="O122" s="801" t="s">
        <v>8435</v>
      </c>
      <c r="P122" s="826" t="s">
        <v>8669</v>
      </c>
      <c r="Q122" s="804">
        <f t="shared" si="5"/>
        <v>3</v>
      </c>
      <c r="R122" s="804">
        <f t="shared" si="5"/>
        <v>1.8299999999999998</v>
      </c>
      <c r="S122" s="827">
        <f t="shared" si="6"/>
        <v>39.65</v>
      </c>
      <c r="T122" s="827">
        <f t="shared" si="7"/>
        <v>49</v>
      </c>
      <c r="U122" s="827">
        <f t="shared" si="8"/>
        <v>9.3500000000000014</v>
      </c>
      <c r="V122" s="828">
        <f t="shared" si="9"/>
        <v>1.2358133669609079</v>
      </c>
      <c r="W122" s="805">
        <v>17.2</v>
      </c>
    </row>
    <row r="123" spans="1:23" ht="14.4" customHeight="1" x14ac:dyDescent="0.3">
      <c r="A123" s="878" t="s">
        <v>8670</v>
      </c>
      <c r="B123" s="870">
        <v>6</v>
      </c>
      <c r="C123" s="872">
        <v>4.79</v>
      </c>
      <c r="D123" s="829">
        <v>12.3</v>
      </c>
      <c r="E123" s="863">
        <v>6</v>
      </c>
      <c r="F123" s="864">
        <v>4.63</v>
      </c>
      <c r="G123" s="807">
        <v>12</v>
      </c>
      <c r="H123" s="873">
        <v>6</v>
      </c>
      <c r="I123" s="874">
        <v>4.91</v>
      </c>
      <c r="J123" s="815">
        <v>15.3</v>
      </c>
      <c r="K123" s="866">
        <v>0.74</v>
      </c>
      <c r="L123" s="865">
        <v>4</v>
      </c>
      <c r="M123" s="865">
        <v>32</v>
      </c>
      <c r="N123" s="867">
        <v>10.81</v>
      </c>
      <c r="O123" s="865" t="s">
        <v>8435</v>
      </c>
      <c r="P123" s="868" t="s">
        <v>8671</v>
      </c>
      <c r="Q123" s="869">
        <f t="shared" si="5"/>
        <v>0</v>
      </c>
      <c r="R123" s="869">
        <f t="shared" si="5"/>
        <v>0.12000000000000011</v>
      </c>
      <c r="S123" s="870">
        <f t="shared" si="6"/>
        <v>64.86</v>
      </c>
      <c r="T123" s="870">
        <f t="shared" si="7"/>
        <v>91.800000000000011</v>
      </c>
      <c r="U123" s="870">
        <f t="shared" si="8"/>
        <v>26.940000000000012</v>
      </c>
      <c r="V123" s="871">
        <f t="shared" si="9"/>
        <v>1.4153561517113786</v>
      </c>
      <c r="W123" s="808">
        <v>30.95</v>
      </c>
    </row>
    <row r="124" spans="1:23" ht="14.4" customHeight="1" x14ac:dyDescent="0.3">
      <c r="A124" s="878" t="s">
        <v>8672</v>
      </c>
      <c r="B124" s="870"/>
      <c r="C124" s="872"/>
      <c r="D124" s="829"/>
      <c r="E124" s="863"/>
      <c r="F124" s="864"/>
      <c r="G124" s="807"/>
      <c r="H124" s="873">
        <v>1</v>
      </c>
      <c r="I124" s="874">
        <v>0.96</v>
      </c>
      <c r="J124" s="815">
        <v>22</v>
      </c>
      <c r="K124" s="866">
        <v>0.93</v>
      </c>
      <c r="L124" s="865">
        <v>4</v>
      </c>
      <c r="M124" s="865">
        <v>37</v>
      </c>
      <c r="N124" s="867">
        <v>12.41</v>
      </c>
      <c r="O124" s="865" t="s">
        <v>8435</v>
      </c>
      <c r="P124" s="868" t="s">
        <v>8673</v>
      </c>
      <c r="Q124" s="869">
        <f t="shared" si="5"/>
        <v>1</v>
      </c>
      <c r="R124" s="869">
        <f t="shared" si="5"/>
        <v>0.96</v>
      </c>
      <c r="S124" s="870">
        <f t="shared" si="6"/>
        <v>12.41</v>
      </c>
      <c r="T124" s="870">
        <f t="shared" si="7"/>
        <v>22</v>
      </c>
      <c r="U124" s="870">
        <f t="shared" si="8"/>
        <v>9.59</v>
      </c>
      <c r="V124" s="871">
        <f t="shared" si="9"/>
        <v>1.7727639000805802</v>
      </c>
      <c r="W124" s="808">
        <v>9.59</v>
      </c>
    </row>
    <row r="125" spans="1:23" ht="14.4" customHeight="1" x14ac:dyDescent="0.3">
      <c r="A125" s="877" t="s">
        <v>8674</v>
      </c>
      <c r="B125" s="827">
        <v>18</v>
      </c>
      <c r="C125" s="830">
        <v>4.91</v>
      </c>
      <c r="D125" s="831">
        <v>3.1</v>
      </c>
      <c r="E125" s="825">
        <v>26</v>
      </c>
      <c r="F125" s="799">
        <v>7.39</v>
      </c>
      <c r="G125" s="800">
        <v>3.1</v>
      </c>
      <c r="H125" s="811">
        <v>42</v>
      </c>
      <c r="I125" s="812">
        <v>11.28</v>
      </c>
      <c r="J125" s="814">
        <v>3.5</v>
      </c>
      <c r="K125" s="802">
        <v>0.26</v>
      </c>
      <c r="L125" s="801">
        <v>1</v>
      </c>
      <c r="M125" s="801">
        <v>10</v>
      </c>
      <c r="N125" s="803">
        <v>3.3</v>
      </c>
      <c r="O125" s="801" t="s">
        <v>8435</v>
      </c>
      <c r="P125" s="826" t="s">
        <v>8675</v>
      </c>
      <c r="Q125" s="804">
        <f t="shared" si="5"/>
        <v>24</v>
      </c>
      <c r="R125" s="804">
        <f t="shared" si="5"/>
        <v>6.3699999999999992</v>
      </c>
      <c r="S125" s="827">
        <f t="shared" si="6"/>
        <v>138.6</v>
      </c>
      <c r="T125" s="827">
        <f t="shared" si="7"/>
        <v>147</v>
      </c>
      <c r="U125" s="827">
        <f t="shared" si="8"/>
        <v>8.4000000000000057</v>
      </c>
      <c r="V125" s="828">
        <f t="shared" si="9"/>
        <v>1.0606060606060606</v>
      </c>
      <c r="W125" s="805">
        <v>29.37</v>
      </c>
    </row>
    <row r="126" spans="1:23" ht="14.4" customHeight="1" x14ac:dyDescent="0.3">
      <c r="A126" s="878" t="s">
        <v>8676</v>
      </c>
      <c r="B126" s="870">
        <v>11</v>
      </c>
      <c r="C126" s="872">
        <v>4.25</v>
      </c>
      <c r="D126" s="829">
        <v>4.4000000000000004</v>
      </c>
      <c r="E126" s="863">
        <v>15</v>
      </c>
      <c r="F126" s="864">
        <v>5.39</v>
      </c>
      <c r="G126" s="807">
        <v>5.2</v>
      </c>
      <c r="H126" s="873">
        <v>6</v>
      </c>
      <c r="I126" s="874">
        <v>2.1800000000000002</v>
      </c>
      <c r="J126" s="810">
        <v>3.3</v>
      </c>
      <c r="K126" s="866">
        <v>0.34</v>
      </c>
      <c r="L126" s="865">
        <v>1</v>
      </c>
      <c r="M126" s="865">
        <v>13</v>
      </c>
      <c r="N126" s="867">
        <v>4.24</v>
      </c>
      <c r="O126" s="865" t="s">
        <v>8435</v>
      </c>
      <c r="P126" s="868" t="s">
        <v>8677</v>
      </c>
      <c r="Q126" s="869">
        <f t="shared" si="5"/>
        <v>-5</v>
      </c>
      <c r="R126" s="869">
        <f t="shared" si="5"/>
        <v>-2.0699999999999998</v>
      </c>
      <c r="S126" s="870">
        <f t="shared" si="6"/>
        <v>25.44</v>
      </c>
      <c r="T126" s="870">
        <f t="shared" si="7"/>
        <v>19.799999999999997</v>
      </c>
      <c r="U126" s="870">
        <f t="shared" si="8"/>
        <v>-5.6400000000000041</v>
      </c>
      <c r="V126" s="871">
        <f t="shared" si="9"/>
        <v>0.77830188679245271</v>
      </c>
      <c r="W126" s="808">
        <v>2.5099999999999998</v>
      </c>
    </row>
    <row r="127" spans="1:23" ht="14.4" customHeight="1" x14ac:dyDescent="0.3">
      <c r="A127" s="878" t="s">
        <v>8678</v>
      </c>
      <c r="B127" s="870">
        <v>2</v>
      </c>
      <c r="C127" s="872">
        <v>1.35</v>
      </c>
      <c r="D127" s="829">
        <v>4</v>
      </c>
      <c r="E127" s="863">
        <v>2</v>
      </c>
      <c r="F127" s="864">
        <v>1.0900000000000001</v>
      </c>
      <c r="G127" s="807">
        <v>5</v>
      </c>
      <c r="H127" s="873">
        <v>4</v>
      </c>
      <c r="I127" s="874">
        <v>2.2000000000000002</v>
      </c>
      <c r="J127" s="815">
        <v>6.8</v>
      </c>
      <c r="K127" s="866">
        <v>0.53</v>
      </c>
      <c r="L127" s="865">
        <v>2</v>
      </c>
      <c r="M127" s="865">
        <v>20</v>
      </c>
      <c r="N127" s="867">
        <v>6.74</v>
      </c>
      <c r="O127" s="865" t="s">
        <v>8435</v>
      </c>
      <c r="P127" s="868" t="s">
        <v>8679</v>
      </c>
      <c r="Q127" s="869">
        <f t="shared" si="5"/>
        <v>2</v>
      </c>
      <c r="R127" s="869">
        <f t="shared" si="5"/>
        <v>0.85000000000000009</v>
      </c>
      <c r="S127" s="870">
        <f t="shared" si="6"/>
        <v>26.96</v>
      </c>
      <c r="T127" s="870">
        <f t="shared" si="7"/>
        <v>27.2</v>
      </c>
      <c r="U127" s="870">
        <f t="shared" si="8"/>
        <v>0.23999999999999844</v>
      </c>
      <c r="V127" s="871">
        <f t="shared" si="9"/>
        <v>1.0089020771513353</v>
      </c>
      <c r="W127" s="808">
        <v>7.52</v>
      </c>
    </row>
    <row r="128" spans="1:23" ht="14.4" customHeight="1" x14ac:dyDescent="0.3">
      <c r="A128" s="877" t="s">
        <v>8680</v>
      </c>
      <c r="B128" s="796">
        <v>1</v>
      </c>
      <c r="C128" s="797">
        <v>7.03</v>
      </c>
      <c r="D128" s="798">
        <v>64</v>
      </c>
      <c r="E128" s="825"/>
      <c r="F128" s="799"/>
      <c r="G128" s="800"/>
      <c r="H128" s="801"/>
      <c r="I128" s="799"/>
      <c r="J128" s="800"/>
      <c r="K128" s="802">
        <v>5.86</v>
      </c>
      <c r="L128" s="801">
        <v>6</v>
      </c>
      <c r="M128" s="801">
        <v>57</v>
      </c>
      <c r="N128" s="803">
        <v>18.850000000000001</v>
      </c>
      <c r="O128" s="801" t="s">
        <v>8566</v>
      </c>
      <c r="P128" s="826" t="s">
        <v>8681</v>
      </c>
      <c r="Q128" s="804">
        <f t="shared" si="5"/>
        <v>-1</v>
      </c>
      <c r="R128" s="804">
        <f t="shared" si="5"/>
        <v>-7.03</v>
      </c>
      <c r="S128" s="827" t="str">
        <f t="shared" si="6"/>
        <v/>
      </c>
      <c r="T128" s="827" t="str">
        <f t="shared" si="7"/>
        <v/>
      </c>
      <c r="U128" s="827" t="str">
        <f t="shared" si="8"/>
        <v/>
      </c>
      <c r="V128" s="828" t="str">
        <f t="shared" si="9"/>
        <v/>
      </c>
      <c r="W128" s="805"/>
    </row>
    <row r="129" spans="1:23" ht="14.4" customHeight="1" x14ac:dyDescent="0.3">
      <c r="A129" s="877" t="s">
        <v>8682</v>
      </c>
      <c r="B129" s="827"/>
      <c r="C129" s="830"/>
      <c r="D129" s="831"/>
      <c r="E129" s="811">
        <v>1</v>
      </c>
      <c r="F129" s="812">
        <v>2.82</v>
      </c>
      <c r="G129" s="813">
        <v>9</v>
      </c>
      <c r="H129" s="801"/>
      <c r="I129" s="799"/>
      <c r="J129" s="800"/>
      <c r="K129" s="802">
        <v>1.98</v>
      </c>
      <c r="L129" s="801">
        <v>3</v>
      </c>
      <c r="M129" s="801">
        <v>29</v>
      </c>
      <c r="N129" s="803">
        <v>9.83</v>
      </c>
      <c r="O129" s="801" t="s">
        <v>8435</v>
      </c>
      <c r="P129" s="826" t="s">
        <v>8683</v>
      </c>
      <c r="Q129" s="804">
        <f t="shared" si="5"/>
        <v>0</v>
      </c>
      <c r="R129" s="804">
        <f t="shared" si="5"/>
        <v>0</v>
      </c>
      <c r="S129" s="827" t="str">
        <f t="shared" si="6"/>
        <v/>
      </c>
      <c r="T129" s="827" t="str">
        <f t="shared" si="7"/>
        <v/>
      </c>
      <c r="U129" s="827" t="str">
        <f t="shared" si="8"/>
        <v/>
      </c>
      <c r="V129" s="828" t="str">
        <f t="shared" si="9"/>
        <v/>
      </c>
      <c r="W129" s="805"/>
    </row>
    <row r="130" spans="1:23" ht="14.4" customHeight="1" x14ac:dyDescent="0.3">
      <c r="A130" s="877" t="s">
        <v>8684</v>
      </c>
      <c r="B130" s="827">
        <v>1</v>
      </c>
      <c r="C130" s="830">
        <v>0.3</v>
      </c>
      <c r="D130" s="831">
        <v>6</v>
      </c>
      <c r="E130" s="825"/>
      <c r="F130" s="799"/>
      <c r="G130" s="800"/>
      <c r="H130" s="811"/>
      <c r="I130" s="812"/>
      <c r="J130" s="813"/>
      <c r="K130" s="802">
        <v>0.3</v>
      </c>
      <c r="L130" s="801">
        <v>1</v>
      </c>
      <c r="M130" s="801">
        <v>11</v>
      </c>
      <c r="N130" s="803">
        <v>3.83</v>
      </c>
      <c r="O130" s="801" t="s">
        <v>8435</v>
      </c>
      <c r="P130" s="826" t="s">
        <v>8685</v>
      </c>
      <c r="Q130" s="804">
        <f t="shared" si="5"/>
        <v>-1</v>
      </c>
      <c r="R130" s="804">
        <f t="shared" si="5"/>
        <v>-0.3</v>
      </c>
      <c r="S130" s="827" t="str">
        <f t="shared" si="6"/>
        <v/>
      </c>
      <c r="T130" s="827" t="str">
        <f t="shared" si="7"/>
        <v/>
      </c>
      <c r="U130" s="827" t="str">
        <f t="shared" si="8"/>
        <v/>
      </c>
      <c r="V130" s="828" t="str">
        <f t="shared" si="9"/>
        <v/>
      </c>
      <c r="W130" s="805"/>
    </row>
    <row r="131" spans="1:23" ht="14.4" customHeight="1" x14ac:dyDescent="0.3">
      <c r="A131" s="878" t="s">
        <v>8686</v>
      </c>
      <c r="B131" s="870"/>
      <c r="C131" s="872"/>
      <c r="D131" s="829"/>
      <c r="E131" s="863"/>
      <c r="F131" s="864"/>
      <c r="G131" s="807"/>
      <c r="H131" s="873">
        <v>1</v>
      </c>
      <c r="I131" s="874">
        <v>0.67</v>
      </c>
      <c r="J131" s="810">
        <v>3</v>
      </c>
      <c r="K131" s="866">
        <v>0.67</v>
      </c>
      <c r="L131" s="865">
        <v>3</v>
      </c>
      <c r="M131" s="865">
        <v>24</v>
      </c>
      <c r="N131" s="867">
        <v>8.07</v>
      </c>
      <c r="O131" s="865" t="s">
        <v>8435</v>
      </c>
      <c r="P131" s="868" t="s">
        <v>8687</v>
      </c>
      <c r="Q131" s="869">
        <f t="shared" si="5"/>
        <v>1</v>
      </c>
      <c r="R131" s="869">
        <f t="shared" si="5"/>
        <v>0.67</v>
      </c>
      <c r="S131" s="870">
        <f t="shared" si="6"/>
        <v>8.07</v>
      </c>
      <c r="T131" s="870">
        <f t="shared" si="7"/>
        <v>3</v>
      </c>
      <c r="U131" s="870">
        <f t="shared" si="8"/>
        <v>-5.07</v>
      </c>
      <c r="V131" s="871">
        <f t="shared" si="9"/>
        <v>0.37174721189591076</v>
      </c>
      <c r="W131" s="808"/>
    </row>
    <row r="132" spans="1:23" ht="14.4" customHeight="1" x14ac:dyDescent="0.3">
      <c r="A132" s="877" t="s">
        <v>8688</v>
      </c>
      <c r="B132" s="796">
        <v>1</v>
      </c>
      <c r="C132" s="797">
        <v>2.91</v>
      </c>
      <c r="D132" s="798">
        <v>6</v>
      </c>
      <c r="E132" s="825"/>
      <c r="F132" s="799"/>
      <c r="G132" s="800"/>
      <c r="H132" s="801"/>
      <c r="I132" s="799"/>
      <c r="J132" s="800"/>
      <c r="K132" s="802">
        <v>2.91</v>
      </c>
      <c r="L132" s="801">
        <v>4</v>
      </c>
      <c r="M132" s="801">
        <v>33</v>
      </c>
      <c r="N132" s="803">
        <v>10.97</v>
      </c>
      <c r="O132" s="801" t="s">
        <v>8689</v>
      </c>
      <c r="P132" s="826" t="s">
        <v>8690</v>
      </c>
      <c r="Q132" s="804">
        <f t="shared" si="5"/>
        <v>-1</v>
      </c>
      <c r="R132" s="804">
        <f t="shared" si="5"/>
        <v>-2.91</v>
      </c>
      <c r="S132" s="827" t="str">
        <f t="shared" si="6"/>
        <v/>
      </c>
      <c r="T132" s="827" t="str">
        <f t="shared" si="7"/>
        <v/>
      </c>
      <c r="U132" s="827" t="str">
        <f t="shared" si="8"/>
        <v/>
      </c>
      <c r="V132" s="828" t="str">
        <f t="shared" si="9"/>
        <v/>
      </c>
      <c r="W132" s="805"/>
    </row>
    <row r="133" spans="1:23" ht="14.4" customHeight="1" x14ac:dyDescent="0.3">
      <c r="A133" s="878" t="s">
        <v>8691</v>
      </c>
      <c r="B133" s="861">
        <v>1</v>
      </c>
      <c r="C133" s="862">
        <v>3.31</v>
      </c>
      <c r="D133" s="806">
        <v>6</v>
      </c>
      <c r="E133" s="863"/>
      <c r="F133" s="864"/>
      <c r="G133" s="807"/>
      <c r="H133" s="865"/>
      <c r="I133" s="864"/>
      <c r="J133" s="807"/>
      <c r="K133" s="866">
        <v>3.31</v>
      </c>
      <c r="L133" s="865">
        <v>4</v>
      </c>
      <c r="M133" s="865">
        <v>40</v>
      </c>
      <c r="N133" s="867">
        <v>13.33</v>
      </c>
      <c r="O133" s="865" t="s">
        <v>8689</v>
      </c>
      <c r="P133" s="868" t="s">
        <v>8692</v>
      </c>
      <c r="Q133" s="869">
        <f t="shared" si="5"/>
        <v>-1</v>
      </c>
      <c r="R133" s="869">
        <f t="shared" si="5"/>
        <v>-3.31</v>
      </c>
      <c r="S133" s="870" t="str">
        <f t="shared" si="6"/>
        <v/>
      </c>
      <c r="T133" s="870" t="str">
        <f t="shared" si="7"/>
        <v/>
      </c>
      <c r="U133" s="870" t="str">
        <f t="shared" si="8"/>
        <v/>
      </c>
      <c r="V133" s="871" t="str">
        <f t="shared" si="9"/>
        <v/>
      </c>
      <c r="W133" s="808"/>
    </row>
    <row r="134" spans="1:23" ht="14.4" customHeight="1" x14ac:dyDescent="0.3">
      <c r="A134" s="877" t="s">
        <v>8693</v>
      </c>
      <c r="B134" s="827">
        <v>1</v>
      </c>
      <c r="C134" s="830">
        <v>0.52</v>
      </c>
      <c r="D134" s="831">
        <v>5</v>
      </c>
      <c r="E134" s="825">
        <v>1</v>
      </c>
      <c r="F134" s="799">
        <v>0.53</v>
      </c>
      <c r="G134" s="800">
        <v>11</v>
      </c>
      <c r="H134" s="811">
        <v>2</v>
      </c>
      <c r="I134" s="812">
        <v>1.04</v>
      </c>
      <c r="J134" s="814">
        <v>11.5</v>
      </c>
      <c r="K134" s="802">
        <v>0.52</v>
      </c>
      <c r="L134" s="801">
        <v>2</v>
      </c>
      <c r="M134" s="801">
        <v>16</v>
      </c>
      <c r="N134" s="803">
        <v>5.31</v>
      </c>
      <c r="O134" s="801" t="s">
        <v>8689</v>
      </c>
      <c r="P134" s="826" t="s">
        <v>8694</v>
      </c>
      <c r="Q134" s="804">
        <f t="shared" ref="Q134:R189" si="10">H134-B134</f>
        <v>1</v>
      </c>
      <c r="R134" s="804">
        <f t="shared" si="10"/>
        <v>0.52</v>
      </c>
      <c r="S134" s="827">
        <f t="shared" ref="S134:S189" si="11">IF(H134=0,"",H134*N134)</f>
        <v>10.62</v>
      </c>
      <c r="T134" s="827">
        <f t="shared" ref="T134:T189" si="12">IF(H134=0,"",H134*J134)</f>
        <v>23</v>
      </c>
      <c r="U134" s="827">
        <f t="shared" ref="U134:U189" si="13">IF(H134=0,"",T134-S134)</f>
        <v>12.38</v>
      </c>
      <c r="V134" s="828">
        <f t="shared" ref="V134:V189" si="14">IF(H134=0,"",T134/S134)</f>
        <v>2.1657250470809792</v>
      </c>
      <c r="W134" s="805">
        <v>12.38</v>
      </c>
    </row>
    <row r="135" spans="1:23" ht="14.4" customHeight="1" x14ac:dyDescent="0.3">
      <c r="A135" s="878" t="s">
        <v>8695</v>
      </c>
      <c r="B135" s="870"/>
      <c r="C135" s="872"/>
      <c r="D135" s="829"/>
      <c r="E135" s="863"/>
      <c r="F135" s="864"/>
      <c r="G135" s="807"/>
      <c r="H135" s="873">
        <v>1</v>
      </c>
      <c r="I135" s="874">
        <v>0.72</v>
      </c>
      <c r="J135" s="810">
        <v>5</v>
      </c>
      <c r="K135" s="866">
        <v>0.72</v>
      </c>
      <c r="L135" s="865">
        <v>2</v>
      </c>
      <c r="M135" s="865">
        <v>21</v>
      </c>
      <c r="N135" s="867">
        <v>6.93</v>
      </c>
      <c r="O135" s="865" t="s">
        <v>8689</v>
      </c>
      <c r="P135" s="868" t="s">
        <v>8696</v>
      </c>
      <c r="Q135" s="869">
        <f t="shared" si="10"/>
        <v>1</v>
      </c>
      <c r="R135" s="869">
        <f t="shared" si="10"/>
        <v>0.72</v>
      </c>
      <c r="S135" s="870">
        <f t="shared" si="11"/>
        <v>6.93</v>
      </c>
      <c r="T135" s="870">
        <f t="shared" si="12"/>
        <v>5</v>
      </c>
      <c r="U135" s="870">
        <f t="shared" si="13"/>
        <v>-1.9299999999999997</v>
      </c>
      <c r="V135" s="871">
        <f t="shared" si="14"/>
        <v>0.72150072150072153</v>
      </c>
      <c r="W135" s="808"/>
    </row>
    <row r="136" spans="1:23" ht="14.4" customHeight="1" x14ac:dyDescent="0.3">
      <c r="A136" s="878" t="s">
        <v>8697</v>
      </c>
      <c r="B136" s="870">
        <v>1</v>
      </c>
      <c r="C136" s="872">
        <v>1.05</v>
      </c>
      <c r="D136" s="829">
        <v>6</v>
      </c>
      <c r="E136" s="863"/>
      <c r="F136" s="864"/>
      <c r="G136" s="807"/>
      <c r="H136" s="873"/>
      <c r="I136" s="874"/>
      <c r="J136" s="810"/>
      <c r="K136" s="866">
        <v>1.05</v>
      </c>
      <c r="L136" s="865">
        <v>3</v>
      </c>
      <c r="M136" s="865">
        <v>30</v>
      </c>
      <c r="N136" s="867">
        <v>9.94</v>
      </c>
      <c r="O136" s="865" t="s">
        <v>8689</v>
      </c>
      <c r="P136" s="868" t="s">
        <v>8698</v>
      </c>
      <c r="Q136" s="869">
        <f t="shared" si="10"/>
        <v>-1</v>
      </c>
      <c r="R136" s="869">
        <f t="shared" si="10"/>
        <v>-1.05</v>
      </c>
      <c r="S136" s="870" t="str">
        <f t="shared" si="11"/>
        <v/>
      </c>
      <c r="T136" s="870" t="str">
        <f t="shared" si="12"/>
        <v/>
      </c>
      <c r="U136" s="870" t="str">
        <f t="shared" si="13"/>
        <v/>
      </c>
      <c r="V136" s="871" t="str">
        <f t="shared" si="14"/>
        <v/>
      </c>
      <c r="W136" s="808"/>
    </row>
    <row r="137" spans="1:23" ht="14.4" customHeight="1" x14ac:dyDescent="0.3">
      <c r="A137" s="877" t="s">
        <v>8699</v>
      </c>
      <c r="B137" s="827">
        <v>1</v>
      </c>
      <c r="C137" s="830">
        <v>1.02</v>
      </c>
      <c r="D137" s="831">
        <v>19</v>
      </c>
      <c r="E137" s="811"/>
      <c r="F137" s="812"/>
      <c r="G137" s="813"/>
      <c r="H137" s="801"/>
      <c r="I137" s="799"/>
      <c r="J137" s="800"/>
      <c r="K137" s="802">
        <v>0.75</v>
      </c>
      <c r="L137" s="801">
        <v>2</v>
      </c>
      <c r="M137" s="801">
        <v>21</v>
      </c>
      <c r="N137" s="803">
        <v>6.96</v>
      </c>
      <c r="O137" s="801" t="s">
        <v>8435</v>
      </c>
      <c r="P137" s="826" t="s">
        <v>8700</v>
      </c>
      <c r="Q137" s="804">
        <f t="shared" si="10"/>
        <v>-1</v>
      </c>
      <c r="R137" s="804">
        <f t="shared" si="10"/>
        <v>-1.02</v>
      </c>
      <c r="S137" s="827" t="str">
        <f t="shared" si="11"/>
        <v/>
      </c>
      <c r="T137" s="827" t="str">
        <f t="shared" si="12"/>
        <v/>
      </c>
      <c r="U137" s="827" t="str">
        <f t="shared" si="13"/>
        <v/>
      </c>
      <c r="V137" s="828" t="str">
        <f t="shared" si="14"/>
        <v/>
      </c>
      <c r="W137" s="805"/>
    </row>
    <row r="138" spans="1:23" ht="14.4" customHeight="1" x14ac:dyDescent="0.3">
      <c r="A138" s="878" t="s">
        <v>8701</v>
      </c>
      <c r="B138" s="870"/>
      <c r="C138" s="872"/>
      <c r="D138" s="829"/>
      <c r="E138" s="873">
        <v>1</v>
      </c>
      <c r="F138" s="874">
        <v>3.15</v>
      </c>
      <c r="G138" s="810">
        <v>24</v>
      </c>
      <c r="H138" s="865"/>
      <c r="I138" s="864"/>
      <c r="J138" s="807"/>
      <c r="K138" s="866">
        <v>3.13</v>
      </c>
      <c r="L138" s="865">
        <v>6</v>
      </c>
      <c r="M138" s="865">
        <v>54</v>
      </c>
      <c r="N138" s="867">
        <v>17.98</v>
      </c>
      <c r="O138" s="865" t="s">
        <v>8435</v>
      </c>
      <c r="P138" s="868" t="s">
        <v>8702</v>
      </c>
      <c r="Q138" s="869">
        <f t="shared" si="10"/>
        <v>0</v>
      </c>
      <c r="R138" s="869">
        <f t="shared" si="10"/>
        <v>0</v>
      </c>
      <c r="S138" s="870" t="str">
        <f t="shared" si="11"/>
        <v/>
      </c>
      <c r="T138" s="870" t="str">
        <f t="shared" si="12"/>
        <v/>
      </c>
      <c r="U138" s="870" t="str">
        <f t="shared" si="13"/>
        <v/>
      </c>
      <c r="V138" s="871" t="str">
        <f t="shared" si="14"/>
        <v/>
      </c>
      <c r="W138" s="808"/>
    </row>
    <row r="139" spans="1:23" ht="14.4" customHeight="1" x14ac:dyDescent="0.3">
      <c r="A139" s="877" t="s">
        <v>8703</v>
      </c>
      <c r="B139" s="827"/>
      <c r="C139" s="830"/>
      <c r="D139" s="831"/>
      <c r="E139" s="825">
        <v>4</v>
      </c>
      <c r="F139" s="799">
        <v>5.15</v>
      </c>
      <c r="G139" s="800">
        <v>8.8000000000000007</v>
      </c>
      <c r="H139" s="811">
        <v>2</v>
      </c>
      <c r="I139" s="812">
        <v>2.4900000000000002</v>
      </c>
      <c r="J139" s="813">
        <v>7.5</v>
      </c>
      <c r="K139" s="802">
        <v>1.24</v>
      </c>
      <c r="L139" s="801">
        <v>4</v>
      </c>
      <c r="M139" s="801">
        <v>35</v>
      </c>
      <c r="N139" s="803">
        <v>11.83</v>
      </c>
      <c r="O139" s="801" t="s">
        <v>8435</v>
      </c>
      <c r="P139" s="826" t="s">
        <v>8704</v>
      </c>
      <c r="Q139" s="804">
        <f t="shared" si="10"/>
        <v>2</v>
      </c>
      <c r="R139" s="804">
        <f t="shared" si="10"/>
        <v>2.4900000000000002</v>
      </c>
      <c r="S139" s="827">
        <f t="shared" si="11"/>
        <v>23.66</v>
      </c>
      <c r="T139" s="827">
        <f t="shared" si="12"/>
        <v>15</v>
      </c>
      <c r="U139" s="827">
        <f t="shared" si="13"/>
        <v>-8.66</v>
      </c>
      <c r="V139" s="828">
        <f t="shared" si="14"/>
        <v>0.63398140321217245</v>
      </c>
      <c r="W139" s="805"/>
    </row>
    <row r="140" spans="1:23" ht="14.4" customHeight="1" x14ac:dyDescent="0.3">
      <c r="A140" s="878" t="s">
        <v>8705</v>
      </c>
      <c r="B140" s="870"/>
      <c r="C140" s="872"/>
      <c r="D140" s="829"/>
      <c r="E140" s="863">
        <v>2</v>
      </c>
      <c r="F140" s="864">
        <v>5.12</v>
      </c>
      <c r="G140" s="807">
        <v>28</v>
      </c>
      <c r="H140" s="873">
        <v>4</v>
      </c>
      <c r="I140" s="874">
        <v>9.2100000000000009</v>
      </c>
      <c r="J140" s="815">
        <v>28.3</v>
      </c>
      <c r="K140" s="866">
        <v>1.88</v>
      </c>
      <c r="L140" s="865">
        <v>6</v>
      </c>
      <c r="M140" s="865">
        <v>55</v>
      </c>
      <c r="N140" s="867">
        <v>18.22</v>
      </c>
      <c r="O140" s="865" t="s">
        <v>8435</v>
      </c>
      <c r="P140" s="868" t="s">
        <v>8706</v>
      </c>
      <c r="Q140" s="869">
        <f t="shared" si="10"/>
        <v>4</v>
      </c>
      <c r="R140" s="869">
        <f t="shared" si="10"/>
        <v>9.2100000000000009</v>
      </c>
      <c r="S140" s="870">
        <f t="shared" si="11"/>
        <v>72.88</v>
      </c>
      <c r="T140" s="870">
        <f t="shared" si="12"/>
        <v>113.2</v>
      </c>
      <c r="U140" s="870">
        <f t="shared" si="13"/>
        <v>40.320000000000007</v>
      </c>
      <c r="V140" s="871">
        <f t="shared" si="14"/>
        <v>1.5532381997804612</v>
      </c>
      <c r="W140" s="808">
        <v>40.14</v>
      </c>
    </row>
    <row r="141" spans="1:23" ht="14.4" customHeight="1" x14ac:dyDescent="0.3">
      <c r="A141" s="877" t="s">
        <v>8707</v>
      </c>
      <c r="B141" s="827"/>
      <c r="C141" s="830"/>
      <c r="D141" s="831"/>
      <c r="E141" s="825">
        <v>1</v>
      </c>
      <c r="F141" s="799">
        <v>0.73</v>
      </c>
      <c r="G141" s="800">
        <v>11</v>
      </c>
      <c r="H141" s="811"/>
      <c r="I141" s="812"/>
      <c r="J141" s="813"/>
      <c r="K141" s="802">
        <v>0.71</v>
      </c>
      <c r="L141" s="801">
        <v>3</v>
      </c>
      <c r="M141" s="801">
        <v>29</v>
      </c>
      <c r="N141" s="803">
        <v>9.64</v>
      </c>
      <c r="O141" s="801" t="s">
        <v>8435</v>
      </c>
      <c r="P141" s="826" t="s">
        <v>8708</v>
      </c>
      <c r="Q141" s="804">
        <f t="shared" si="10"/>
        <v>0</v>
      </c>
      <c r="R141" s="804">
        <f t="shared" si="10"/>
        <v>0</v>
      </c>
      <c r="S141" s="827" t="str">
        <f t="shared" si="11"/>
        <v/>
      </c>
      <c r="T141" s="827" t="str">
        <f t="shared" si="12"/>
        <v/>
      </c>
      <c r="U141" s="827" t="str">
        <f t="shared" si="13"/>
        <v/>
      </c>
      <c r="V141" s="828" t="str">
        <f t="shared" si="14"/>
        <v/>
      </c>
      <c r="W141" s="805"/>
    </row>
    <row r="142" spans="1:23" ht="14.4" customHeight="1" x14ac:dyDescent="0.3">
      <c r="A142" s="878" t="s">
        <v>8709</v>
      </c>
      <c r="B142" s="870"/>
      <c r="C142" s="872"/>
      <c r="D142" s="829"/>
      <c r="E142" s="863">
        <v>1</v>
      </c>
      <c r="F142" s="864">
        <v>0.87</v>
      </c>
      <c r="G142" s="807">
        <v>10</v>
      </c>
      <c r="H142" s="873">
        <v>2</v>
      </c>
      <c r="I142" s="874">
        <v>1.63</v>
      </c>
      <c r="J142" s="810">
        <v>6.5</v>
      </c>
      <c r="K142" s="866">
        <v>0.81</v>
      </c>
      <c r="L142" s="865">
        <v>4</v>
      </c>
      <c r="M142" s="865">
        <v>32</v>
      </c>
      <c r="N142" s="867">
        <v>10.79</v>
      </c>
      <c r="O142" s="865" t="s">
        <v>8435</v>
      </c>
      <c r="P142" s="868" t="s">
        <v>8710</v>
      </c>
      <c r="Q142" s="869">
        <f t="shared" si="10"/>
        <v>2</v>
      </c>
      <c r="R142" s="869">
        <f t="shared" si="10"/>
        <v>1.63</v>
      </c>
      <c r="S142" s="870">
        <f t="shared" si="11"/>
        <v>21.58</v>
      </c>
      <c r="T142" s="870">
        <f t="shared" si="12"/>
        <v>13</v>
      </c>
      <c r="U142" s="870">
        <f t="shared" si="13"/>
        <v>-8.5799999999999983</v>
      </c>
      <c r="V142" s="871">
        <f t="shared" si="14"/>
        <v>0.60240963855421692</v>
      </c>
      <c r="W142" s="808"/>
    </row>
    <row r="143" spans="1:23" ht="14.4" customHeight="1" x14ac:dyDescent="0.3">
      <c r="A143" s="878" t="s">
        <v>8711</v>
      </c>
      <c r="B143" s="870"/>
      <c r="C143" s="872"/>
      <c r="D143" s="829"/>
      <c r="E143" s="863">
        <v>1</v>
      </c>
      <c r="F143" s="864">
        <v>1.66</v>
      </c>
      <c r="G143" s="807">
        <v>10</v>
      </c>
      <c r="H143" s="873">
        <v>1</v>
      </c>
      <c r="I143" s="874">
        <v>1.41</v>
      </c>
      <c r="J143" s="815">
        <v>27</v>
      </c>
      <c r="K143" s="866">
        <v>1.41</v>
      </c>
      <c r="L143" s="865">
        <v>5</v>
      </c>
      <c r="M143" s="865">
        <v>49</v>
      </c>
      <c r="N143" s="867">
        <v>16.25</v>
      </c>
      <c r="O143" s="865" t="s">
        <v>8435</v>
      </c>
      <c r="P143" s="868" t="s">
        <v>8712</v>
      </c>
      <c r="Q143" s="869">
        <f t="shared" si="10"/>
        <v>1</v>
      </c>
      <c r="R143" s="869">
        <f t="shared" si="10"/>
        <v>1.41</v>
      </c>
      <c r="S143" s="870">
        <f t="shared" si="11"/>
        <v>16.25</v>
      </c>
      <c r="T143" s="870">
        <f t="shared" si="12"/>
        <v>27</v>
      </c>
      <c r="U143" s="870">
        <f t="shared" si="13"/>
        <v>10.75</v>
      </c>
      <c r="V143" s="871">
        <f t="shared" si="14"/>
        <v>1.6615384615384616</v>
      </c>
      <c r="W143" s="808">
        <v>10.75</v>
      </c>
    </row>
    <row r="144" spans="1:23" ht="14.4" customHeight="1" x14ac:dyDescent="0.3">
      <c r="A144" s="877" t="s">
        <v>8713</v>
      </c>
      <c r="B144" s="827"/>
      <c r="C144" s="830"/>
      <c r="D144" s="831"/>
      <c r="E144" s="811">
        <v>1</v>
      </c>
      <c r="F144" s="812">
        <v>1.21</v>
      </c>
      <c r="G144" s="813">
        <v>6</v>
      </c>
      <c r="H144" s="801"/>
      <c r="I144" s="799"/>
      <c r="J144" s="800"/>
      <c r="K144" s="802">
        <v>1.2</v>
      </c>
      <c r="L144" s="801">
        <v>6</v>
      </c>
      <c r="M144" s="801">
        <v>58</v>
      </c>
      <c r="N144" s="803">
        <v>19.47</v>
      </c>
      <c r="O144" s="801" t="s">
        <v>8689</v>
      </c>
      <c r="P144" s="826" t="s">
        <v>8714</v>
      </c>
      <c r="Q144" s="804">
        <f t="shared" si="10"/>
        <v>0</v>
      </c>
      <c r="R144" s="804">
        <f t="shared" si="10"/>
        <v>0</v>
      </c>
      <c r="S144" s="827" t="str">
        <f t="shared" si="11"/>
        <v/>
      </c>
      <c r="T144" s="827" t="str">
        <f t="shared" si="12"/>
        <v/>
      </c>
      <c r="U144" s="827" t="str">
        <f t="shared" si="13"/>
        <v/>
      </c>
      <c r="V144" s="828" t="str">
        <f t="shared" si="14"/>
        <v/>
      </c>
      <c r="W144" s="805"/>
    </row>
    <row r="145" spans="1:23" ht="14.4" customHeight="1" x14ac:dyDescent="0.3">
      <c r="A145" s="877" t="s">
        <v>8715</v>
      </c>
      <c r="B145" s="827"/>
      <c r="C145" s="830"/>
      <c r="D145" s="831"/>
      <c r="E145" s="811">
        <v>1</v>
      </c>
      <c r="F145" s="812">
        <v>0.87</v>
      </c>
      <c r="G145" s="813">
        <v>18</v>
      </c>
      <c r="H145" s="801"/>
      <c r="I145" s="799"/>
      <c r="J145" s="800"/>
      <c r="K145" s="802">
        <v>0.87</v>
      </c>
      <c r="L145" s="801">
        <v>5</v>
      </c>
      <c r="M145" s="801">
        <v>41</v>
      </c>
      <c r="N145" s="803">
        <v>13.61</v>
      </c>
      <c r="O145" s="801" t="s">
        <v>8689</v>
      </c>
      <c r="P145" s="826" t="s">
        <v>8716</v>
      </c>
      <c r="Q145" s="804">
        <f t="shared" si="10"/>
        <v>0</v>
      </c>
      <c r="R145" s="804">
        <f t="shared" si="10"/>
        <v>0</v>
      </c>
      <c r="S145" s="827" t="str">
        <f t="shared" si="11"/>
        <v/>
      </c>
      <c r="T145" s="827" t="str">
        <f t="shared" si="12"/>
        <v/>
      </c>
      <c r="U145" s="827" t="str">
        <f t="shared" si="13"/>
        <v/>
      </c>
      <c r="V145" s="828" t="str">
        <f t="shared" si="14"/>
        <v/>
      </c>
      <c r="W145" s="805"/>
    </row>
    <row r="146" spans="1:23" ht="14.4" customHeight="1" x14ac:dyDescent="0.3">
      <c r="A146" s="877" t="s">
        <v>8717</v>
      </c>
      <c r="B146" s="827"/>
      <c r="C146" s="830"/>
      <c r="D146" s="831"/>
      <c r="E146" s="811">
        <v>1</v>
      </c>
      <c r="F146" s="812">
        <v>0.39</v>
      </c>
      <c r="G146" s="813">
        <v>2</v>
      </c>
      <c r="H146" s="801"/>
      <c r="I146" s="799"/>
      <c r="J146" s="800"/>
      <c r="K146" s="802">
        <v>0.37</v>
      </c>
      <c r="L146" s="801">
        <v>2</v>
      </c>
      <c r="M146" s="801">
        <v>14</v>
      </c>
      <c r="N146" s="803">
        <v>4.72</v>
      </c>
      <c r="O146" s="801" t="s">
        <v>8435</v>
      </c>
      <c r="P146" s="826" t="s">
        <v>8718</v>
      </c>
      <c r="Q146" s="804">
        <f t="shared" si="10"/>
        <v>0</v>
      </c>
      <c r="R146" s="804">
        <f t="shared" si="10"/>
        <v>0</v>
      </c>
      <c r="S146" s="827" t="str">
        <f t="shared" si="11"/>
        <v/>
      </c>
      <c r="T146" s="827" t="str">
        <f t="shared" si="12"/>
        <v/>
      </c>
      <c r="U146" s="827" t="str">
        <f t="shared" si="13"/>
        <v/>
      </c>
      <c r="V146" s="828" t="str">
        <f t="shared" si="14"/>
        <v/>
      </c>
      <c r="W146" s="805"/>
    </row>
    <row r="147" spans="1:23" ht="14.4" customHeight="1" x14ac:dyDescent="0.3">
      <c r="A147" s="877" t="s">
        <v>8719</v>
      </c>
      <c r="B147" s="827"/>
      <c r="C147" s="830"/>
      <c r="D147" s="831"/>
      <c r="E147" s="811">
        <v>1</v>
      </c>
      <c r="F147" s="812">
        <v>1.61</v>
      </c>
      <c r="G147" s="813">
        <v>20</v>
      </c>
      <c r="H147" s="801"/>
      <c r="I147" s="799"/>
      <c r="J147" s="800"/>
      <c r="K147" s="802">
        <v>1.6</v>
      </c>
      <c r="L147" s="801">
        <v>5</v>
      </c>
      <c r="M147" s="801">
        <v>45</v>
      </c>
      <c r="N147" s="803">
        <v>15.11</v>
      </c>
      <c r="O147" s="801" t="s">
        <v>8689</v>
      </c>
      <c r="P147" s="826" t="s">
        <v>8720</v>
      </c>
      <c r="Q147" s="804">
        <f t="shared" si="10"/>
        <v>0</v>
      </c>
      <c r="R147" s="804">
        <f t="shared" si="10"/>
        <v>0</v>
      </c>
      <c r="S147" s="827" t="str">
        <f t="shared" si="11"/>
        <v/>
      </c>
      <c r="T147" s="827" t="str">
        <f t="shared" si="12"/>
        <v/>
      </c>
      <c r="U147" s="827" t="str">
        <f t="shared" si="13"/>
        <v/>
      </c>
      <c r="V147" s="828" t="str">
        <f t="shared" si="14"/>
        <v/>
      </c>
      <c r="W147" s="805"/>
    </row>
    <row r="148" spans="1:23" ht="14.4" customHeight="1" x14ac:dyDescent="0.3">
      <c r="A148" s="878" t="s">
        <v>8721</v>
      </c>
      <c r="B148" s="870">
        <v>1</v>
      </c>
      <c r="C148" s="872">
        <v>2.79</v>
      </c>
      <c r="D148" s="829">
        <v>16</v>
      </c>
      <c r="E148" s="873">
        <v>1</v>
      </c>
      <c r="F148" s="874">
        <v>2.71</v>
      </c>
      <c r="G148" s="810">
        <v>12</v>
      </c>
      <c r="H148" s="865"/>
      <c r="I148" s="864"/>
      <c r="J148" s="807"/>
      <c r="K148" s="866">
        <v>2.71</v>
      </c>
      <c r="L148" s="865">
        <v>9</v>
      </c>
      <c r="M148" s="865">
        <v>79</v>
      </c>
      <c r="N148" s="867">
        <v>26.47</v>
      </c>
      <c r="O148" s="865" t="s">
        <v>8689</v>
      </c>
      <c r="P148" s="868" t="s">
        <v>8722</v>
      </c>
      <c r="Q148" s="869">
        <f t="shared" si="10"/>
        <v>-1</v>
      </c>
      <c r="R148" s="869">
        <f t="shared" si="10"/>
        <v>-2.79</v>
      </c>
      <c r="S148" s="870" t="str">
        <f t="shared" si="11"/>
        <v/>
      </c>
      <c r="T148" s="870" t="str">
        <f t="shared" si="12"/>
        <v/>
      </c>
      <c r="U148" s="870" t="str">
        <f t="shared" si="13"/>
        <v/>
      </c>
      <c r="V148" s="871" t="str">
        <f t="shared" si="14"/>
        <v/>
      </c>
      <c r="W148" s="808"/>
    </row>
    <row r="149" spans="1:23" ht="14.4" customHeight="1" x14ac:dyDescent="0.3">
      <c r="A149" s="878" t="s">
        <v>8723</v>
      </c>
      <c r="B149" s="870">
        <v>1</v>
      </c>
      <c r="C149" s="872">
        <v>7.23</v>
      </c>
      <c r="D149" s="829">
        <v>17</v>
      </c>
      <c r="E149" s="873"/>
      <c r="F149" s="874"/>
      <c r="G149" s="810"/>
      <c r="H149" s="865"/>
      <c r="I149" s="864"/>
      <c r="J149" s="807"/>
      <c r="K149" s="866">
        <v>7.23</v>
      </c>
      <c r="L149" s="865">
        <v>13</v>
      </c>
      <c r="M149" s="865">
        <v>117</v>
      </c>
      <c r="N149" s="867">
        <v>39.049999999999997</v>
      </c>
      <c r="O149" s="865" t="s">
        <v>8689</v>
      </c>
      <c r="P149" s="868" t="s">
        <v>8724</v>
      </c>
      <c r="Q149" s="869">
        <f t="shared" si="10"/>
        <v>-1</v>
      </c>
      <c r="R149" s="869">
        <f t="shared" si="10"/>
        <v>-7.23</v>
      </c>
      <c r="S149" s="870" t="str">
        <f t="shared" si="11"/>
        <v/>
      </c>
      <c r="T149" s="870" t="str">
        <f t="shared" si="12"/>
        <v/>
      </c>
      <c r="U149" s="870" t="str">
        <f t="shared" si="13"/>
        <v/>
      </c>
      <c r="V149" s="871" t="str">
        <f t="shared" si="14"/>
        <v/>
      </c>
      <c r="W149" s="808"/>
    </row>
    <row r="150" spans="1:23" ht="14.4" customHeight="1" x14ac:dyDescent="0.3">
      <c r="A150" s="877" t="s">
        <v>8725</v>
      </c>
      <c r="B150" s="827">
        <v>2</v>
      </c>
      <c r="C150" s="830">
        <v>6.24</v>
      </c>
      <c r="D150" s="831">
        <v>7</v>
      </c>
      <c r="E150" s="811">
        <v>2</v>
      </c>
      <c r="F150" s="812">
        <v>2.85</v>
      </c>
      <c r="G150" s="813">
        <v>4</v>
      </c>
      <c r="H150" s="801">
        <v>1</v>
      </c>
      <c r="I150" s="799">
        <v>1.27</v>
      </c>
      <c r="J150" s="800">
        <v>4</v>
      </c>
      <c r="K150" s="802">
        <v>1.19</v>
      </c>
      <c r="L150" s="801">
        <v>3</v>
      </c>
      <c r="M150" s="801">
        <v>28</v>
      </c>
      <c r="N150" s="803">
        <v>9.4499999999999993</v>
      </c>
      <c r="O150" s="801" t="s">
        <v>8689</v>
      </c>
      <c r="P150" s="826" t="s">
        <v>8726</v>
      </c>
      <c r="Q150" s="804">
        <f t="shared" si="10"/>
        <v>-1</v>
      </c>
      <c r="R150" s="804">
        <f t="shared" si="10"/>
        <v>-4.9700000000000006</v>
      </c>
      <c r="S150" s="827">
        <f t="shared" si="11"/>
        <v>9.4499999999999993</v>
      </c>
      <c r="T150" s="827">
        <f t="shared" si="12"/>
        <v>4</v>
      </c>
      <c r="U150" s="827">
        <f t="shared" si="13"/>
        <v>-5.4499999999999993</v>
      </c>
      <c r="V150" s="828">
        <f t="shared" si="14"/>
        <v>0.42328042328042331</v>
      </c>
      <c r="W150" s="805"/>
    </row>
    <row r="151" spans="1:23" ht="14.4" customHeight="1" x14ac:dyDescent="0.3">
      <c r="A151" s="878" t="s">
        <v>8727</v>
      </c>
      <c r="B151" s="870">
        <v>4</v>
      </c>
      <c r="C151" s="872">
        <v>9.4700000000000006</v>
      </c>
      <c r="D151" s="829">
        <v>9.5</v>
      </c>
      <c r="E151" s="873">
        <v>8</v>
      </c>
      <c r="F151" s="874">
        <v>18.45</v>
      </c>
      <c r="G151" s="810">
        <v>9.6</v>
      </c>
      <c r="H151" s="865">
        <v>3</v>
      </c>
      <c r="I151" s="864">
        <v>7.6</v>
      </c>
      <c r="J151" s="807">
        <v>8.6999999999999993</v>
      </c>
      <c r="K151" s="866">
        <v>2.2999999999999998</v>
      </c>
      <c r="L151" s="865">
        <v>5</v>
      </c>
      <c r="M151" s="865">
        <v>43</v>
      </c>
      <c r="N151" s="867">
        <v>14.43</v>
      </c>
      <c r="O151" s="865" t="s">
        <v>8689</v>
      </c>
      <c r="P151" s="868" t="s">
        <v>8728</v>
      </c>
      <c r="Q151" s="869">
        <f t="shared" si="10"/>
        <v>-1</v>
      </c>
      <c r="R151" s="869">
        <f t="shared" si="10"/>
        <v>-1.870000000000001</v>
      </c>
      <c r="S151" s="870">
        <f t="shared" si="11"/>
        <v>43.29</v>
      </c>
      <c r="T151" s="870">
        <f t="shared" si="12"/>
        <v>26.099999999999998</v>
      </c>
      <c r="U151" s="870">
        <f t="shared" si="13"/>
        <v>-17.190000000000001</v>
      </c>
      <c r="V151" s="871">
        <f t="shared" si="14"/>
        <v>0.60291060291060283</v>
      </c>
      <c r="W151" s="808"/>
    </row>
    <row r="152" spans="1:23" ht="14.4" customHeight="1" x14ac:dyDescent="0.3">
      <c r="A152" s="878" t="s">
        <v>8729</v>
      </c>
      <c r="B152" s="870">
        <v>3</v>
      </c>
      <c r="C152" s="872">
        <v>10.88</v>
      </c>
      <c r="D152" s="829">
        <v>13.7</v>
      </c>
      <c r="E152" s="873">
        <v>2</v>
      </c>
      <c r="F152" s="874">
        <v>9.4600000000000009</v>
      </c>
      <c r="G152" s="810">
        <v>9</v>
      </c>
      <c r="H152" s="865"/>
      <c r="I152" s="864"/>
      <c r="J152" s="807"/>
      <c r="K152" s="866">
        <v>4.7300000000000004</v>
      </c>
      <c r="L152" s="865">
        <v>6</v>
      </c>
      <c r="M152" s="865">
        <v>55</v>
      </c>
      <c r="N152" s="867">
        <v>18.399999999999999</v>
      </c>
      <c r="O152" s="865" t="s">
        <v>8689</v>
      </c>
      <c r="P152" s="868" t="s">
        <v>8730</v>
      </c>
      <c r="Q152" s="869">
        <f t="shared" si="10"/>
        <v>-3</v>
      </c>
      <c r="R152" s="869">
        <f t="shared" si="10"/>
        <v>-10.88</v>
      </c>
      <c r="S152" s="870" t="str">
        <f t="shared" si="11"/>
        <v/>
      </c>
      <c r="T152" s="870" t="str">
        <f t="shared" si="12"/>
        <v/>
      </c>
      <c r="U152" s="870" t="str">
        <f t="shared" si="13"/>
        <v/>
      </c>
      <c r="V152" s="871" t="str">
        <f t="shared" si="14"/>
        <v/>
      </c>
      <c r="W152" s="808"/>
    </row>
    <row r="153" spans="1:23" ht="14.4" customHeight="1" x14ac:dyDescent="0.3">
      <c r="A153" s="877" t="s">
        <v>8731</v>
      </c>
      <c r="B153" s="827">
        <v>1</v>
      </c>
      <c r="C153" s="830">
        <v>0.65</v>
      </c>
      <c r="D153" s="831">
        <v>2</v>
      </c>
      <c r="E153" s="825"/>
      <c r="F153" s="799"/>
      <c r="G153" s="800"/>
      <c r="H153" s="811">
        <v>1</v>
      </c>
      <c r="I153" s="812">
        <v>0.65</v>
      </c>
      <c r="J153" s="813">
        <v>5</v>
      </c>
      <c r="K153" s="802">
        <v>0.65</v>
      </c>
      <c r="L153" s="801">
        <v>2</v>
      </c>
      <c r="M153" s="801">
        <v>17</v>
      </c>
      <c r="N153" s="803">
        <v>5.7</v>
      </c>
      <c r="O153" s="801" t="s">
        <v>8689</v>
      </c>
      <c r="P153" s="826" t="s">
        <v>8732</v>
      </c>
      <c r="Q153" s="804">
        <f t="shared" si="10"/>
        <v>0</v>
      </c>
      <c r="R153" s="804">
        <f t="shared" si="10"/>
        <v>0</v>
      </c>
      <c r="S153" s="827">
        <f t="shared" si="11"/>
        <v>5.7</v>
      </c>
      <c r="T153" s="827">
        <f t="shared" si="12"/>
        <v>5</v>
      </c>
      <c r="U153" s="827">
        <f t="shared" si="13"/>
        <v>-0.70000000000000018</v>
      </c>
      <c r="V153" s="828">
        <f t="shared" si="14"/>
        <v>0.8771929824561403</v>
      </c>
      <c r="W153" s="805"/>
    </row>
    <row r="154" spans="1:23" ht="14.4" customHeight="1" x14ac:dyDescent="0.3">
      <c r="A154" s="878" t="s">
        <v>8733</v>
      </c>
      <c r="B154" s="870">
        <v>1</v>
      </c>
      <c r="C154" s="872">
        <v>1.1399999999999999</v>
      </c>
      <c r="D154" s="829">
        <v>8</v>
      </c>
      <c r="E154" s="863"/>
      <c r="F154" s="864"/>
      <c r="G154" s="807"/>
      <c r="H154" s="873">
        <v>1</v>
      </c>
      <c r="I154" s="874">
        <v>1.0900000000000001</v>
      </c>
      <c r="J154" s="810">
        <v>6</v>
      </c>
      <c r="K154" s="866">
        <v>1.0900000000000001</v>
      </c>
      <c r="L154" s="865">
        <v>3</v>
      </c>
      <c r="M154" s="865">
        <v>30</v>
      </c>
      <c r="N154" s="867">
        <v>9.92</v>
      </c>
      <c r="O154" s="865" t="s">
        <v>8689</v>
      </c>
      <c r="P154" s="868" t="s">
        <v>8734</v>
      </c>
      <c r="Q154" s="869">
        <f t="shared" si="10"/>
        <v>0</v>
      </c>
      <c r="R154" s="869">
        <f t="shared" si="10"/>
        <v>-4.9999999999999822E-2</v>
      </c>
      <c r="S154" s="870">
        <f t="shared" si="11"/>
        <v>9.92</v>
      </c>
      <c r="T154" s="870">
        <f t="shared" si="12"/>
        <v>6</v>
      </c>
      <c r="U154" s="870">
        <f t="shared" si="13"/>
        <v>-3.92</v>
      </c>
      <c r="V154" s="871">
        <f t="shared" si="14"/>
        <v>0.60483870967741937</v>
      </c>
      <c r="W154" s="808"/>
    </row>
    <row r="155" spans="1:23" ht="14.4" customHeight="1" x14ac:dyDescent="0.3">
      <c r="A155" s="878" t="s">
        <v>8735</v>
      </c>
      <c r="B155" s="870">
        <v>1</v>
      </c>
      <c r="C155" s="872">
        <v>3.28</v>
      </c>
      <c r="D155" s="829">
        <v>28</v>
      </c>
      <c r="E155" s="863">
        <v>1</v>
      </c>
      <c r="F155" s="864">
        <v>3.28</v>
      </c>
      <c r="G155" s="807">
        <v>5</v>
      </c>
      <c r="H155" s="873">
        <v>2</v>
      </c>
      <c r="I155" s="874">
        <v>6.56</v>
      </c>
      <c r="J155" s="810">
        <v>10.5</v>
      </c>
      <c r="K155" s="866">
        <v>3.28</v>
      </c>
      <c r="L155" s="865">
        <v>4</v>
      </c>
      <c r="M155" s="865">
        <v>35</v>
      </c>
      <c r="N155" s="867">
        <v>11.54</v>
      </c>
      <c r="O155" s="865" t="s">
        <v>8689</v>
      </c>
      <c r="P155" s="868" t="s">
        <v>8736</v>
      </c>
      <c r="Q155" s="869">
        <f t="shared" si="10"/>
        <v>1</v>
      </c>
      <c r="R155" s="869">
        <f t="shared" si="10"/>
        <v>3.28</v>
      </c>
      <c r="S155" s="870">
        <f t="shared" si="11"/>
        <v>23.08</v>
      </c>
      <c r="T155" s="870">
        <f t="shared" si="12"/>
        <v>21</v>
      </c>
      <c r="U155" s="870">
        <f t="shared" si="13"/>
        <v>-2.0799999999999983</v>
      </c>
      <c r="V155" s="871">
        <f t="shared" si="14"/>
        <v>0.90987868284228779</v>
      </c>
      <c r="W155" s="808"/>
    </row>
    <row r="156" spans="1:23" ht="14.4" customHeight="1" x14ac:dyDescent="0.3">
      <c r="A156" s="877" t="s">
        <v>8737</v>
      </c>
      <c r="B156" s="827"/>
      <c r="C156" s="830"/>
      <c r="D156" s="831"/>
      <c r="E156" s="825"/>
      <c r="F156" s="799"/>
      <c r="G156" s="800"/>
      <c r="H156" s="811">
        <v>2</v>
      </c>
      <c r="I156" s="812">
        <v>0.57999999999999996</v>
      </c>
      <c r="J156" s="814">
        <v>7</v>
      </c>
      <c r="K156" s="802">
        <v>0.26</v>
      </c>
      <c r="L156" s="801">
        <v>1</v>
      </c>
      <c r="M156" s="801">
        <v>11</v>
      </c>
      <c r="N156" s="803">
        <v>3.82</v>
      </c>
      <c r="O156" s="801" t="s">
        <v>8689</v>
      </c>
      <c r="P156" s="826" t="s">
        <v>8738</v>
      </c>
      <c r="Q156" s="804">
        <f t="shared" si="10"/>
        <v>2</v>
      </c>
      <c r="R156" s="804">
        <f t="shared" si="10"/>
        <v>0.57999999999999996</v>
      </c>
      <c r="S156" s="827">
        <f t="shared" si="11"/>
        <v>7.64</v>
      </c>
      <c r="T156" s="827">
        <f t="shared" si="12"/>
        <v>14</v>
      </c>
      <c r="U156" s="827">
        <f t="shared" si="13"/>
        <v>6.36</v>
      </c>
      <c r="V156" s="828">
        <f t="shared" si="14"/>
        <v>1.8324607329842932</v>
      </c>
      <c r="W156" s="805">
        <v>6.36</v>
      </c>
    </row>
    <row r="157" spans="1:23" ht="14.4" customHeight="1" x14ac:dyDescent="0.3">
      <c r="A157" s="878" t="s">
        <v>8739</v>
      </c>
      <c r="B157" s="870"/>
      <c r="C157" s="872"/>
      <c r="D157" s="829"/>
      <c r="E157" s="863"/>
      <c r="F157" s="864"/>
      <c r="G157" s="807"/>
      <c r="H157" s="873">
        <v>2</v>
      </c>
      <c r="I157" s="874">
        <v>1.06</v>
      </c>
      <c r="J157" s="810">
        <v>4.5</v>
      </c>
      <c r="K157" s="866">
        <v>0.47</v>
      </c>
      <c r="L157" s="865">
        <v>2</v>
      </c>
      <c r="M157" s="865">
        <v>19</v>
      </c>
      <c r="N157" s="867">
        <v>6.25</v>
      </c>
      <c r="O157" s="865" t="s">
        <v>8689</v>
      </c>
      <c r="P157" s="868" t="s">
        <v>8740</v>
      </c>
      <c r="Q157" s="869">
        <f t="shared" si="10"/>
        <v>2</v>
      </c>
      <c r="R157" s="869">
        <f t="shared" si="10"/>
        <v>1.06</v>
      </c>
      <c r="S157" s="870">
        <f t="shared" si="11"/>
        <v>12.5</v>
      </c>
      <c r="T157" s="870">
        <f t="shared" si="12"/>
        <v>9</v>
      </c>
      <c r="U157" s="870">
        <f t="shared" si="13"/>
        <v>-3.5</v>
      </c>
      <c r="V157" s="871">
        <f t="shared" si="14"/>
        <v>0.72</v>
      </c>
      <c r="W157" s="808"/>
    </row>
    <row r="158" spans="1:23" ht="14.4" customHeight="1" x14ac:dyDescent="0.3">
      <c r="A158" s="878" t="s">
        <v>8741</v>
      </c>
      <c r="B158" s="870"/>
      <c r="C158" s="872"/>
      <c r="D158" s="829"/>
      <c r="E158" s="863">
        <v>1</v>
      </c>
      <c r="F158" s="864">
        <v>1.01</v>
      </c>
      <c r="G158" s="807">
        <v>8</v>
      </c>
      <c r="H158" s="873"/>
      <c r="I158" s="874"/>
      <c r="J158" s="810"/>
      <c r="K158" s="866">
        <v>1.01</v>
      </c>
      <c r="L158" s="865">
        <v>4</v>
      </c>
      <c r="M158" s="865">
        <v>36</v>
      </c>
      <c r="N158" s="867">
        <v>11.87</v>
      </c>
      <c r="O158" s="865" t="s">
        <v>8689</v>
      </c>
      <c r="P158" s="868" t="s">
        <v>8742</v>
      </c>
      <c r="Q158" s="869">
        <f t="shared" si="10"/>
        <v>0</v>
      </c>
      <c r="R158" s="869">
        <f t="shared" si="10"/>
        <v>0</v>
      </c>
      <c r="S158" s="870" t="str">
        <f t="shared" si="11"/>
        <v/>
      </c>
      <c r="T158" s="870" t="str">
        <f t="shared" si="12"/>
        <v/>
      </c>
      <c r="U158" s="870" t="str">
        <f t="shared" si="13"/>
        <v/>
      </c>
      <c r="V158" s="871" t="str">
        <f t="shared" si="14"/>
        <v/>
      </c>
      <c r="W158" s="808"/>
    </row>
    <row r="159" spans="1:23" ht="14.4" customHeight="1" x14ac:dyDescent="0.3">
      <c r="A159" s="877" t="s">
        <v>8743</v>
      </c>
      <c r="B159" s="827"/>
      <c r="C159" s="830"/>
      <c r="D159" s="831"/>
      <c r="E159" s="811">
        <v>1</v>
      </c>
      <c r="F159" s="812">
        <v>0.93</v>
      </c>
      <c r="G159" s="813">
        <v>3</v>
      </c>
      <c r="H159" s="801"/>
      <c r="I159" s="799"/>
      <c r="J159" s="800"/>
      <c r="K159" s="802">
        <v>0.28999999999999998</v>
      </c>
      <c r="L159" s="801">
        <v>1</v>
      </c>
      <c r="M159" s="801">
        <v>10</v>
      </c>
      <c r="N159" s="803">
        <v>3.42</v>
      </c>
      <c r="O159" s="801" t="s">
        <v>8689</v>
      </c>
      <c r="P159" s="826" t="s">
        <v>8744</v>
      </c>
      <c r="Q159" s="804">
        <f t="shared" si="10"/>
        <v>0</v>
      </c>
      <c r="R159" s="804">
        <f t="shared" si="10"/>
        <v>0</v>
      </c>
      <c r="S159" s="827" t="str">
        <f t="shared" si="11"/>
        <v/>
      </c>
      <c r="T159" s="827" t="str">
        <f t="shared" si="12"/>
        <v/>
      </c>
      <c r="U159" s="827" t="str">
        <f t="shared" si="13"/>
        <v/>
      </c>
      <c r="V159" s="828" t="str">
        <f t="shared" si="14"/>
        <v/>
      </c>
      <c r="W159" s="805"/>
    </row>
    <row r="160" spans="1:23" ht="14.4" customHeight="1" x14ac:dyDescent="0.3">
      <c r="A160" s="878" t="s">
        <v>8745</v>
      </c>
      <c r="B160" s="870"/>
      <c r="C160" s="872"/>
      <c r="D160" s="829"/>
      <c r="E160" s="873">
        <v>1</v>
      </c>
      <c r="F160" s="874">
        <v>1.77</v>
      </c>
      <c r="G160" s="810">
        <v>22</v>
      </c>
      <c r="H160" s="865"/>
      <c r="I160" s="864"/>
      <c r="J160" s="807"/>
      <c r="K160" s="866">
        <v>1.06</v>
      </c>
      <c r="L160" s="865">
        <v>2</v>
      </c>
      <c r="M160" s="865">
        <v>19</v>
      </c>
      <c r="N160" s="867">
        <v>6.32</v>
      </c>
      <c r="O160" s="865" t="s">
        <v>8689</v>
      </c>
      <c r="P160" s="868" t="s">
        <v>8746</v>
      </c>
      <c r="Q160" s="869">
        <f t="shared" si="10"/>
        <v>0</v>
      </c>
      <c r="R160" s="869">
        <f t="shared" si="10"/>
        <v>0</v>
      </c>
      <c r="S160" s="870" t="str">
        <f t="shared" si="11"/>
        <v/>
      </c>
      <c r="T160" s="870" t="str">
        <f t="shared" si="12"/>
        <v/>
      </c>
      <c r="U160" s="870" t="str">
        <f t="shared" si="13"/>
        <v/>
      </c>
      <c r="V160" s="871" t="str">
        <f t="shared" si="14"/>
        <v/>
      </c>
      <c r="W160" s="808"/>
    </row>
    <row r="161" spans="1:23" ht="14.4" customHeight="1" x14ac:dyDescent="0.3">
      <c r="A161" s="877" t="s">
        <v>8747</v>
      </c>
      <c r="B161" s="827"/>
      <c r="C161" s="830"/>
      <c r="D161" s="831"/>
      <c r="E161" s="825"/>
      <c r="F161" s="799"/>
      <c r="G161" s="800"/>
      <c r="H161" s="811">
        <v>1</v>
      </c>
      <c r="I161" s="812">
        <v>0.34</v>
      </c>
      <c r="J161" s="813">
        <v>1</v>
      </c>
      <c r="K161" s="802">
        <v>0.34</v>
      </c>
      <c r="L161" s="801">
        <v>0</v>
      </c>
      <c r="M161" s="801">
        <v>3</v>
      </c>
      <c r="N161" s="803">
        <v>1</v>
      </c>
      <c r="O161" s="801" t="s">
        <v>8566</v>
      </c>
      <c r="P161" s="826" t="s">
        <v>8748</v>
      </c>
      <c r="Q161" s="804">
        <f t="shared" si="10"/>
        <v>1</v>
      </c>
      <c r="R161" s="804">
        <f t="shared" si="10"/>
        <v>0.34</v>
      </c>
      <c r="S161" s="827">
        <f t="shared" si="11"/>
        <v>1</v>
      </c>
      <c r="T161" s="827">
        <f t="shared" si="12"/>
        <v>1</v>
      </c>
      <c r="U161" s="827">
        <f t="shared" si="13"/>
        <v>0</v>
      </c>
      <c r="V161" s="828">
        <f t="shared" si="14"/>
        <v>1</v>
      </c>
      <c r="W161" s="805"/>
    </row>
    <row r="162" spans="1:23" ht="14.4" customHeight="1" x14ac:dyDescent="0.3">
      <c r="A162" s="877" t="s">
        <v>8749</v>
      </c>
      <c r="B162" s="827"/>
      <c r="C162" s="830"/>
      <c r="D162" s="831"/>
      <c r="E162" s="825"/>
      <c r="F162" s="799"/>
      <c r="G162" s="800"/>
      <c r="H162" s="811">
        <v>1</v>
      </c>
      <c r="I162" s="812">
        <v>0.82</v>
      </c>
      <c r="J162" s="813">
        <v>4</v>
      </c>
      <c r="K162" s="802">
        <v>0.82</v>
      </c>
      <c r="L162" s="801">
        <v>3</v>
      </c>
      <c r="M162" s="801">
        <v>29</v>
      </c>
      <c r="N162" s="803">
        <v>9.7100000000000009</v>
      </c>
      <c r="O162" s="801" t="s">
        <v>8566</v>
      </c>
      <c r="P162" s="826" t="s">
        <v>8750</v>
      </c>
      <c r="Q162" s="804">
        <f t="shared" si="10"/>
        <v>1</v>
      </c>
      <c r="R162" s="804">
        <f t="shared" si="10"/>
        <v>0.82</v>
      </c>
      <c r="S162" s="827">
        <f t="shared" si="11"/>
        <v>9.7100000000000009</v>
      </c>
      <c r="T162" s="827">
        <f t="shared" si="12"/>
        <v>4</v>
      </c>
      <c r="U162" s="827">
        <f t="shared" si="13"/>
        <v>-5.7100000000000009</v>
      </c>
      <c r="V162" s="828">
        <f t="shared" si="14"/>
        <v>0.41194644696189492</v>
      </c>
      <c r="W162" s="805"/>
    </row>
    <row r="163" spans="1:23" ht="14.4" customHeight="1" x14ac:dyDescent="0.3">
      <c r="A163" s="877" t="s">
        <v>8751</v>
      </c>
      <c r="B163" s="796">
        <v>1</v>
      </c>
      <c r="C163" s="797">
        <v>0.28999999999999998</v>
      </c>
      <c r="D163" s="798">
        <v>1</v>
      </c>
      <c r="E163" s="825"/>
      <c r="F163" s="799"/>
      <c r="G163" s="800"/>
      <c r="H163" s="801"/>
      <c r="I163" s="799"/>
      <c r="J163" s="800"/>
      <c r="K163" s="802">
        <v>0.57999999999999996</v>
      </c>
      <c r="L163" s="801">
        <v>2</v>
      </c>
      <c r="M163" s="801">
        <v>18</v>
      </c>
      <c r="N163" s="803">
        <v>5.92</v>
      </c>
      <c r="O163" s="801" t="s">
        <v>8566</v>
      </c>
      <c r="P163" s="826" t="s">
        <v>8752</v>
      </c>
      <c r="Q163" s="804">
        <f t="shared" si="10"/>
        <v>-1</v>
      </c>
      <c r="R163" s="804">
        <f t="shared" si="10"/>
        <v>-0.28999999999999998</v>
      </c>
      <c r="S163" s="827" t="str">
        <f t="shared" si="11"/>
        <v/>
      </c>
      <c r="T163" s="827" t="str">
        <f t="shared" si="12"/>
        <v/>
      </c>
      <c r="U163" s="827" t="str">
        <f t="shared" si="13"/>
        <v/>
      </c>
      <c r="V163" s="828" t="str">
        <f t="shared" si="14"/>
        <v/>
      </c>
      <c r="W163" s="805"/>
    </row>
    <row r="164" spans="1:23" ht="14.4" customHeight="1" x14ac:dyDescent="0.3">
      <c r="A164" s="877" t="s">
        <v>8753</v>
      </c>
      <c r="B164" s="796">
        <v>2</v>
      </c>
      <c r="C164" s="797">
        <v>1.32</v>
      </c>
      <c r="D164" s="798">
        <v>3</v>
      </c>
      <c r="E164" s="825"/>
      <c r="F164" s="799"/>
      <c r="G164" s="800"/>
      <c r="H164" s="801">
        <v>1</v>
      </c>
      <c r="I164" s="799">
        <v>0.66</v>
      </c>
      <c r="J164" s="800">
        <v>2</v>
      </c>
      <c r="K164" s="802">
        <v>0.66</v>
      </c>
      <c r="L164" s="801">
        <v>2</v>
      </c>
      <c r="M164" s="801">
        <v>15</v>
      </c>
      <c r="N164" s="803">
        <v>5.13</v>
      </c>
      <c r="O164" s="801" t="s">
        <v>8435</v>
      </c>
      <c r="P164" s="826" t="s">
        <v>8754</v>
      </c>
      <c r="Q164" s="804">
        <f t="shared" si="10"/>
        <v>-1</v>
      </c>
      <c r="R164" s="804">
        <f t="shared" si="10"/>
        <v>-0.66</v>
      </c>
      <c r="S164" s="827">
        <f t="shared" si="11"/>
        <v>5.13</v>
      </c>
      <c r="T164" s="827">
        <f t="shared" si="12"/>
        <v>2</v>
      </c>
      <c r="U164" s="827">
        <f t="shared" si="13"/>
        <v>-3.13</v>
      </c>
      <c r="V164" s="828">
        <f t="shared" si="14"/>
        <v>0.38986354775828463</v>
      </c>
      <c r="W164" s="805"/>
    </row>
    <row r="165" spans="1:23" ht="14.4" customHeight="1" x14ac:dyDescent="0.3">
      <c r="A165" s="878" t="s">
        <v>8755</v>
      </c>
      <c r="B165" s="861">
        <v>2</v>
      </c>
      <c r="C165" s="862">
        <v>3.85</v>
      </c>
      <c r="D165" s="806">
        <v>32</v>
      </c>
      <c r="E165" s="863">
        <v>3</v>
      </c>
      <c r="F165" s="864">
        <v>4</v>
      </c>
      <c r="G165" s="807">
        <v>8.6999999999999993</v>
      </c>
      <c r="H165" s="865">
        <v>2</v>
      </c>
      <c r="I165" s="864">
        <v>2.2599999999999998</v>
      </c>
      <c r="J165" s="807">
        <v>3</v>
      </c>
      <c r="K165" s="866">
        <v>1.32</v>
      </c>
      <c r="L165" s="865">
        <v>3</v>
      </c>
      <c r="M165" s="865">
        <v>29</v>
      </c>
      <c r="N165" s="867">
        <v>9.66</v>
      </c>
      <c r="O165" s="865" t="s">
        <v>8435</v>
      </c>
      <c r="P165" s="868" t="s">
        <v>8756</v>
      </c>
      <c r="Q165" s="869">
        <f t="shared" si="10"/>
        <v>0</v>
      </c>
      <c r="R165" s="869">
        <f t="shared" si="10"/>
        <v>-1.5900000000000003</v>
      </c>
      <c r="S165" s="870">
        <f t="shared" si="11"/>
        <v>19.32</v>
      </c>
      <c r="T165" s="870">
        <f t="shared" si="12"/>
        <v>6</v>
      </c>
      <c r="U165" s="870">
        <f t="shared" si="13"/>
        <v>-13.32</v>
      </c>
      <c r="V165" s="871">
        <f t="shared" si="14"/>
        <v>0.3105590062111801</v>
      </c>
      <c r="W165" s="808"/>
    </row>
    <row r="166" spans="1:23" ht="14.4" customHeight="1" x14ac:dyDescent="0.3">
      <c r="A166" s="877" t="s">
        <v>8757</v>
      </c>
      <c r="B166" s="827"/>
      <c r="C166" s="830"/>
      <c r="D166" s="831"/>
      <c r="E166" s="811">
        <v>11</v>
      </c>
      <c r="F166" s="812">
        <v>10.46</v>
      </c>
      <c r="G166" s="813">
        <v>7.6</v>
      </c>
      <c r="H166" s="801">
        <v>2</v>
      </c>
      <c r="I166" s="799">
        <v>1.94</v>
      </c>
      <c r="J166" s="800">
        <v>8.5</v>
      </c>
      <c r="K166" s="802">
        <v>0.97</v>
      </c>
      <c r="L166" s="801">
        <v>5</v>
      </c>
      <c r="M166" s="801">
        <v>44</v>
      </c>
      <c r="N166" s="803">
        <v>14.51</v>
      </c>
      <c r="O166" s="801" t="s">
        <v>8435</v>
      </c>
      <c r="P166" s="826" t="s">
        <v>8758</v>
      </c>
      <c r="Q166" s="804">
        <f t="shared" si="10"/>
        <v>2</v>
      </c>
      <c r="R166" s="804">
        <f t="shared" si="10"/>
        <v>1.94</v>
      </c>
      <c r="S166" s="827">
        <f t="shared" si="11"/>
        <v>29.02</v>
      </c>
      <c r="T166" s="827">
        <f t="shared" si="12"/>
        <v>17</v>
      </c>
      <c r="U166" s="827">
        <f t="shared" si="13"/>
        <v>-12.02</v>
      </c>
      <c r="V166" s="828">
        <f t="shared" si="14"/>
        <v>0.58580289455547896</v>
      </c>
      <c r="W166" s="805"/>
    </row>
    <row r="167" spans="1:23" ht="14.4" customHeight="1" x14ac:dyDescent="0.3">
      <c r="A167" s="878" t="s">
        <v>8759</v>
      </c>
      <c r="B167" s="870">
        <v>3</v>
      </c>
      <c r="C167" s="872">
        <v>3.14</v>
      </c>
      <c r="D167" s="829">
        <v>9.3000000000000007</v>
      </c>
      <c r="E167" s="873"/>
      <c r="F167" s="874"/>
      <c r="G167" s="810"/>
      <c r="H167" s="865">
        <v>2</v>
      </c>
      <c r="I167" s="864">
        <v>2.09</v>
      </c>
      <c r="J167" s="807">
        <v>14</v>
      </c>
      <c r="K167" s="866">
        <v>1.04</v>
      </c>
      <c r="L167" s="865">
        <v>5</v>
      </c>
      <c r="M167" s="865">
        <v>45</v>
      </c>
      <c r="N167" s="867">
        <v>15.15</v>
      </c>
      <c r="O167" s="865" t="s">
        <v>8435</v>
      </c>
      <c r="P167" s="868" t="s">
        <v>8760</v>
      </c>
      <c r="Q167" s="869">
        <f t="shared" si="10"/>
        <v>-1</v>
      </c>
      <c r="R167" s="869">
        <f t="shared" si="10"/>
        <v>-1.0500000000000003</v>
      </c>
      <c r="S167" s="870">
        <f t="shared" si="11"/>
        <v>30.3</v>
      </c>
      <c r="T167" s="870">
        <f t="shared" si="12"/>
        <v>28</v>
      </c>
      <c r="U167" s="870">
        <f t="shared" si="13"/>
        <v>-2.3000000000000007</v>
      </c>
      <c r="V167" s="871">
        <f t="shared" si="14"/>
        <v>0.92409240924092406</v>
      </c>
      <c r="W167" s="808">
        <v>3.85</v>
      </c>
    </row>
    <row r="168" spans="1:23" ht="14.4" customHeight="1" x14ac:dyDescent="0.3">
      <c r="A168" s="877" t="s">
        <v>8761</v>
      </c>
      <c r="B168" s="827"/>
      <c r="C168" s="830"/>
      <c r="D168" s="831"/>
      <c r="E168" s="825">
        <v>1</v>
      </c>
      <c r="F168" s="799">
        <v>0.24</v>
      </c>
      <c r="G168" s="800">
        <v>5</v>
      </c>
      <c r="H168" s="811">
        <v>1</v>
      </c>
      <c r="I168" s="812">
        <v>0.24</v>
      </c>
      <c r="J168" s="813">
        <v>3</v>
      </c>
      <c r="K168" s="802">
        <v>0.24</v>
      </c>
      <c r="L168" s="801">
        <v>1</v>
      </c>
      <c r="M168" s="801">
        <v>10</v>
      </c>
      <c r="N168" s="803">
        <v>3.44</v>
      </c>
      <c r="O168" s="801" t="s">
        <v>8435</v>
      </c>
      <c r="P168" s="826" t="s">
        <v>8762</v>
      </c>
      <c r="Q168" s="804">
        <f t="shared" si="10"/>
        <v>1</v>
      </c>
      <c r="R168" s="804">
        <f t="shared" si="10"/>
        <v>0.24</v>
      </c>
      <c r="S168" s="827">
        <f t="shared" si="11"/>
        <v>3.44</v>
      </c>
      <c r="T168" s="827">
        <f t="shared" si="12"/>
        <v>3</v>
      </c>
      <c r="U168" s="827">
        <f t="shared" si="13"/>
        <v>-0.43999999999999995</v>
      </c>
      <c r="V168" s="828">
        <f t="shared" si="14"/>
        <v>0.87209302325581395</v>
      </c>
      <c r="W168" s="805"/>
    </row>
    <row r="169" spans="1:23" ht="14.4" customHeight="1" x14ac:dyDescent="0.3">
      <c r="A169" s="877" t="s">
        <v>8763</v>
      </c>
      <c r="B169" s="796">
        <v>1</v>
      </c>
      <c r="C169" s="797">
        <v>4.26</v>
      </c>
      <c r="D169" s="798">
        <v>12</v>
      </c>
      <c r="E169" s="825"/>
      <c r="F169" s="799"/>
      <c r="G169" s="800"/>
      <c r="H169" s="801">
        <v>1</v>
      </c>
      <c r="I169" s="799">
        <v>4.26</v>
      </c>
      <c r="J169" s="800">
        <v>5</v>
      </c>
      <c r="K169" s="802">
        <v>4.26</v>
      </c>
      <c r="L169" s="801">
        <v>5</v>
      </c>
      <c r="M169" s="801">
        <v>46</v>
      </c>
      <c r="N169" s="803">
        <v>15.47</v>
      </c>
      <c r="O169" s="801" t="s">
        <v>8566</v>
      </c>
      <c r="P169" s="826" t="s">
        <v>8764</v>
      </c>
      <c r="Q169" s="804">
        <f t="shared" si="10"/>
        <v>0</v>
      </c>
      <c r="R169" s="804">
        <f t="shared" si="10"/>
        <v>0</v>
      </c>
      <c r="S169" s="827">
        <f t="shared" si="11"/>
        <v>15.47</v>
      </c>
      <c r="T169" s="827">
        <f t="shared" si="12"/>
        <v>5</v>
      </c>
      <c r="U169" s="827">
        <f t="shared" si="13"/>
        <v>-10.47</v>
      </c>
      <c r="V169" s="828">
        <f t="shared" si="14"/>
        <v>0.3232062055591467</v>
      </c>
      <c r="W169" s="805"/>
    </row>
    <row r="170" spans="1:23" ht="14.4" customHeight="1" x14ac:dyDescent="0.3">
      <c r="A170" s="878" t="s">
        <v>8765</v>
      </c>
      <c r="B170" s="861">
        <v>10</v>
      </c>
      <c r="C170" s="862">
        <v>41.34</v>
      </c>
      <c r="D170" s="806">
        <v>7.9</v>
      </c>
      <c r="E170" s="863">
        <v>10</v>
      </c>
      <c r="F170" s="864">
        <v>40.700000000000003</v>
      </c>
      <c r="G170" s="807">
        <v>10.3</v>
      </c>
      <c r="H170" s="865">
        <v>5</v>
      </c>
      <c r="I170" s="864">
        <v>20.100000000000001</v>
      </c>
      <c r="J170" s="807">
        <v>10.6</v>
      </c>
      <c r="K170" s="866">
        <v>4.26</v>
      </c>
      <c r="L170" s="865">
        <v>5</v>
      </c>
      <c r="M170" s="865">
        <v>46</v>
      </c>
      <c r="N170" s="867">
        <v>15.47</v>
      </c>
      <c r="O170" s="865" t="s">
        <v>8566</v>
      </c>
      <c r="P170" s="868" t="s">
        <v>8766</v>
      </c>
      <c r="Q170" s="869">
        <f t="shared" si="10"/>
        <v>-5</v>
      </c>
      <c r="R170" s="869">
        <f t="shared" si="10"/>
        <v>-21.240000000000002</v>
      </c>
      <c r="S170" s="870">
        <f t="shared" si="11"/>
        <v>77.350000000000009</v>
      </c>
      <c r="T170" s="870">
        <f t="shared" si="12"/>
        <v>53</v>
      </c>
      <c r="U170" s="870">
        <f t="shared" si="13"/>
        <v>-24.350000000000009</v>
      </c>
      <c r="V170" s="871">
        <f t="shared" si="14"/>
        <v>0.68519715578539098</v>
      </c>
      <c r="W170" s="808">
        <v>1.53</v>
      </c>
    </row>
    <row r="171" spans="1:23" ht="14.4" customHeight="1" x14ac:dyDescent="0.3">
      <c r="A171" s="878" t="s">
        <v>8767</v>
      </c>
      <c r="B171" s="861">
        <v>8</v>
      </c>
      <c r="C171" s="862">
        <v>60.75</v>
      </c>
      <c r="D171" s="806">
        <v>20.8</v>
      </c>
      <c r="E171" s="863">
        <v>6</v>
      </c>
      <c r="F171" s="864">
        <v>46.17</v>
      </c>
      <c r="G171" s="807">
        <v>10.3</v>
      </c>
      <c r="H171" s="865">
        <v>7</v>
      </c>
      <c r="I171" s="864">
        <v>52.51</v>
      </c>
      <c r="J171" s="815">
        <v>21.3</v>
      </c>
      <c r="K171" s="866">
        <v>7.44</v>
      </c>
      <c r="L171" s="865">
        <v>6</v>
      </c>
      <c r="M171" s="865">
        <v>56</v>
      </c>
      <c r="N171" s="867">
        <v>18.7</v>
      </c>
      <c r="O171" s="865" t="s">
        <v>8566</v>
      </c>
      <c r="P171" s="868" t="s">
        <v>8768</v>
      </c>
      <c r="Q171" s="869">
        <f t="shared" si="10"/>
        <v>-1</v>
      </c>
      <c r="R171" s="869">
        <f t="shared" si="10"/>
        <v>-8.240000000000002</v>
      </c>
      <c r="S171" s="870">
        <f t="shared" si="11"/>
        <v>130.9</v>
      </c>
      <c r="T171" s="870">
        <f t="shared" si="12"/>
        <v>149.1</v>
      </c>
      <c r="U171" s="870">
        <f t="shared" si="13"/>
        <v>18.199999999999989</v>
      </c>
      <c r="V171" s="871">
        <f t="shared" si="14"/>
        <v>1.1390374331550801</v>
      </c>
      <c r="W171" s="808">
        <v>44.91</v>
      </c>
    </row>
    <row r="172" spans="1:23" ht="14.4" customHeight="1" x14ac:dyDescent="0.3">
      <c r="A172" s="877" t="s">
        <v>8769</v>
      </c>
      <c r="B172" s="827">
        <v>2</v>
      </c>
      <c r="C172" s="830">
        <v>6.88</v>
      </c>
      <c r="D172" s="831">
        <v>5.5</v>
      </c>
      <c r="E172" s="825">
        <v>2</v>
      </c>
      <c r="F172" s="799">
        <v>7.41</v>
      </c>
      <c r="G172" s="800">
        <v>12.5</v>
      </c>
      <c r="H172" s="811">
        <v>4</v>
      </c>
      <c r="I172" s="812">
        <v>13.92</v>
      </c>
      <c r="J172" s="814">
        <v>16.8</v>
      </c>
      <c r="K172" s="802">
        <v>3.44</v>
      </c>
      <c r="L172" s="801">
        <v>5</v>
      </c>
      <c r="M172" s="801">
        <v>49</v>
      </c>
      <c r="N172" s="803">
        <v>16.28</v>
      </c>
      <c r="O172" s="801" t="s">
        <v>8566</v>
      </c>
      <c r="P172" s="826" t="s">
        <v>8770</v>
      </c>
      <c r="Q172" s="804">
        <f t="shared" si="10"/>
        <v>2</v>
      </c>
      <c r="R172" s="804">
        <f t="shared" si="10"/>
        <v>7.04</v>
      </c>
      <c r="S172" s="827">
        <f t="shared" si="11"/>
        <v>65.12</v>
      </c>
      <c r="T172" s="827">
        <f t="shared" si="12"/>
        <v>67.2</v>
      </c>
      <c r="U172" s="827">
        <f t="shared" si="13"/>
        <v>2.0799999999999983</v>
      </c>
      <c r="V172" s="828">
        <f t="shared" si="14"/>
        <v>1.0319410319410318</v>
      </c>
      <c r="W172" s="805">
        <v>11.44</v>
      </c>
    </row>
    <row r="173" spans="1:23" ht="14.4" customHeight="1" x14ac:dyDescent="0.3">
      <c r="A173" s="878" t="s">
        <v>8771</v>
      </c>
      <c r="B173" s="870">
        <v>7</v>
      </c>
      <c r="C173" s="872">
        <v>23.53</v>
      </c>
      <c r="D173" s="829">
        <v>10.1</v>
      </c>
      <c r="E173" s="863">
        <v>10</v>
      </c>
      <c r="F173" s="864">
        <v>35.92</v>
      </c>
      <c r="G173" s="807">
        <v>14.3</v>
      </c>
      <c r="H173" s="873">
        <v>13</v>
      </c>
      <c r="I173" s="874">
        <v>43.76</v>
      </c>
      <c r="J173" s="810">
        <v>9.6</v>
      </c>
      <c r="K173" s="866">
        <v>3.44</v>
      </c>
      <c r="L173" s="865">
        <v>5</v>
      </c>
      <c r="M173" s="865">
        <v>49</v>
      </c>
      <c r="N173" s="867">
        <v>16.28</v>
      </c>
      <c r="O173" s="865" t="s">
        <v>8566</v>
      </c>
      <c r="P173" s="868" t="s">
        <v>8772</v>
      </c>
      <c r="Q173" s="869">
        <f t="shared" si="10"/>
        <v>6</v>
      </c>
      <c r="R173" s="869">
        <f t="shared" si="10"/>
        <v>20.229999999999997</v>
      </c>
      <c r="S173" s="870">
        <f t="shared" si="11"/>
        <v>211.64000000000001</v>
      </c>
      <c r="T173" s="870">
        <f t="shared" si="12"/>
        <v>124.8</v>
      </c>
      <c r="U173" s="870">
        <f t="shared" si="13"/>
        <v>-86.840000000000018</v>
      </c>
      <c r="V173" s="871">
        <f t="shared" si="14"/>
        <v>0.58968058968058967</v>
      </c>
      <c r="W173" s="808">
        <v>10.72</v>
      </c>
    </row>
    <row r="174" spans="1:23" ht="14.4" customHeight="1" x14ac:dyDescent="0.3">
      <c r="A174" s="878" t="s">
        <v>8773</v>
      </c>
      <c r="B174" s="870">
        <v>8</v>
      </c>
      <c r="C174" s="872">
        <v>45.8</v>
      </c>
      <c r="D174" s="829">
        <v>17.3</v>
      </c>
      <c r="E174" s="863">
        <v>9</v>
      </c>
      <c r="F174" s="864">
        <v>52.36</v>
      </c>
      <c r="G174" s="807">
        <v>16</v>
      </c>
      <c r="H174" s="873">
        <v>12</v>
      </c>
      <c r="I174" s="874">
        <v>71.78</v>
      </c>
      <c r="J174" s="810">
        <v>11.3</v>
      </c>
      <c r="K174" s="866">
        <v>5.76</v>
      </c>
      <c r="L174" s="865">
        <v>7</v>
      </c>
      <c r="M174" s="865">
        <v>62</v>
      </c>
      <c r="N174" s="867">
        <v>20.82</v>
      </c>
      <c r="O174" s="865" t="s">
        <v>8566</v>
      </c>
      <c r="P174" s="868" t="s">
        <v>8774</v>
      </c>
      <c r="Q174" s="869">
        <f t="shared" si="10"/>
        <v>4</v>
      </c>
      <c r="R174" s="869">
        <f t="shared" si="10"/>
        <v>25.980000000000004</v>
      </c>
      <c r="S174" s="870">
        <f t="shared" si="11"/>
        <v>249.84</v>
      </c>
      <c r="T174" s="870">
        <f t="shared" si="12"/>
        <v>135.60000000000002</v>
      </c>
      <c r="U174" s="870">
        <f t="shared" si="13"/>
        <v>-114.23999999999998</v>
      </c>
      <c r="V174" s="871">
        <f t="shared" si="14"/>
        <v>0.54274735830931808</v>
      </c>
      <c r="W174" s="808">
        <v>1.18</v>
      </c>
    </row>
    <row r="175" spans="1:23" ht="14.4" customHeight="1" x14ac:dyDescent="0.3">
      <c r="A175" s="877" t="s">
        <v>8775</v>
      </c>
      <c r="B175" s="827"/>
      <c r="C175" s="830"/>
      <c r="D175" s="831"/>
      <c r="E175" s="825"/>
      <c r="F175" s="799"/>
      <c r="G175" s="800"/>
      <c r="H175" s="811">
        <v>1</v>
      </c>
      <c r="I175" s="812">
        <v>37.270000000000003</v>
      </c>
      <c r="J175" s="814">
        <v>49</v>
      </c>
      <c r="K175" s="802">
        <v>37.270000000000003</v>
      </c>
      <c r="L175" s="801">
        <v>22</v>
      </c>
      <c r="M175" s="801">
        <v>141</v>
      </c>
      <c r="N175" s="803">
        <v>46.92</v>
      </c>
      <c r="O175" s="801" t="s">
        <v>8566</v>
      </c>
      <c r="P175" s="826" t="s">
        <v>8776</v>
      </c>
      <c r="Q175" s="804">
        <f t="shared" si="10"/>
        <v>1</v>
      </c>
      <c r="R175" s="804">
        <f t="shared" si="10"/>
        <v>37.270000000000003</v>
      </c>
      <c r="S175" s="827">
        <f t="shared" si="11"/>
        <v>46.92</v>
      </c>
      <c r="T175" s="827">
        <f t="shared" si="12"/>
        <v>49</v>
      </c>
      <c r="U175" s="827">
        <f t="shared" si="13"/>
        <v>2.0799999999999983</v>
      </c>
      <c r="V175" s="828">
        <f t="shared" si="14"/>
        <v>1.0443307757885762</v>
      </c>
      <c r="W175" s="805">
        <v>2.08</v>
      </c>
    </row>
    <row r="176" spans="1:23" ht="14.4" customHeight="1" x14ac:dyDescent="0.3">
      <c r="A176" s="877" t="s">
        <v>8777</v>
      </c>
      <c r="B176" s="827">
        <v>2</v>
      </c>
      <c r="C176" s="830">
        <v>46.25</v>
      </c>
      <c r="D176" s="831">
        <v>38</v>
      </c>
      <c r="E176" s="825">
        <v>1</v>
      </c>
      <c r="F176" s="799">
        <v>23.25</v>
      </c>
      <c r="G176" s="800">
        <v>28</v>
      </c>
      <c r="H176" s="811">
        <v>2</v>
      </c>
      <c r="I176" s="812">
        <v>46.01</v>
      </c>
      <c r="J176" s="814">
        <v>36.5</v>
      </c>
      <c r="K176" s="802">
        <v>23</v>
      </c>
      <c r="L176" s="801">
        <v>12</v>
      </c>
      <c r="M176" s="801">
        <v>107</v>
      </c>
      <c r="N176" s="803">
        <v>35.67</v>
      </c>
      <c r="O176" s="801" t="s">
        <v>8566</v>
      </c>
      <c r="P176" s="826" t="s">
        <v>8778</v>
      </c>
      <c r="Q176" s="804">
        <f t="shared" si="10"/>
        <v>0</v>
      </c>
      <c r="R176" s="804">
        <f t="shared" si="10"/>
        <v>-0.24000000000000199</v>
      </c>
      <c r="S176" s="827">
        <f t="shared" si="11"/>
        <v>71.34</v>
      </c>
      <c r="T176" s="827">
        <f t="shared" si="12"/>
        <v>73</v>
      </c>
      <c r="U176" s="827">
        <f t="shared" si="13"/>
        <v>1.6599999999999966</v>
      </c>
      <c r="V176" s="828">
        <f t="shared" si="14"/>
        <v>1.0232688533781888</v>
      </c>
      <c r="W176" s="805">
        <v>2.33</v>
      </c>
    </row>
    <row r="177" spans="1:23" ht="14.4" customHeight="1" x14ac:dyDescent="0.3">
      <c r="A177" s="877" t="s">
        <v>8779</v>
      </c>
      <c r="B177" s="827">
        <v>2</v>
      </c>
      <c r="C177" s="830">
        <v>32.47</v>
      </c>
      <c r="D177" s="831">
        <v>27</v>
      </c>
      <c r="E177" s="811">
        <v>6</v>
      </c>
      <c r="F177" s="812">
        <v>97.4</v>
      </c>
      <c r="G177" s="813">
        <v>26.7</v>
      </c>
      <c r="H177" s="801">
        <v>1</v>
      </c>
      <c r="I177" s="799">
        <v>16.23</v>
      </c>
      <c r="J177" s="800">
        <v>21</v>
      </c>
      <c r="K177" s="802">
        <v>16.23</v>
      </c>
      <c r="L177" s="801">
        <v>10</v>
      </c>
      <c r="M177" s="801">
        <v>86</v>
      </c>
      <c r="N177" s="803">
        <v>28.81</v>
      </c>
      <c r="O177" s="801" t="s">
        <v>8566</v>
      </c>
      <c r="P177" s="826" t="s">
        <v>8780</v>
      </c>
      <c r="Q177" s="804">
        <f t="shared" si="10"/>
        <v>-1</v>
      </c>
      <c r="R177" s="804">
        <f t="shared" si="10"/>
        <v>-16.239999999999998</v>
      </c>
      <c r="S177" s="827">
        <f t="shared" si="11"/>
        <v>28.81</v>
      </c>
      <c r="T177" s="827">
        <f t="shared" si="12"/>
        <v>21</v>
      </c>
      <c r="U177" s="827">
        <f t="shared" si="13"/>
        <v>-7.8099999999999987</v>
      </c>
      <c r="V177" s="828">
        <f t="shared" si="14"/>
        <v>0.72891357167650128</v>
      </c>
      <c r="W177" s="805"/>
    </row>
    <row r="178" spans="1:23" ht="14.4" customHeight="1" x14ac:dyDescent="0.3">
      <c r="A178" s="877" t="s">
        <v>8781</v>
      </c>
      <c r="B178" s="796">
        <v>3</v>
      </c>
      <c r="C178" s="797">
        <v>2.97</v>
      </c>
      <c r="D178" s="798">
        <v>8.3000000000000007</v>
      </c>
      <c r="E178" s="825">
        <v>5</v>
      </c>
      <c r="F178" s="799">
        <v>4.54</v>
      </c>
      <c r="G178" s="800">
        <v>5.8</v>
      </c>
      <c r="H178" s="801">
        <v>7</v>
      </c>
      <c r="I178" s="799">
        <v>6.32</v>
      </c>
      <c r="J178" s="800">
        <v>6.6</v>
      </c>
      <c r="K178" s="802">
        <v>0.97</v>
      </c>
      <c r="L178" s="801">
        <v>3</v>
      </c>
      <c r="M178" s="801">
        <v>29</v>
      </c>
      <c r="N178" s="803">
        <v>9.5299999999999994</v>
      </c>
      <c r="O178" s="801" t="s">
        <v>8566</v>
      </c>
      <c r="P178" s="826" t="s">
        <v>8782</v>
      </c>
      <c r="Q178" s="804">
        <f t="shared" si="10"/>
        <v>4</v>
      </c>
      <c r="R178" s="804">
        <f t="shared" si="10"/>
        <v>3.35</v>
      </c>
      <c r="S178" s="827">
        <f t="shared" si="11"/>
        <v>66.709999999999994</v>
      </c>
      <c r="T178" s="827">
        <f t="shared" si="12"/>
        <v>46.199999999999996</v>
      </c>
      <c r="U178" s="827">
        <f t="shared" si="13"/>
        <v>-20.509999999999998</v>
      </c>
      <c r="V178" s="828">
        <f t="shared" si="14"/>
        <v>0.69254984260230845</v>
      </c>
      <c r="W178" s="805">
        <v>7.95</v>
      </c>
    </row>
    <row r="179" spans="1:23" ht="14.4" customHeight="1" x14ac:dyDescent="0.3">
      <c r="A179" s="878" t="s">
        <v>8783</v>
      </c>
      <c r="B179" s="861">
        <v>22</v>
      </c>
      <c r="C179" s="862">
        <v>20.440000000000001</v>
      </c>
      <c r="D179" s="806">
        <v>4.8</v>
      </c>
      <c r="E179" s="863">
        <v>19</v>
      </c>
      <c r="F179" s="864">
        <v>18.07</v>
      </c>
      <c r="G179" s="807">
        <v>4.2</v>
      </c>
      <c r="H179" s="865">
        <v>20</v>
      </c>
      <c r="I179" s="864">
        <v>18.8</v>
      </c>
      <c r="J179" s="807">
        <v>4.5999999999999996</v>
      </c>
      <c r="K179" s="866">
        <v>0.97</v>
      </c>
      <c r="L179" s="865">
        <v>3</v>
      </c>
      <c r="M179" s="865">
        <v>29</v>
      </c>
      <c r="N179" s="867">
        <v>9.5299999999999994</v>
      </c>
      <c r="O179" s="865" t="s">
        <v>8566</v>
      </c>
      <c r="P179" s="868" t="s">
        <v>8784</v>
      </c>
      <c r="Q179" s="869">
        <f t="shared" si="10"/>
        <v>-2</v>
      </c>
      <c r="R179" s="869">
        <f t="shared" si="10"/>
        <v>-1.6400000000000006</v>
      </c>
      <c r="S179" s="870">
        <f t="shared" si="11"/>
        <v>190.6</v>
      </c>
      <c r="T179" s="870">
        <f t="shared" si="12"/>
        <v>92</v>
      </c>
      <c r="U179" s="870">
        <f t="shared" si="13"/>
        <v>-98.6</v>
      </c>
      <c r="V179" s="871">
        <f t="shared" si="14"/>
        <v>0.4826862539349423</v>
      </c>
      <c r="W179" s="808"/>
    </row>
    <row r="180" spans="1:23" ht="14.4" customHeight="1" x14ac:dyDescent="0.3">
      <c r="A180" s="878" t="s">
        <v>8785</v>
      </c>
      <c r="B180" s="861">
        <v>13</v>
      </c>
      <c r="C180" s="862">
        <v>24.08</v>
      </c>
      <c r="D180" s="806">
        <v>11.5</v>
      </c>
      <c r="E180" s="863">
        <v>8</v>
      </c>
      <c r="F180" s="864">
        <v>12.26</v>
      </c>
      <c r="G180" s="807">
        <v>7.1</v>
      </c>
      <c r="H180" s="865">
        <v>9</v>
      </c>
      <c r="I180" s="864">
        <v>15.85</v>
      </c>
      <c r="J180" s="807">
        <v>9.4</v>
      </c>
      <c r="K180" s="866">
        <v>1.76</v>
      </c>
      <c r="L180" s="865">
        <v>5</v>
      </c>
      <c r="M180" s="865">
        <v>42</v>
      </c>
      <c r="N180" s="867">
        <v>14.05</v>
      </c>
      <c r="O180" s="865" t="s">
        <v>8566</v>
      </c>
      <c r="P180" s="868" t="s">
        <v>8786</v>
      </c>
      <c r="Q180" s="869">
        <f t="shared" si="10"/>
        <v>-4</v>
      </c>
      <c r="R180" s="869">
        <f t="shared" si="10"/>
        <v>-8.2299999999999986</v>
      </c>
      <c r="S180" s="870">
        <f t="shared" si="11"/>
        <v>126.45</v>
      </c>
      <c r="T180" s="870">
        <f t="shared" si="12"/>
        <v>84.600000000000009</v>
      </c>
      <c r="U180" s="870">
        <f t="shared" si="13"/>
        <v>-41.849999999999994</v>
      </c>
      <c r="V180" s="871">
        <f t="shared" si="14"/>
        <v>0.66903914590747338</v>
      </c>
      <c r="W180" s="808">
        <v>1.95</v>
      </c>
    </row>
    <row r="181" spans="1:23" ht="14.4" customHeight="1" x14ac:dyDescent="0.3">
      <c r="A181" s="877" t="s">
        <v>8787</v>
      </c>
      <c r="B181" s="827">
        <v>1</v>
      </c>
      <c r="C181" s="830">
        <v>0.96</v>
      </c>
      <c r="D181" s="831">
        <v>7</v>
      </c>
      <c r="E181" s="825"/>
      <c r="F181" s="799"/>
      <c r="G181" s="800"/>
      <c r="H181" s="811">
        <v>2</v>
      </c>
      <c r="I181" s="812">
        <v>1.61</v>
      </c>
      <c r="J181" s="813">
        <v>5.5</v>
      </c>
      <c r="K181" s="802">
        <v>0.96</v>
      </c>
      <c r="L181" s="801">
        <v>3</v>
      </c>
      <c r="M181" s="801">
        <v>29</v>
      </c>
      <c r="N181" s="803">
        <v>9.66</v>
      </c>
      <c r="O181" s="801" t="s">
        <v>8566</v>
      </c>
      <c r="P181" s="826" t="s">
        <v>8788</v>
      </c>
      <c r="Q181" s="804">
        <f t="shared" si="10"/>
        <v>1</v>
      </c>
      <c r="R181" s="804">
        <f t="shared" si="10"/>
        <v>0.65000000000000013</v>
      </c>
      <c r="S181" s="827">
        <f t="shared" si="11"/>
        <v>19.32</v>
      </c>
      <c r="T181" s="827">
        <f t="shared" si="12"/>
        <v>11</v>
      </c>
      <c r="U181" s="827">
        <f t="shared" si="13"/>
        <v>-8.32</v>
      </c>
      <c r="V181" s="828">
        <f t="shared" si="14"/>
        <v>0.56935817805383027</v>
      </c>
      <c r="W181" s="805"/>
    </row>
    <row r="182" spans="1:23" ht="14.4" customHeight="1" x14ac:dyDescent="0.3">
      <c r="A182" s="878" t="s">
        <v>8789</v>
      </c>
      <c r="B182" s="870"/>
      <c r="C182" s="872"/>
      <c r="D182" s="829"/>
      <c r="E182" s="863">
        <v>1</v>
      </c>
      <c r="F182" s="864">
        <v>1.23</v>
      </c>
      <c r="G182" s="807">
        <v>9</v>
      </c>
      <c r="H182" s="873"/>
      <c r="I182" s="874"/>
      <c r="J182" s="810"/>
      <c r="K182" s="866">
        <v>1.23</v>
      </c>
      <c r="L182" s="865">
        <v>5</v>
      </c>
      <c r="M182" s="865">
        <v>41</v>
      </c>
      <c r="N182" s="867">
        <v>13.55</v>
      </c>
      <c r="O182" s="865" t="s">
        <v>8566</v>
      </c>
      <c r="P182" s="868" t="s">
        <v>8790</v>
      </c>
      <c r="Q182" s="869">
        <f t="shared" si="10"/>
        <v>0</v>
      </c>
      <c r="R182" s="869">
        <f t="shared" si="10"/>
        <v>0</v>
      </c>
      <c r="S182" s="870" t="str">
        <f t="shared" si="11"/>
        <v/>
      </c>
      <c r="T182" s="870" t="str">
        <f t="shared" si="12"/>
        <v/>
      </c>
      <c r="U182" s="870" t="str">
        <f t="shared" si="13"/>
        <v/>
      </c>
      <c r="V182" s="871" t="str">
        <f t="shared" si="14"/>
        <v/>
      </c>
      <c r="W182" s="808"/>
    </row>
    <row r="183" spans="1:23" ht="14.4" customHeight="1" x14ac:dyDescent="0.3">
      <c r="A183" s="877" t="s">
        <v>8791</v>
      </c>
      <c r="B183" s="796">
        <v>3</v>
      </c>
      <c r="C183" s="797">
        <v>12.49</v>
      </c>
      <c r="D183" s="798">
        <v>1</v>
      </c>
      <c r="E183" s="825"/>
      <c r="F183" s="799"/>
      <c r="G183" s="800"/>
      <c r="H183" s="801"/>
      <c r="I183" s="799"/>
      <c r="J183" s="800"/>
      <c r="K183" s="802">
        <v>2.23</v>
      </c>
      <c r="L183" s="801">
        <v>1</v>
      </c>
      <c r="M183" s="801">
        <v>6</v>
      </c>
      <c r="N183" s="803">
        <v>1.98</v>
      </c>
      <c r="O183" s="801" t="s">
        <v>8566</v>
      </c>
      <c r="P183" s="826" t="s">
        <v>8792</v>
      </c>
      <c r="Q183" s="804">
        <f t="shared" si="10"/>
        <v>-3</v>
      </c>
      <c r="R183" s="804">
        <f t="shared" si="10"/>
        <v>-12.49</v>
      </c>
      <c r="S183" s="827" t="str">
        <f t="shared" si="11"/>
        <v/>
      </c>
      <c r="T183" s="827" t="str">
        <f t="shared" si="12"/>
        <v/>
      </c>
      <c r="U183" s="827" t="str">
        <f t="shared" si="13"/>
        <v/>
      </c>
      <c r="V183" s="828" t="str">
        <f t="shared" si="14"/>
        <v/>
      </c>
      <c r="W183" s="805"/>
    </row>
    <row r="184" spans="1:23" ht="14.4" customHeight="1" x14ac:dyDescent="0.3">
      <c r="A184" s="877" t="s">
        <v>8793</v>
      </c>
      <c r="B184" s="796">
        <v>10</v>
      </c>
      <c r="C184" s="797">
        <v>10</v>
      </c>
      <c r="D184" s="798">
        <v>5.2</v>
      </c>
      <c r="E184" s="825">
        <v>8</v>
      </c>
      <c r="F184" s="799">
        <v>7.91</v>
      </c>
      <c r="G184" s="800">
        <v>4.5999999999999996</v>
      </c>
      <c r="H184" s="801">
        <v>6</v>
      </c>
      <c r="I184" s="799">
        <v>5.93</v>
      </c>
      <c r="J184" s="800">
        <v>3</v>
      </c>
      <c r="K184" s="802">
        <v>0.99</v>
      </c>
      <c r="L184" s="801">
        <v>2</v>
      </c>
      <c r="M184" s="801">
        <v>19</v>
      </c>
      <c r="N184" s="803">
        <v>6.35</v>
      </c>
      <c r="O184" s="801" t="s">
        <v>8435</v>
      </c>
      <c r="P184" s="826" t="s">
        <v>8794</v>
      </c>
      <c r="Q184" s="804">
        <f t="shared" si="10"/>
        <v>-4</v>
      </c>
      <c r="R184" s="804">
        <f t="shared" si="10"/>
        <v>-4.07</v>
      </c>
      <c r="S184" s="827">
        <f t="shared" si="11"/>
        <v>38.099999999999994</v>
      </c>
      <c r="T184" s="827">
        <f t="shared" si="12"/>
        <v>18</v>
      </c>
      <c r="U184" s="827">
        <f t="shared" si="13"/>
        <v>-20.099999999999994</v>
      </c>
      <c r="V184" s="828">
        <f t="shared" si="14"/>
        <v>0.47244094488188981</v>
      </c>
      <c r="W184" s="805"/>
    </row>
    <row r="185" spans="1:23" ht="14.4" customHeight="1" x14ac:dyDescent="0.3">
      <c r="A185" s="878" t="s">
        <v>8795</v>
      </c>
      <c r="B185" s="861">
        <v>11</v>
      </c>
      <c r="C185" s="862">
        <v>23.02</v>
      </c>
      <c r="D185" s="806">
        <v>14.5</v>
      </c>
      <c r="E185" s="863">
        <v>11</v>
      </c>
      <c r="F185" s="864">
        <v>22.23</v>
      </c>
      <c r="G185" s="807">
        <v>7.6</v>
      </c>
      <c r="H185" s="865">
        <v>10</v>
      </c>
      <c r="I185" s="864">
        <v>21.07</v>
      </c>
      <c r="J185" s="807">
        <v>7.6</v>
      </c>
      <c r="K185" s="866">
        <v>2</v>
      </c>
      <c r="L185" s="865">
        <v>4</v>
      </c>
      <c r="M185" s="865">
        <v>40</v>
      </c>
      <c r="N185" s="867">
        <v>13.31</v>
      </c>
      <c r="O185" s="865" t="s">
        <v>8435</v>
      </c>
      <c r="P185" s="868" t="s">
        <v>8796</v>
      </c>
      <c r="Q185" s="869">
        <f t="shared" si="10"/>
        <v>-1</v>
      </c>
      <c r="R185" s="869">
        <f t="shared" si="10"/>
        <v>-1.9499999999999993</v>
      </c>
      <c r="S185" s="870">
        <f t="shared" si="11"/>
        <v>133.1</v>
      </c>
      <c r="T185" s="870">
        <f t="shared" si="12"/>
        <v>76</v>
      </c>
      <c r="U185" s="870">
        <f t="shared" si="13"/>
        <v>-57.099999999999994</v>
      </c>
      <c r="V185" s="871">
        <f t="shared" si="14"/>
        <v>0.57099924868519913</v>
      </c>
      <c r="W185" s="808">
        <v>3.69</v>
      </c>
    </row>
    <row r="186" spans="1:23" ht="14.4" customHeight="1" x14ac:dyDescent="0.3">
      <c r="A186" s="878" t="s">
        <v>8797</v>
      </c>
      <c r="B186" s="861">
        <v>3</v>
      </c>
      <c r="C186" s="862">
        <v>11.73</v>
      </c>
      <c r="D186" s="806">
        <v>18.7</v>
      </c>
      <c r="E186" s="863">
        <v>2</v>
      </c>
      <c r="F186" s="864">
        <v>27.42</v>
      </c>
      <c r="G186" s="807">
        <v>28</v>
      </c>
      <c r="H186" s="865">
        <v>2</v>
      </c>
      <c r="I186" s="864">
        <v>9.43</v>
      </c>
      <c r="J186" s="807">
        <v>16</v>
      </c>
      <c r="K186" s="866">
        <v>4.0999999999999996</v>
      </c>
      <c r="L186" s="865">
        <v>6</v>
      </c>
      <c r="M186" s="865">
        <v>55</v>
      </c>
      <c r="N186" s="867">
        <v>18.37</v>
      </c>
      <c r="O186" s="865" t="s">
        <v>8435</v>
      </c>
      <c r="P186" s="868" t="s">
        <v>8798</v>
      </c>
      <c r="Q186" s="869">
        <f t="shared" si="10"/>
        <v>-1</v>
      </c>
      <c r="R186" s="869">
        <f t="shared" si="10"/>
        <v>-2.3000000000000007</v>
      </c>
      <c r="S186" s="870">
        <f t="shared" si="11"/>
        <v>36.74</v>
      </c>
      <c r="T186" s="870">
        <f t="shared" si="12"/>
        <v>32</v>
      </c>
      <c r="U186" s="870">
        <f t="shared" si="13"/>
        <v>-4.740000000000002</v>
      </c>
      <c r="V186" s="871">
        <f t="shared" si="14"/>
        <v>0.87098530212302661</v>
      </c>
      <c r="W186" s="808"/>
    </row>
    <row r="187" spans="1:23" ht="14.4" customHeight="1" x14ac:dyDescent="0.3">
      <c r="A187" s="877" t="s">
        <v>8799</v>
      </c>
      <c r="B187" s="796">
        <v>6</v>
      </c>
      <c r="C187" s="797">
        <v>4.6399999999999997</v>
      </c>
      <c r="D187" s="798">
        <v>5.2</v>
      </c>
      <c r="E187" s="825">
        <v>1</v>
      </c>
      <c r="F187" s="799">
        <v>0.62</v>
      </c>
      <c r="G187" s="800">
        <v>2</v>
      </c>
      <c r="H187" s="801">
        <v>8</v>
      </c>
      <c r="I187" s="799">
        <v>6.11</v>
      </c>
      <c r="J187" s="800">
        <v>4.4000000000000004</v>
      </c>
      <c r="K187" s="802">
        <v>0.62</v>
      </c>
      <c r="L187" s="801">
        <v>2</v>
      </c>
      <c r="M187" s="801">
        <v>17</v>
      </c>
      <c r="N187" s="803">
        <v>5.56</v>
      </c>
      <c r="O187" s="801" t="s">
        <v>8435</v>
      </c>
      <c r="P187" s="826" t="s">
        <v>8800</v>
      </c>
      <c r="Q187" s="804">
        <f t="shared" si="10"/>
        <v>2</v>
      </c>
      <c r="R187" s="804">
        <f t="shared" si="10"/>
        <v>1.4700000000000006</v>
      </c>
      <c r="S187" s="827">
        <f t="shared" si="11"/>
        <v>44.48</v>
      </c>
      <c r="T187" s="827">
        <f t="shared" si="12"/>
        <v>35.200000000000003</v>
      </c>
      <c r="U187" s="827">
        <f t="shared" si="13"/>
        <v>-9.279999999999994</v>
      </c>
      <c r="V187" s="828">
        <f t="shared" si="14"/>
        <v>0.79136690647482022</v>
      </c>
      <c r="W187" s="805">
        <v>7.88</v>
      </c>
    </row>
    <row r="188" spans="1:23" ht="14.4" customHeight="1" x14ac:dyDescent="0.3">
      <c r="A188" s="878" t="s">
        <v>8801</v>
      </c>
      <c r="B188" s="861">
        <v>7</v>
      </c>
      <c r="C188" s="862">
        <v>7.07</v>
      </c>
      <c r="D188" s="806">
        <v>8.9</v>
      </c>
      <c r="E188" s="863">
        <v>4</v>
      </c>
      <c r="F188" s="864">
        <v>4.7</v>
      </c>
      <c r="G188" s="807">
        <v>9.3000000000000007</v>
      </c>
      <c r="H188" s="865">
        <v>2</v>
      </c>
      <c r="I188" s="864">
        <v>2.21</v>
      </c>
      <c r="J188" s="815">
        <v>26</v>
      </c>
      <c r="K188" s="866">
        <v>1.1100000000000001</v>
      </c>
      <c r="L188" s="865">
        <v>3</v>
      </c>
      <c r="M188" s="865">
        <v>31</v>
      </c>
      <c r="N188" s="867">
        <v>10.26</v>
      </c>
      <c r="O188" s="865" t="s">
        <v>8435</v>
      </c>
      <c r="P188" s="868" t="s">
        <v>8802</v>
      </c>
      <c r="Q188" s="869">
        <f t="shared" si="10"/>
        <v>-5</v>
      </c>
      <c r="R188" s="869">
        <f t="shared" si="10"/>
        <v>-4.8600000000000003</v>
      </c>
      <c r="S188" s="870">
        <f t="shared" si="11"/>
        <v>20.52</v>
      </c>
      <c r="T188" s="870">
        <f t="shared" si="12"/>
        <v>52</v>
      </c>
      <c r="U188" s="870">
        <f t="shared" si="13"/>
        <v>31.48</v>
      </c>
      <c r="V188" s="871">
        <f t="shared" si="14"/>
        <v>2.53411306042885</v>
      </c>
      <c r="W188" s="808">
        <v>31.47</v>
      </c>
    </row>
    <row r="189" spans="1:23" ht="14.4" customHeight="1" thickBot="1" x14ac:dyDescent="0.35">
      <c r="A189" s="879" t="s">
        <v>8803</v>
      </c>
      <c r="B189" s="880">
        <v>1</v>
      </c>
      <c r="C189" s="881">
        <v>3.04</v>
      </c>
      <c r="D189" s="882">
        <v>18</v>
      </c>
      <c r="E189" s="883">
        <v>2</v>
      </c>
      <c r="F189" s="884">
        <v>3.95</v>
      </c>
      <c r="G189" s="885">
        <v>18</v>
      </c>
      <c r="H189" s="886">
        <v>1</v>
      </c>
      <c r="I189" s="884">
        <v>3.64</v>
      </c>
      <c r="J189" s="887">
        <v>22</v>
      </c>
      <c r="K189" s="888">
        <v>1.98</v>
      </c>
      <c r="L189" s="886">
        <v>5</v>
      </c>
      <c r="M189" s="886">
        <v>44</v>
      </c>
      <c r="N189" s="889">
        <v>14.74</v>
      </c>
      <c r="O189" s="886" t="s">
        <v>8435</v>
      </c>
      <c r="P189" s="890" t="s">
        <v>8804</v>
      </c>
      <c r="Q189" s="891">
        <f t="shared" si="10"/>
        <v>0</v>
      </c>
      <c r="R189" s="891">
        <f t="shared" si="10"/>
        <v>0.60000000000000009</v>
      </c>
      <c r="S189" s="892">
        <f t="shared" si="11"/>
        <v>14.74</v>
      </c>
      <c r="T189" s="892">
        <f t="shared" si="12"/>
        <v>22</v>
      </c>
      <c r="U189" s="892">
        <f t="shared" si="13"/>
        <v>7.26</v>
      </c>
      <c r="V189" s="893">
        <f t="shared" si="14"/>
        <v>1.4925373134328357</v>
      </c>
      <c r="W189" s="894">
        <v>7.26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90:Q1048576">
    <cfRule type="cellIs" dxfId="12" priority="9" stopIfTrue="1" operator="lessThan">
      <formula>0</formula>
    </cfRule>
  </conditionalFormatting>
  <conditionalFormatting sqref="U190:U1048576">
    <cfRule type="cellIs" dxfId="11" priority="8" stopIfTrue="1" operator="greaterThan">
      <formula>0</formula>
    </cfRule>
  </conditionalFormatting>
  <conditionalFormatting sqref="V190:V1048576">
    <cfRule type="cellIs" dxfId="10" priority="7" stopIfTrue="1" operator="greaterThan">
      <formula>1</formula>
    </cfRule>
  </conditionalFormatting>
  <conditionalFormatting sqref="V190:V1048576">
    <cfRule type="cellIs" dxfId="9" priority="4" stopIfTrue="1" operator="greaterThan">
      <formula>1</formula>
    </cfRule>
  </conditionalFormatting>
  <conditionalFormatting sqref="U190:U1048576">
    <cfRule type="cellIs" dxfId="8" priority="5" stopIfTrue="1" operator="greaterThan">
      <formula>0</formula>
    </cfRule>
  </conditionalFormatting>
  <conditionalFormatting sqref="Q190:Q1048576">
    <cfRule type="cellIs" dxfId="7" priority="6" stopIfTrue="1" operator="lessThan">
      <formula>0</formula>
    </cfRule>
  </conditionalFormatting>
  <conditionalFormatting sqref="V5:V189">
    <cfRule type="cellIs" dxfId="6" priority="1" stopIfTrue="1" operator="greaterThan">
      <formula>1</formula>
    </cfRule>
  </conditionalFormatting>
  <conditionalFormatting sqref="U5:U189">
    <cfRule type="cellIs" dxfId="5" priority="2" stopIfTrue="1" operator="greaterThan">
      <formula>0</formula>
    </cfRule>
  </conditionalFormatting>
  <conditionalFormatting sqref="Q5:Q18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5680805</v>
      </c>
      <c r="C3" s="431">
        <f t="shared" ref="C3:L3" si="0">SUBTOTAL(9,C6:C1048576)</f>
        <v>10</v>
      </c>
      <c r="D3" s="431">
        <f t="shared" si="0"/>
        <v>5691809</v>
      </c>
      <c r="E3" s="431">
        <f t="shared" si="0"/>
        <v>10.727439799351369</v>
      </c>
      <c r="F3" s="431">
        <f t="shared" si="0"/>
        <v>5939587</v>
      </c>
      <c r="G3" s="432">
        <f>IF(B3&lt;&gt;0,F3/B3,"")</f>
        <v>1.0455537551456175</v>
      </c>
      <c r="H3" s="430">
        <f t="shared" si="0"/>
        <v>467770.61</v>
      </c>
      <c r="I3" s="431">
        <f t="shared" si="0"/>
        <v>2</v>
      </c>
      <c r="J3" s="431">
        <f t="shared" si="0"/>
        <v>522165.27</v>
      </c>
      <c r="K3" s="431">
        <f t="shared" si="0"/>
        <v>7.6125452711149757</v>
      </c>
      <c r="L3" s="431">
        <f t="shared" si="0"/>
        <v>659656.71999999962</v>
      </c>
      <c r="M3" s="433">
        <f>IF(H3&lt;&gt;0,L3/H3,"")</f>
        <v>1.4102141218320656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95"/>
      <c r="B5" s="896">
        <v>2011</v>
      </c>
      <c r="C5" s="897"/>
      <c r="D5" s="897">
        <v>2012</v>
      </c>
      <c r="E5" s="897"/>
      <c r="F5" s="897">
        <v>2013</v>
      </c>
      <c r="G5" s="768" t="s">
        <v>5</v>
      </c>
      <c r="H5" s="896">
        <v>2011</v>
      </c>
      <c r="I5" s="897"/>
      <c r="J5" s="897">
        <v>2012</v>
      </c>
      <c r="K5" s="897"/>
      <c r="L5" s="897">
        <v>2013</v>
      </c>
      <c r="M5" s="768" t="s">
        <v>5</v>
      </c>
    </row>
    <row r="6" spans="1:13" ht="14.4" customHeight="1" x14ac:dyDescent="0.3">
      <c r="A6" s="651" t="s">
        <v>6650</v>
      </c>
      <c r="B6" s="769">
        <v>124</v>
      </c>
      <c r="C6" s="620">
        <v>1</v>
      </c>
      <c r="D6" s="769"/>
      <c r="E6" s="620"/>
      <c r="F6" s="769">
        <v>126</v>
      </c>
      <c r="G6" s="641">
        <v>1.0161290322580645</v>
      </c>
      <c r="H6" s="769"/>
      <c r="I6" s="620"/>
      <c r="J6" s="769"/>
      <c r="K6" s="620"/>
      <c r="L6" s="769"/>
      <c r="M6" s="671"/>
    </row>
    <row r="7" spans="1:13" ht="14.4" customHeight="1" x14ac:dyDescent="0.3">
      <c r="A7" s="652" t="s">
        <v>6654</v>
      </c>
      <c r="B7" s="770"/>
      <c r="C7" s="626"/>
      <c r="D7" s="770"/>
      <c r="E7" s="626"/>
      <c r="F7" s="770">
        <v>449</v>
      </c>
      <c r="G7" s="642"/>
      <c r="H7" s="770"/>
      <c r="I7" s="626"/>
      <c r="J7" s="770"/>
      <c r="K7" s="626"/>
      <c r="L7" s="770"/>
      <c r="M7" s="672"/>
    </row>
    <row r="8" spans="1:13" ht="14.4" customHeight="1" x14ac:dyDescent="0.3">
      <c r="A8" s="652" t="s">
        <v>8805</v>
      </c>
      <c r="B8" s="770">
        <v>15473</v>
      </c>
      <c r="C8" s="626">
        <v>1</v>
      </c>
      <c r="D8" s="770">
        <v>58852</v>
      </c>
      <c r="E8" s="626">
        <v>3.8035287274607379</v>
      </c>
      <c r="F8" s="770">
        <v>64952</v>
      </c>
      <c r="G8" s="642">
        <v>4.1977638467007043</v>
      </c>
      <c r="H8" s="770">
        <v>40875</v>
      </c>
      <c r="I8" s="626">
        <v>1</v>
      </c>
      <c r="J8" s="770">
        <v>288820.13</v>
      </c>
      <c r="K8" s="626">
        <v>7.0659359021406729</v>
      </c>
      <c r="L8" s="770">
        <v>111525.6</v>
      </c>
      <c r="M8" s="672">
        <v>2.7284550458715597</v>
      </c>
    </row>
    <row r="9" spans="1:13" ht="14.4" customHeight="1" x14ac:dyDescent="0.3">
      <c r="A9" s="652" t="s">
        <v>6667</v>
      </c>
      <c r="B9" s="770">
        <v>734</v>
      </c>
      <c r="C9" s="626">
        <v>1</v>
      </c>
      <c r="D9" s="770"/>
      <c r="E9" s="626"/>
      <c r="F9" s="770"/>
      <c r="G9" s="642"/>
      <c r="H9" s="770"/>
      <c r="I9" s="626"/>
      <c r="J9" s="770"/>
      <c r="K9" s="626"/>
      <c r="L9" s="770"/>
      <c r="M9" s="672"/>
    </row>
    <row r="10" spans="1:13" ht="14.4" customHeight="1" x14ac:dyDescent="0.3">
      <c r="A10" s="652" t="s">
        <v>6668</v>
      </c>
      <c r="B10" s="770">
        <v>387508</v>
      </c>
      <c r="C10" s="626">
        <v>1</v>
      </c>
      <c r="D10" s="770">
        <v>389969</v>
      </c>
      <c r="E10" s="626">
        <v>1.006350836627889</v>
      </c>
      <c r="F10" s="770">
        <v>361078</v>
      </c>
      <c r="G10" s="642">
        <v>0.93179495649122079</v>
      </c>
      <c r="H10" s="770"/>
      <c r="I10" s="626"/>
      <c r="J10" s="770"/>
      <c r="K10" s="626"/>
      <c r="L10" s="770"/>
      <c r="M10" s="672"/>
    </row>
    <row r="11" spans="1:13" ht="14.4" customHeight="1" x14ac:dyDescent="0.3">
      <c r="A11" s="652" t="s">
        <v>8806</v>
      </c>
      <c r="B11" s="770">
        <v>796859</v>
      </c>
      <c r="C11" s="626">
        <v>1</v>
      </c>
      <c r="D11" s="770">
        <v>915602</v>
      </c>
      <c r="E11" s="626">
        <v>1.1490138154930798</v>
      </c>
      <c r="F11" s="770">
        <v>923761</v>
      </c>
      <c r="G11" s="642">
        <v>1.1592527661731875</v>
      </c>
      <c r="H11" s="770"/>
      <c r="I11" s="626"/>
      <c r="J11" s="770"/>
      <c r="K11" s="626"/>
      <c r="L11" s="770"/>
      <c r="M11" s="672"/>
    </row>
    <row r="12" spans="1:13" ht="14.4" customHeight="1" x14ac:dyDescent="0.3">
      <c r="A12" s="652" t="s">
        <v>8807</v>
      </c>
      <c r="B12" s="770">
        <v>3602085</v>
      </c>
      <c r="C12" s="626">
        <v>1</v>
      </c>
      <c r="D12" s="770">
        <v>3360939</v>
      </c>
      <c r="E12" s="626">
        <v>0.93305377302312409</v>
      </c>
      <c r="F12" s="770">
        <v>3786952</v>
      </c>
      <c r="G12" s="642">
        <v>1.0513222203251729</v>
      </c>
      <c r="H12" s="770">
        <v>426895.61</v>
      </c>
      <c r="I12" s="626">
        <v>1</v>
      </c>
      <c r="J12" s="770">
        <v>233345.13999999998</v>
      </c>
      <c r="K12" s="626">
        <v>0.54660936897430257</v>
      </c>
      <c r="L12" s="770">
        <v>548131.11999999965</v>
      </c>
      <c r="M12" s="672">
        <v>1.2839933397300565</v>
      </c>
    </row>
    <row r="13" spans="1:13" ht="14.4" customHeight="1" x14ac:dyDescent="0.3">
      <c r="A13" s="652" t="s">
        <v>8808</v>
      </c>
      <c r="B13" s="770">
        <v>557471</v>
      </c>
      <c r="C13" s="626">
        <v>1</v>
      </c>
      <c r="D13" s="770">
        <v>602975</v>
      </c>
      <c r="E13" s="626">
        <v>1.0816257706678913</v>
      </c>
      <c r="F13" s="770">
        <v>476255</v>
      </c>
      <c r="G13" s="642">
        <v>0.85431349792186495</v>
      </c>
      <c r="H13" s="770"/>
      <c r="I13" s="626"/>
      <c r="J13" s="770"/>
      <c r="K13" s="626"/>
      <c r="L13" s="770"/>
      <c r="M13" s="672"/>
    </row>
    <row r="14" spans="1:13" ht="14.4" customHeight="1" x14ac:dyDescent="0.3">
      <c r="A14" s="652" t="s">
        <v>8809</v>
      </c>
      <c r="B14" s="770">
        <v>29950</v>
      </c>
      <c r="C14" s="626">
        <v>1</v>
      </c>
      <c r="D14" s="770">
        <v>37289</v>
      </c>
      <c r="E14" s="626">
        <v>1.2450417362270452</v>
      </c>
      <c r="F14" s="770">
        <v>50296</v>
      </c>
      <c r="G14" s="642">
        <v>1.6793322203672787</v>
      </c>
      <c r="H14" s="770"/>
      <c r="I14" s="626"/>
      <c r="J14" s="770"/>
      <c r="K14" s="626"/>
      <c r="L14" s="770"/>
      <c r="M14" s="672"/>
    </row>
    <row r="15" spans="1:13" ht="14.4" customHeight="1" x14ac:dyDescent="0.3">
      <c r="A15" s="652" t="s">
        <v>8810</v>
      </c>
      <c r="B15" s="770">
        <v>278815</v>
      </c>
      <c r="C15" s="626">
        <v>1</v>
      </c>
      <c r="D15" s="770">
        <v>322012</v>
      </c>
      <c r="E15" s="626">
        <v>1.1549306888079909</v>
      </c>
      <c r="F15" s="770">
        <v>271976</v>
      </c>
      <c r="G15" s="642">
        <v>0.97547119057439524</v>
      </c>
      <c r="H15" s="770"/>
      <c r="I15" s="626"/>
      <c r="J15" s="770"/>
      <c r="K15" s="626"/>
      <c r="L15" s="770"/>
      <c r="M15" s="672"/>
    </row>
    <row r="16" spans="1:13" ht="14.4" customHeight="1" thickBot="1" x14ac:dyDescent="0.35">
      <c r="A16" s="772" t="s">
        <v>8811</v>
      </c>
      <c r="B16" s="771">
        <v>11786</v>
      </c>
      <c r="C16" s="632">
        <v>1</v>
      </c>
      <c r="D16" s="771">
        <v>4171</v>
      </c>
      <c r="E16" s="632">
        <v>0.35389445104361106</v>
      </c>
      <c r="F16" s="771">
        <v>3742</v>
      </c>
      <c r="G16" s="643">
        <v>0.31749533344646191</v>
      </c>
      <c r="H16" s="771"/>
      <c r="I16" s="632"/>
      <c r="J16" s="771"/>
      <c r="K16" s="632"/>
      <c r="L16" s="771"/>
      <c r="M16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43157.069999999992</v>
      </c>
      <c r="G3" s="362">
        <f t="shared" si="0"/>
        <v>6148575.6100000003</v>
      </c>
      <c r="H3" s="363"/>
      <c r="I3" s="363"/>
      <c r="J3" s="357">
        <f t="shared" si="0"/>
        <v>54417.31</v>
      </c>
      <c r="K3" s="362">
        <f t="shared" si="0"/>
        <v>6213974.2699999996</v>
      </c>
      <c r="L3" s="363"/>
      <c r="M3" s="363"/>
      <c r="N3" s="357">
        <f t="shared" si="0"/>
        <v>44966.520000000004</v>
      </c>
      <c r="O3" s="362">
        <f t="shared" si="0"/>
        <v>6599243.7199999997</v>
      </c>
      <c r="P3" s="297">
        <f>IF(G3=0,"",O3/G3)</f>
        <v>1.0732963435087366</v>
      </c>
      <c r="Q3" s="359">
        <f>IF(N3=0,"",O3/N3)</f>
        <v>146.75904917703213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6680</v>
      </c>
      <c r="B6" s="620" t="s">
        <v>8812</v>
      </c>
      <c r="C6" s="620" t="s">
        <v>6409</v>
      </c>
      <c r="D6" s="620" t="s">
        <v>8813</v>
      </c>
      <c r="E6" s="620" t="s">
        <v>8814</v>
      </c>
      <c r="F6" s="623">
        <v>2</v>
      </c>
      <c r="G6" s="623">
        <v>124</v>
      </c>
      <c r="H6" s="623">
        <v>1</v>
      </c>
      <c r="I6" s="623">
        <v>62</v>
      </c>
      <c r="J6" s="623"/>
      <c r="K6" s="623"/>
      <c r="L6" s="623"/>
      <c r="M6" s="623"/>
      <c r="N6" s="623">
        <v>2</v>
      </c>
      <c r="O6" s="623">
        <v>126</v>
      </c>
      <c r="P6" s="641">
        <v>1.0161290322580645</v>
      </c>
      <c r="Q6" s="624">
        <v>63</v>
      </c>
    </row>
    <row r="7" spans="1:17" ht="14.4" customHeight="1" x14ac:dyDescent="0.3">
      <c r="A7" s="625" t="s">
        <v>6695</v>
      </c>
      <c r="B7" s="626" t="s">
        <v>8815</v>
      </c>
      <c r="C7" s="626" t="s">
        <v>6409</v>
      </c>
      <c r="D7" s="626" t="s">
        <v>8816</v>
      </c>
      <c r="E7" s="626" t="s">
        <v>8817</v>
      </c>
      <c r="F7" s="629"/>
      <c r="G7" s="629"/>
      <c r="H7" s="629"/>
      <c r="I7" s="629"/>
      <c r="J7" s="629"/>
      <c r="K7" s="629"/>
      <c r="L7" s="629"/>
      <c r="M7" s="629"/>
      <c r="N7" s="629">
        <v>1</v>
      </c>
      <c r="O7" s="629">
        <v>449</v>
      </c>
      <c r="P7" s="642"/>
      <c r="Q7" s="630">
        <v>449</v>
      </c>
    </row>
    <row r="8" spans="1:17" ht="14.4" customHeight="1" x14ac:dyDescent="0.3">
      <c r="A8" s="625" t="s">
        <v>8818</v>
      </c>
      <c r="B8" s="626" t="s">
        <v>2159</v>
      </c>
      <c r="C8" s="626" t="s">
        <v>6418</v>
      </c>
      <c r="D8" s="626" t="s">
        <v>8819</v>
      </c>
      <c r="E8" s="626" t="s">
        <v>8820</v>
      </c>
      <c r="F8" s="629"/>
      <c r="G8" s="629"/>
      <c r="H8" s="629"/>
      <c r="I8" s="629"/>
      <c r="J8" s="629">
        <v>1</v>
      </c>
      <c r="K8" s="629">
        <v>2165.33</v>
      </c>
      <c r="L8" s="629"/>
      <c r="M8" s="629">
        <v>2165.33</v>
      </c>
      <c r="N8" s="629">
        <v>1.1000000000000001</v>
      </c>
      <c r="O8" s="629">
        <v>2402.75</v>
      </c>
      <c r="P8" s="642"/>
      <c r="Q8" s="630">
        <v>2184.3181818181815</v>
      </c>
    </row>
    <row r="9" spans="1:17" ht="14.4" customHeight="1" x14ac:dyDescent="0.3">
      <c r="A9" s="625" t="s">
        <v>8818</v>
      </c>
      <c r="B9" s="626" t="s">
        <v>2159</v>
      </c>
      <c r="C9" s="626" t="s">
        <v>6418</v>
      </c>
      <c r="D9" s="626" t="s">
        <v>8821</v>
      </c>
      <c r="E9" s="626" t="s">
        <v>8822</v>
      </c>
      <c r="F9" s="629"/>
      <c r="G9" s="629"/>
      <c r="H9" s="629"/>
      <c r="I9" s="629"/>
      <c r="J9" s="629">
        <v>0.1</v>
      </c>
      <c r="K9" s="629">
        <v>93.66</v>
      </c>
      <c r="L9" s="629"/>
      <c r="M9" s="629">
        <v>936.59999999999991</v>
      </c>
      <c r="N9" s="629"/>
      <c r="O9" s="629"/>
      <c r="P9" s="642"/>
      <c r="Q9" s="630"/>
    </row>
    <row r="10" spans="1:17" ht="14.4" customHeight="1" x14ac:dyDescent="0.3">
      <c r="A10" s="625" t="s">
        <v>8818</v>
      </c>
      <c r="B10" s="626" t="s">
        <v>2159</v>
      </c>
      <c r="C10" s="626" t="s">
        <v>6901</v>
      </c>
      <c r="D10" s="626" t="s">
        <v>8823</v>
      </c>
      <c r="E10" s="626" t="s">
        <v>8824</v>
      </c>
      <c r="F10" s="629">
        <v>400</v>
      </c>
      <c r="G10" s="629">
        <v>1815</v>
      </c>
      <c r="H10" s="629">
        <v>1</v>
      </c>
      <c r="I10" s="629">
        <v>4.5374999999999996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8818</v>
      </c>
      <c r="B11" s="626" t="s">
        <v>2159</v>
      </c>
      <c r="C11" s="626" t="s">
        <v>6901</v>
      </c>
      <c r="D11" s="626" t="s">
        <v>8825</v>
      </c>
      <c r="E11" s="626" t="s">
        <v>8826</v>
      </c>
      <c r="F11" s="629"/>
      <c r="G11" s="629"/>
      <c r="H11" s="629"/>
      <c r="I11" s="629"/>
      <c r="J11" s="629"/>
      <c r="K11" s="629"/>
      <c r="L11" s="629"/>
      <c r="M11" s="629"/>
      <c r="N11" s="629">
        <v>1000</v>
      </c>
      <c r="O11" s="629">
        <v>5530</v>
      </c>
      <c r="P11" s="642"/>
      <c r="Q11" s="630">
        <v>5.53</v>
      </c>
    </row>
    <row r="12" spans="1:17" ht="14.4" customHeight="1" x14ac:dyDescent="0.3">
      <c r="A12" s="625" t="s">
        <v>8818</v>
      </c>
      <c r="B12" s="626" t="s">
        <v>2159</v>
      </c>
      <c r="C12" s="626" t="s">
        <v>6901</v>
      </c>
      <c r="D12" s="626" t="s">
        <v>8827</v>
      </c>
      <c r="E12" s="626" t="s">
        <v>8828</v>
      </c>
      <c r="F12" s="629">
        <v>800</v>
      </c>
      <c r="G12" s="629">
        <v>12608</v>
      </c>
      <c r="H12" s="629">
        <v>1</v>
      </c>
      <c r="I12" s="629">
        <v>15.76</v>
      </c>
      <c r="J12" s="629"/>
      <c r="K12" s="629"/>
      <c r="L12" s="629"/>
      <c r="M12" s="629"/>
      <c r="N12" s="629"/>
      <c r="O12" s="629"/>
      <c r="P12" s="642"/>
      <c r="Q12" s="630"/>
    </row>
    <row r="13" spans="1:17" ht="14.4" customHeight="1" x14ac:dyDescent="0.3">
      <c r="A13" s="625" t="s">
        <v>8818</v>
      </c>
      <c r="B13" s="626" t="s">
        <v>2159</v>
      </c>
      <c r="C13" s="626" t="s">
        <v>6901</v>
      </c>
      <c r="D13" s="626" t="s">
        <v>8829</v>
      </c>
      <c r="E13" s="626" t="s">
        <v>8830</v>
      </c>
      <c r="F13" s="629"/>
      <c r="G13" s="629"/>
      <c r="H13" s="629"/>
      <c r="I13" s="629"/>
      <c r="J13" s="629">
        <v>7324</v>
      </c>
      <c r="K13" s="629">
        <v>118594.02</v>
      </c>
      <c r="L13" s="629"/>
      <c r="M13" s="629">
        <v>16.192520480611687</v>
      </c>
      <c r="N13" s="629">
        <v>4200</v>
      </c>
      <c r="O13" s="629">
        <v>73327.570000000007</v>
      </c>
      <c r="P13" s="642"/>
      <c r="Q13" s="630">
        <v>17.458945238095239</v>
      </c>
    </row>
    <row r="14" spans="1:17" ht="14.4" customHeight="1" x14ac:dyDescent="0.3">
      <c r="A14" s="625" t="s">
        <v>8818</v>
      </c>
      <c r="B14" s="626" t="s">
        <v>2159</v>
      </c>
      <c r="C14" s="626" t="s">
        <v>6901</v>
      </c>
      <c r="D14" s="626" t="s">
        <v>8831</v>
      </c>
      <c r="E14" s="626" t="s">
        <v>8832</v>
      </c>
      <c r="F14" s="629"/>
      <c r="G14" s="629"/>
      <c r="H14" s="629"/>
      <c r="I14" s="629"/>
      <c r="J14" s="629">
        <v>680</v>
      </c>
      <c r="K14" s="629">
        <v>1999.2</v>
      </c>
      <c r="L14" s="629"/>
      <c r="M14" s="629">
        <v>2.94</v>
      </c>
      <c r="N14" s="629"/>
      <c r="O14" s="629"/>
      <c r="P14" s="642"/>
      <c r="Q14" s="630"/>
    </row>
    <row r="15" spans="1:17" ht="14.4" customHeight="1" x14ac:dyDescent="0.3">
      <c r="A15" s="625" t="s">
        <v>8818</v>
      </c>
      <c r="B15" s="626" t="s">
        <v>2159</v>
      </c>
      <c r="C15" s="626" t="s">
        <v>6901</v>
      </c>
      <c r="D15" s="626" t="s">
        <v>8833</v>
      </c>
      <c r="E15" s="626" t="s">
        <v>8834</v>
      </c>
      <c r="F15" s="629">
        <v>850</v>
      </c>
      <c r="G15" s="629">
        <v>26452</v>
      </c>
      <c r="H15" s="629">
        <v>1</v>
      </c>
      <c r="I15" s="629">
        <v>31.12</v>
      </c>
      <c r="J15" s="629">
        <v>5190</v>
      </c>
      <c r="K15" s="629">
        <v>165967.91999999998</v>
      </c>
      <c r="L15" s="629">
        <v>6.2743051565099037</v>
      </c>
      <c r="M15" s="629">
        <v>31.978404624277452</v>
      </c>
      <c r="N15" s="629">
        <v>914</v>
      </c>
      <c r="O15" s="629">
        <v>30265.280000000002</v>
      </c>
      <c r="P15" s="642">
        <v>1.1441584757296235</v>
      </c>
      <c r="Q15" s="630">
        <v>33.112997811816193</v>
      </c>
    </row>
    <row r="16" spans="1:17" ht="14.4" customHeight="1" x14ac:dyDescent="0.3">
      <c r="A16" s="625" t="s">
        <v>8818</v>
      </c>
      <c r="B16" s="626" t="s">
        <v>2159</v>
      </c>
      <c r="C16" s="626" t="s">
        <v>6409</v>
      </c>
      <c r="D16" s="626" t="s">
        <v>8835</v>
      </c>
      <c r="E16" s="626" t="s">
        <v>8836</v>
      </c>
      <c r="F16" s="629"/>
      <c r="G16" s="629"/>
      <c r="H16" s="629"/>
      <c r="I16" s="629"/>
      <c r="J16" s="629">
        <v>1</v>
      </c>
      <c r="K16" s="629">
        <v>1283</v>
      </c>
      <c r="L16" s="629"/>
      <c r="M16" s="629">
        <v>1283</v>
      </c>
      <c r="N16" s="629"/>
      <c r="O16" s="629"/>
      <c r="P16" s="642"/>
      <c r="Q16" s="630"/>
    </row>
    <row r="17" spans="1:17" ht="14.4" customHeight="1" x14ac:dyDescent="0.3">
      <c r="A17" s="625" t="s">
        <v>8818</v>
      </c>
      <c r="B17" s="626" t="s">
        <v>2159</v>
      </c>
      <c r="C17" s="626" t="s">
        <v>6409</v>
      </c>
      <c r="D17" s="626" t="s">
        <v>8837</v>
      </c>
      <c r="E17" s="626" t="s">
        <v>8838</v>
      </c>
      <c r="F17" s="629">
        <v>2</v>
      </c>
      <c r="G17" s="629">
        <v>3498</v>
      </c>
      <c r="H17" s="629">
        <v>1</v>
      </c>
      <c r="I17" s="629">
        <v>1749</v>
      </c>
      <c r="J17" s="629">
        <v>15</v>
      </c>
      <c r="K17" s="629">
        <v>26265</v>
      </c>
      <c r="L17" s="629">
        <v>7.5085763293310466</v>
      </c>
      <c r="M17" s="629">
        <v>1751</v>
      </c>
      <c r="N17" s="629">
        <v>10</v>
      </c>
      <c r="O17" s="629">
        <v>17540</v>
      </c>
      <c r="P17" s="642">
        <v>5.0142938822184107</v>
      </c>
      <c r="Q17" s="630">
        <v>1754</v>
      </c>
    </row>
    <row r="18" spans="1:17" ht="14.4" customHeight="1" x14ac:dyDescent="0.3">
      <c r="A18" s="625" t="s">
        <v>8818</v>
      </c>
      <c r="B18" s="626" t="s">
        <v>2159</v>
      </c>
      <c r="C18" s="626" t="s">
        <v>6409</v>
      </c>
      <c r="D18" s="626" t="s">
        <v>8839</v>
      </c>
      <c r="E18" s="626" t="s">
        <v>8840</v>
      </c>
      <c r="F18" s="629"/>
      <c r="G18" s="629"/>
      <c r="H18" s="629"/>
      <c r="I18" s="629"/>
      <c r="J18" s="629">
        <v>14</v>
      </c>
      <c r="K18" s="629">
        <v>31304</v>
      </c>
      <c r="L18" s="629"/>
      <c r="M18" s="629">
        <v>2236</v>
      </c>
      <c r="N18" s="629">
        <v>8</v>
      </c>
      <c r="O18" s="629">
        <v>17936</v>
      </c>
      <c r="P18" s="642"/>
      <c r="Q18" s="630">
        <v>2242</v>
      </c>
    </row>
    <row r="19" spans="1:17" ht="14.4" customHeight="1" x14ac:dyDescent="0.3">
      <c r="A19" s="625" t="s">
        <v>8818</v>
      </c>
      <c r="B19" s="626" t="s">
        <v>2159</v>
      </c>
      <c r="C19" s="626" t="s">
        <v>6409</v>
      </c>
      <c r="D19" s="626" t="s">
        <v>8841</v>
      </c>
      <c r="E19" s="626" t="s">
        <v>8842</v>
      </c>
      <c r="F19" s="629"/>
      <c r="G19" s="629"/>
      <c r="H19" s="629"/>
      <c r="I19" s="629"/>
      <c r="J19" s="629"/>
      <c r="K19" s="629"/>
      <c r="L19" s="629"/>
      <c r="M19" s="629"/>
      <c r="N19" s="629">
        <v>2</v>
      </c>
      <c r="O19" s="629">
        <v>820</v>
      </c>
      <c r="P19" s="642"/>
      <c r="Q19" s="630">
        <v>410</v>
      </c>
    </row>
    <row r="20" spans="1:17" ht="14.4" customHeight="1" x14ac:dyDescent="0.3">
      <c r="A20" s="625" t="s">
        <v>8818</v>
      </c>
      <c r="B20" s="626" t="s">
        <v>2159</v>
      </c>
      <c r="C20" s="626" t="s">
        <v>6409</v>
      </c>
      <c r="D20" s="626" t="s">
        <v>8843</v>
      </c>
      <c r="E20" s="626" t="s">
        <v>8844</v>
      </c>
      <c r="F20" s="629">
        <v>2</v>
      </c>
      <c r="G20" s="629">
        <v>972</v>
      </c>
      <c r="H20" s="629">
        <v>1</v>
      </c>
      <c r="I20" s="629">
        <v>486</v>
      </c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8818</v>
      </c>
      <c r="B21" s="626" t="s">
        <v>2159</v>
      </c>
      <c r="C21" s="626" t="s">
        <v>6409</v>
      </c>
      <c r="D21" s="626" t="s">
        <v>8845</v>
      </c>
      <c r="E21" s="626" t="s">
        <v>8846</v>
      </c>
      <c r="F21" s="629">
        <v>1</v>
      </c>
      <c r="G21" s="629">
        <v>2517</v>
      </c>
      <c r="H21" s="629">
        <v>1</v>
      </c>
      <c r="I21" s="629">
        <v>2517</v>
      </c>
      <c r="J21" s="629"/>
      <c r="K21" s="629"/>
      <c r="L21" s="629"/>
      <c r="M21" s="629"/>
      <c r="N21" s="629"/>
      <c r="O21" s="629"/>
      <c r="P21" s="642"/>
      <c r="Q21" s="630"/>
    </row>
    <row r="22" spans="1:17" ht="14.4" customHeight="1" x14ac:dyDescent="0.3">
      <c r="A22" s="625" t="s">
        <v>8818</v>
      </c>
      <c r="B22" s="626" t="s">
        <v>2159</v>
      </c>
      <c r="C22" s="626" t="s">
        <v>6409</v>
      </c>
      <c r="D22" s="626" t="s">
        <v>8847</v>
      </c>
      <c r="E22" s="626" t="s">
        <v>8848</v>
      </c>
      <c r="F22" s="629">
        <v>1</v>
      </c>
      <c r="G22" s="629">
        <v>8486</v>
      </c>
      <c r="H22" s="629">
        <v>1</v>
      </c>
      <c r="I22" s="629">
        <v>8486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8818</v>
      </c>
      <c r="B23" s="626" t="s">
        <v>2159</v>
      </c>
      <c r="C23" s="626" t="s">
        <v>6409</v>
      </c>
      <c r="D23" s="626" t="s">
        <v>8849</v>
      </c>
      <c r="E23" s="626" t="s">
        <v>8850</v>
      </c>
      <c r="F23" s="629"/>
      <c r="G23" s="629"/>
      <c r="H23" s="629"/>
      <c r="I23" s="629"/>
      <c r="J23" s="629"/>
      <c r="K23" s="629"/>
      <c r="L23" s="629"/>
      <c r="M23" s="629"/>
      <c r="N23" s="629">
        <v>2</v>
      </c>
      <c r="O23" s="629">
        <v>28656</v>
      </c>
      <c r="P23" s="642"/>
      <c r="Q23" s="630">
        <v>14328</v>
      </c>
    </row>
    <row r="24" spans="1:17" ht="14.4" customHeight="1" x14ac:dyDescent="0.3">
      <c r="A24" s="625" t="s">
        <v>545</v>
      </c>
      <c r="B24" s="626" t="s">
        <v>6642</v>
      </c>
      <c r="C24" s="626" t="s">
        <v>6409</v>
      </c>
      <c r="D24" s="626" t="s">
        <v>7878</v>
      </c>
      <c r="E24" s="626" t="s">
        <v>7879</v>
      </c>
      <c r="F24" s="629">
        <v>1</v>
      </c>
      <c r="G24" s="629">
        <v>734</v>
      </c>
      <c r="H24" s="629">
        <v>1</v>
      </c>
      <c r="I24" s="629">
        <v>734</v>
      </c>
      <c r="J24" s="629"/>
      <c r="K24" s="629"/>
      <c r="L24" s="629"/>
      <c r="M24" s="629"/>
      <c r="N24" s="629"/>
      <c r="O24" s="629"/>
      <c r="P24" s="642"/>
      <c r="Q24" s="630"/>
    </row>
    <row r="25" spans="1:17" ht="14.4" customHeight="1" x14ac:dyDescent="0.3">
      <c r="A25" s="625" t="s">
        <v>8431</v>
      </c>
      <c r="B25" s="626" t="s">
        <v>8851</v>
      </c>
      <c r="C25" s="626" t="s">
        <v>6409</v>
      </c>
      <c r="D25" s="626" t="s">
        <v>8852</v>
      </c>
      <c r="E25" s="626" t="s">
        <v>8853</v>
      </c>
      <c r="F25" s="629">
        <v>1</v>
      </c>
      <c r="G25" s="629">
        <v>734</v>
      </c>
      <c r="H25" s="629">
        <v>1</v>
      </c>
      <c r="I25" s="629">
        <v>734</v>
      </c>
      <c r="J25" s="629"/>
      <c r="K25" s="629"/>
      <c r="L25" s="629"/>
      <c r="M25" s="629"/>
      <c r="N25" s="629">
        <v>1</v>
      </c>
      <c r="O25" s="629">
        <v>734</v>
      </c>
      <c r="P25" s="642">
        <v>1</v>
      </c>
      <c r="Q25" s="630">
        <v>734</v>
      </c>
    </row>
    <row r="26" spans="1:17" ht="14.4" customHeight="1" x14ac:dyDescent="0.3">
      <c r="A26" s="625" t="s">
        <v>8431</v>
      </c>
      <c r="B26" s="626" t="s">
        <v>8851</v>
      </c>
      <c r="C26" s="626" t="s">
        <v>6409</v>
      </c>
      <c r="D26" s="626" t="s">
        <v>8854</v>
      </c>
      <c r="E26" s="626" t="s">
        <v>8855</v>
      </c>
      <c r="F26" s="629">
        <v>1</v>
      </c>
      <c r="G26" s="629">
        <v>737</v>
      </c>
      <c r="H26" s="629">
        <v>1</v>
      </c>
      <c r="I26" s="629">
        <v>737</v>
      </c>
      <c r="J26" s="629"/>
      <c r="K26" s="629"/>
      <c r="L26" s="629"/>
      <c r="M26" s="629"/>
      <c r="N26" s="629">
        <v>1</v>
      </c>
      <c r="O26" s="629">
        <v>738</v>
      </c>
      <c r="P26" s="642">
        <v>1.0013568521031209</v>
      </c>
      <c r="Q26" s="630">
        <v>738</v>
      </c>
    </row>
    <row r="27" spans="1:17" ht="14.4" customHeight="1" x14ac:dyDescent="0.3">
      <c r="A27" s="625" t="s">
        <v>8431</v>
      </c>
      <c r="B27" s="626" t="s">
        <v>8851</v>
      </c>
      <c r="C27" s="626" t="s">
        <v>6409</v>
      </c>
      <c r="D27" s="626" t="s">
        <v>8856</v>
      </c>
      <c r="E27" s="626" t="s">
        <v>8857</v>
      </c>
      <c r="F27" s="629">
        <v>2910</v>
      </c>
      <c r="G27" s="629">
        <v>186240</v>
      </c>
      <c r="H27" s="629">
        <v>1</v>
      </c>
      <c r="I27" s="629">
        <v>64</v>
      </c>
      <c r="J27" s="629">
        <v>2836</v>
      </c>
      <c r="K27" s="629">
        <v>181504</v>
      </c>
      <c r="L27" s="629">
        <v>0.97457044673539517</v>
      </c>
      <c r="M27" s="629">
        <v>64</v>
      </c>
      <c r="N27" s="629">
        <v>2631</v>
      </c>
      <c r="O27" s="629">
        <v>171015</v>
      </c>
      <c r="P27" s="642">
        <v>0.91825064432989689</v>
      </c>
      <c r="Q27" s="630">
        <v>65</v>
      </c>
    </row>
    <row r="28" spans="1:17" ht="14.4" customHeight="1" x14ac:dyDescent="0.3">
      <c r="A28" s="625" t="s">
        <v>8431</v>
      </c>
      <c r="B28" s="626" t="s">
        <v>8851</v>
      </c>
      <c r="C28" s="626" t="s">
        <v>6409</v>
      </c>
      <c r="D28" s="626" t="s">
        <v>8858</v>
      </c>
      <c r="E28" s="626" t="s">
        <v>8859</v>
      </c>
      <c r="F28" s="629">
        <v>133</v>
      </c>
      <c r="G28" s="629">
        <v>3059</v>
      </c>
      <c r="H28" s="629">
        <v>1</v>
      </c>
      <c r="I28" s="629">
        <v>23</v>
      </c>
      <c r="J28" s="629">
        <v>182</v>
      </c>
      <c r="K28" s="629">
        <v>4186</v>
      </c>
      <c r="L28" s="629">
        <v>1.368421052631579</v>
      </c>
      <c r="M28" s="629">
        <v>23</v>
      </c>
      <c r="N28" s="629">
        <v>131</v>
      </c>
      <c r="O28" s="629">
        <v>3144</v>
      </c>
      <c r="P28" s="642">
        <v>1.0277868584504739</v>
      </c>
      <c r="Q28" s="630">
        <v>24</v>
      </c>
    </row>
    <row r="29" spans="1:17" ht="14.4" customHeight="1" x14ac:dyDescent="0.3">
      <c r="A29" s="625" t="s">
        <v>8431</v>
      </c>
      <c r="B29" s="626" t="s">
        <v>8851</v>
      </c>
      <c r="C29" s="626" t="s">
        <v>6409</v>
      </c>
      <c r="D29" s="626" t="s">
        <v>8860</v>
      </c>
      <c r="E29" s="626" t="s">
        <v>8861</v>
      </c>
      <c r="F29" s="629">
        <v>1</v>
      </c>
      <c r="G29" s="629">
        <v>544</v>
      </c>
      <c r="H29" s="629">
        <v>1</v>
      </c>
      <c r="I29" s="629">
        <v>544</v>
      </c>
      <c r="J29" s="629"/>
      <c r="K29" s="629"/>
      <c r="L29" s="629"/>
      <c r="M29" s="629"/>
      <c r="N29" s="629">
        <v>1</v>
      </c>
      <c r="O29" s="629">
        <v>545</v>
      </c>
      <c r="P29" s="642">
        <v>1.0018382352941178</v>
      </c>
      <c r="Q29" s="630">
        <v>545</v>
      </c>
    </row>
    <row r="30" spans="1:17" ht="14.4" customHeight="1" x14ac:dyDescent="0.3">
      <c r="A30" s="625" t="s">
        <v>8431</v>
      </c>
      <c r="B30" s="626" t="s">
        <v>8851</v>
      </c>
      <c r="C30" s="626" t="s">
        <v>6409</v>
      </c>
      <c r="D30" s="626" t="s">
        <v>8862</v>
      </c>
      <c r="E30" s="626" t="s">
        <v>8863</v>
      </c>
      <c r="F30" s="629">
        <v>1</v>
      </c>
      <c r="G30" s="629">
        <v>589</v>
      </c>
      <c r="H30" s="629">
        <v>1</v>
      </c>
      <c r="I30" s="629">
        <v>589</v>
      </c>
      <c r="J30" s="629"/>
      <c r="K30" s="629"/>
      <c r="L30" s="629"/>
      <c r="M30" s="629"/>
      <c r="N30" s="629">
        <v>2</v>
      </c>
      <c r="O30" s="629">
        <v>1180</v>
      </c>
      <c r="P30" s="642">
        <v>2.0033955857385397</v>
      </c>
      <c r="Q30" s="630">
        <v>590</v>
      </c>
    </row>
    <row r="31" spans="1:17" ht="14.4" customHeight="1" x14ac:dyDescent="0.3">
      <c r="A31" s="625" t="s">
        <v>8431</v>
      </c>
      <c r="B31" s="626" t="s">
        <v>8851</v>
      </c>
      <c r="C31" s="626" t="s">
        <v>6409</v>
      </c>
      <c r="D31" s="626" t="s">
        <v>8864</v>
      </c>
      <c r="E31" s="626" t="s">
        <v>8865</v>
      </c>
      <c r="F31" s="629">
        <v>2</v>
      </c>
      <c r="G31" s="629">
        <v>378</v>
      </c>
      <c r="H31" s="629">
        <v>1</v>
      </c>
      <c r="I31" s="629">
        <v>189</v>
      </c>
      <c r="J31" s="629">
        <v>1</v>
      </c>
      <c r="K31" s="629">
        <v>189</v>
      </c>
      <c r="L31" s="629">
        <v>0.5</v>
      </c>
      <c r="M31" s="629">
        <v>189</v>
      </c>
      <c r="N31" s="629">
        <v>1</v>
      </c>
      <c r="O31" s="629">
        <v>189</v>
      </c>
      <c r="P31" s="642">
        <v>0.5</v>
      </c>
      <c r="Q31" s="630">
        <v>189</v>
      </c>
    </row>
    <row r="32" spans="1:17" ht="14.4" customHeight="1" x14ac:dyDescent="0.3">
      <c r="A32" s="625" t="s">
        <v>8431</v>
      </c>
      <c r="B32" s="626" t="s">
        <v>8851</v>
      </c>
      <c r="C32" s="626" t="s">
        <v>6409</v>
      </c>
      <c r="D32" s="626" t="s">
        <v>8866</v>
      </c>
      <c r="E32" s="626" t="s">
        <v>8867</v>
      </c>
      <c r="F32" s="629">
        <v>1</v>
      </c>
      <c r="G32" s="629">
        <v>589</v>
      </c>
      <c r="H32" s="629">
        <v>1</v>
      </c>
      <c r="I32" s="629">
        <v>589</v>
      </c>
      <c r="J32" s="629">
        <v>5</v>
      </c>
      <c r="K32" s="629">
        <v>2945</v>
      </c>
      <c r="L32" s="629">
        <v>5</v>
      </c>
      <c r="M32" s="629">
        <v>589</v>
      </c>
      <c r="N32" s="629">
        <v>2</v>
      </c>
      <c r="O32" s="629">
        <v>1180</v>
      </c>
      <c r="P32" s="642">
        <v>2.0033955857385397</v>
      </c>
      <c r="Q32" s="630">
        <v>590</v>
      </c>
    </row>
    <row r="33" spans="1:17" ht="14.4" customHeight="1" x14ac:dyDescent="0.3">
      <c r="A33" s="625" t="s">
        <v>8431</v>
      </c>
      <c r="B33" s="626" t="s">
        <v>8851</v>
      </c>
      <c r="C33" s="626" t="s">
        <v>6409</v>
      </c>
      <c r="D33" s="626" t="s">
        <v>8868</v>
      </c>
      <c r="E33" s="626" t="s">
        <v>8869</v>
      </c>
      <c r="F33" s="629">
        <v>1</v>
      </c>
      <c r="G33" s="629">
        <v>325</v>
      </c>
      <c r="H33" s="629">
        <v>1</v>
      </c>
      <c r="I33" s="629">
        <v>325</v>
      </c>
      <c r="J33" s="629">
        <v>1</v>
      </c>
      <c r="K33" s="629">
        <v>326</v>
      </c>
      <c r="L33" s="629">
        <v>1.003076923076923</v>
      </c>
      <c r="M33" s="629">
        <v>326</v>
      </c>
      <c r="N33" s="629"/>
      <c r="O33" s="629"/>
      <c r="P33" s="642"/>
      <c r="Q33" s="630"/>
    </row>
    <row r="34" spans="1:17" ht="14.4" customHeight="1" x14ac:dyDescent="0.3">
      <c r="A34" s="625" t="s">
        <v>8431</v>
      </c>
      <c r="B34" s="626" t="s">
        <v>8851</v>
      </c>
      <c r="C34" s="626" t="s">
        <v>6409</v>
      </c>
      <c r="D34" s="626" t="s">
        <v>8870</v>
      </c>
      <c r="E34" s="626" t="s">
        <v>8871</v>
      </c>
      <c r="F34" s="629">
        <v>172</v>
      </c>
      <c r="G34" s="629">
        <v>30960</v>
      </c>
      <c r="H34" s="629">
        <v>1</v>
      </c>
      <c r="I34" s="629">
        <v>180</v>
      </c>
      <c r="J34" s="629">
        <v>164</v>
      </c>
      <c r="K34" s="629">
        <v>29520</v>
      </c>
      <c r="L34" s="629">
        <v>0.95348837209302328</v>
      </c>
      <c r="M34" s="629">
        <v>180</v>
      </c>
      <c r="N34" s="629">
        <v>155</v>
      </c>
      <c r="O34" s="629">
        <v>27900</v>
      </c>
      <c r="P34" s="642">
        <v>0.90116279069767447</v>
      </c>
      <c r="Q34" s="630">
        <v>180</v>
      </c>
    </row>
    <row r="35" spans="1:17" ht="14.4" customHeight="1" x14ac:dyDescent="0.3">
      <c r="A35" s="625" t="s">
        <v>8431</v>
      </c>
      <c r="B35" s="626" t="s">
        <v>8851</v>
      </c>
      <c r="C35" s="626" t="s">
        <v>6409</v>
      </c>
      <c r="D35" s="626" t="s">
        <v>8872</v>
      </c>
      <c r="E35" s="626" t="s">
        <v>8873</v>
      </c>
      <c r="F35" s="629"/>
      <c r="G35" s="629"/>
      <c r="H35" s="629"/>
      <c r="I35" s="629"/>
      <c r="J35" s="629"/>
      <c r="K35" s="629"/>
      <c r="L35" s="629"/>
      <c r="M35" s="629"/>
      <c r="N35" s="629">
        <v>1</v>
      </c>
      <c r="O35" s="629">
        <v>751</v>
      </c>
      <c r="P35" s="642"/>
      <c r="Q35" s="630">
        <v>751</v>
      </c>
    </row>
    <row r="36" spans="1:17" ht="14.4" customHeight="1" x14ac:dyDescent="0.3">
      <c r="A36" s="625" t="s">
        <v>8431</v>
      </c>
      <c r="B36" s="626" t="s">
        <v>8851</v>
      </c>
      <c r="C36" s="626" t="s">
        <v>6409</v>
      </c>
      <c r="D36" s="626" t="s">
        <v>8874</v>
      </c>
      <c r="E36" s="626" t="s">
        <v>8875</v>
      </c>
      <c r="F36" s="629">
        <v>34</v>
      </c>
      <c r="G36" s="629">
        <v>7106</v>
      </c>
      <c r="H36" s="629">
        <v>1</v>
      </c>
      <c r="I36" s="629">
        <v>209</v>
      </c>
      <c r="J36" s="629">
        <v>30</v>
      </c>
      <c r="K36" s="629">
        <v>6270</v>
      </c>
      <c r="L36" s="629">
        <v>0.88235294117647056</v>
      </c>
      <c r="M36" s="629">
        <v>209</v>
      </c>
      <c r="N36" s="629">
        <v>26</v>
      </c>
      <c r="O36" s="629">
        <v>5434</v>
      </c>
      <c r="P36" s="642">
        <v>0.76470588235294112</v>
      </c>
      <c r="Q36" s="630">
        <v>209</v>
      </c>
    </row>
    <row r="37" spans="1:17" ht="14.4" customHeight="1" x14ac:dyDescent="0.3">
      <c r="A37" s="625" t="s">
        <v>8431</v>
      </c>
      <c r="B37" s="626" t="s">
        <v>8851</v>
      </c>
      <c r="C37" s="626" t="s">
        <v>6409</v>
      </c>
      <c r="D37" s="626" t="s">
        <v>8876</v>
      </c>
      <c r="E37" s="626" t="s">
        <v>8877</v>
      </c>
      <c r="F37" s="629">
        <v>190</v>
      </c>
      <c r="G37" s="629">
        <v>41040</v>
      </c>
      <c r="H37" s="629">
        <v>1</v>
      </c>
      <c r="I37" s="629">
        <v>216</v>
      </c>
      <c r="J37" s="629">
        <v>178</v>
      </c>
      <c r="K37" s="629">
        <v>38448</v>
      </c>
      <c r="L37" s="629">
        <v>0.93684210526315792</v>
      </c>
      <c r="M37" s="629">
        <v>216</v>
      </c>
      <c r="N37" s="629">
        <v>168</v>
      </c>
      <c r="O37" s="629">
        <v>36288</v>
      </c>
      <c r="P37" s="642">
        <v>0.88421052631578945</v>
      </c>
      <c r="Q37" s="630">
        <v>216</v>
      </c>
    </row>
    <row r="38" spans="1:17" ht="14.4" customHeight="1" x14ac:dyDescent="0.3">
      <c r="A38" s="625" t="s">
        <v>8431</v>
      </c>
      <c r="B38" s="626" t="s">
        <v>8851</v>
      </c>
      <c r="C38" s="626" t="s">
        <v>6409</v>
      </c>
      <c r="D38" s="626" t="s">
        <v>8878</v>
      </c>
      <c r="E38" s="626" t="s">
        <v>8879</v>
      </c>
      <c r="F38" s="629">
        <v>1</v>
      </c>
      <c r="G38" s="629">
        <v>343</v>
      </c>
      <c r="H38" s="629">
        <v>1</v>
      </c>
      <c r="I38" s="629">
        <v>343</v>
      </c>
      <c r="J38" s="629"/>
      <c r="K38" s="629"/>
      <c r="L38" s="629"/>
      <c r="M38" s="629"/>
      <c r="N38" s="629">
        <v>1</v>
      </c>
      <c r="O38" s="629">
        <v>344</v>
      </c>
      <c r="P38" s="642">
        <v>1.0029154518950438</v>
      </c>
      <c r="Q38" s="630">
        <v>344</v>
      </c>
    </row>
    <row r="39" spans="1:17" ht="14.4" customHeight="1" x14ac:dyDescent="0.3">
      <c r="A39" s="625" t="s">
        <v>8431</v>
      </c>
      <c r="B39" s="626" t="s">
        <v>8851</v>
      </c>
      <c r="C39" s="626" t="s">
        <v>6409</v>
      </c>
      <c r="D39" s="626" t="s">
        <v>8880</v>
      </c>
      <c r="E39" s="626" t="s">
        <v>8881</v>
      </c>
      <c r="F39" s="629">
        <v>1</v>
      </c>
      <c r="G39" s="629">
        <v>264</v>
      </c>
      <c r="H39" s="629">
        <v>1</v>
      </c>
      <c r="I39" s="629">
        <v>264</v>
      </c>
      <c r="J39" s="629"/>
      <c r="K39" s="629"/>
      <c r="L39" s="629"/>
      <c r="M39" s="629"/>
      <c r="N39" s="629">
        <v>1</v>
      </c>
      <c r="O39" s="629">
        <v>264</v>
      </c>
      <c r="P39" s="642">
        <v>1</v>
      </c>
      <c r="Q39" s="630">
        <v>264</v>
      </c>
    </row>
    <row r="40" spans="1:17" ht="14.4" customHeight="1" x14ac:dyDescent="0.3">
      <c r="A40" s="625" t="s">
        <v>8431</v>
      </c>
      <c r="B40" s="626" t="s">
        <v>8851</v>
      </c>
      <c r="C40" s="626" t="s">
        <v>6409</v>
      </c>
      <c r="D40" s="626" t="s">
        <v>8882</v>
      </c>
      <c r="E40" s="626" t="s">
        <v>8883</v>
      </c>
      <c r="F40" s="629">
        <v>1</v>
      </c>
      <c r="G40" s="629">
        <v>614</v>
      </c>
      <c r="H40" s="629">
        <v>1</v>
      </c>
      <c r="I40" s="629">
        <v>614</v>
      </c>
      <c r="J40" s="629"/>
      <c r="K40" s="629"/>
      <c r="L40" s="629"/>
      <c r="M40" s="629"/>
      <c r="N40" s="629">
        <v>2</v>
      </c>
      <c r="O40" s="629">
        <v>1230</v>
      </c>
      <c r="P40" s="642">
        <v>2.003257328990228</v>
      </c>
      <c r="Q40" s="630">
        <v>615</v>
      </c>
    </row>
    <row r="41" spans="1:17" ht="14.4" customHeight="1" x14ac:dyDescent="0.3">
      <c r="A41" s="625" t="s">
        <v>8431</v>
      </c>
      <c r="B41" s="626" t="s">
        <v>8851</v>
      </c>
      <c r="C41" s="626" t="s">
        <v>6409</v>
      </c>
      <c r="D41" s="626" t="s">
        <v>8884</v>
      </c>
      <c r="E41" s="626" t="s">
        <v>8885</v>
      </c>
      <c r="F41" s="629"/>
      <c r="G41" s="629"/>
      <c r="H41" s="629"/>
      <c r="I41" s="629"/>
      <c r="J41" s="629"/>
      <c r="K41" s="629"/>
      <c r="L41" s="629"/>
      <c r="M41" s="629"/>
      <c r="N41" s="629">
        <v>1</v>
      </c>
      <c r="O41" s="629">
        <v>650</v>
      </c>
      <c r="P41" s="642"/>
      <c r="Q41" s="630">
        <v>650</v>
      </c>
    </row>
    <row r="42" spans="1:17" ht="14.4" customHeight="1" x14ac:dyDescent="0.3">
      <c r="A42" s="625" t="s">
        <v>8431</v>
      </c>
      <c r="B42" s="626" t="s">
        <v>8851</v>
      </c>
      <c r="C42" s="626" t="s">
        <v>6409</v>
      </c>
      <c r="D42" s="626" t="s">
        <v>8886</v>
      </c>
      <c r="E42" s="626" t="s">
        <v>8887</v>
      </c>
      <c r="F42" s="629">
        <v>1390</v>
      </c>
      <c r="G42" s="629">
        <v>107030</v>
      </c>
      <c r="H42" s="629">
        <v>1</v>
      </c>
      <c r="I42" s="629">
        <v>77</v>
      </c>
      <c r="J42" s="629">
        <v>1520</v>
      </c>
      <c r="K42" s="629">
        <v>117040</v>
      </c>
      <c r="L42" s="629">
        <v>1.0935251798561152</v>
      </c>
      <c r="M42" s="629">
        <v>77</v>
      </c>
      <c r="N42" s="629">
        <v>1316</v>
      </c>
      <c r="O42" s="629">
        <v>101332</v>
      </c>
      <c r="P42" s="642">
        <v>0.94676258992805751</v>
      </c>
      <c r="Q42" s="630">
        <v>77</v>
      </c>
    </row>
    <row r="43" spans="1:17" ht="14.4" customHeight="1" x14ac:dyDescent="0.3">
      <c r="A43" s="625" t="s">
        <v>8431</v>
      </c>
      <c r="B43" s="626" t="s">
        <v>8851</v>
      </c>
      <c r="C43" s="626" t="s">
        <v>6409</v>
      </c>
      <c r="D43" s="626" t="s">
        <v>8888</v>
      </c>
      <c r="E43" s="626" t="s">
        <v>8889</v>
      </c>
      <c r="F43" s="629">
        <v>165</v>
      </c>
      <c r="G43" s="629">
        <v>3630</v>
      </c>
      <c r="H43" s="629">
        <v>1</v>
      </c>
      <c r="I43" s="629">
        <v>22</v>
      </c>
      <c r="J43" s="629">
        <v>215</v>
      </c>
      <c r="K43" s="629">
        <v>4730</v>
      </c>
      <c r="L43" s="629">
        <v>1.303030303030303</v>
      </c>
      <c r="M43" s="629">
        <v>22</v>
      </c>
      <c r="N43" s="629">
        <v>150</v>
      </c>
      <c r="O43" s="629">
        <v>3300</v>
      </c>
      <c r="P43" s="642">
        <v>0.90909090909090906</v>
      </c>
      <c r="Q43" s="630">
        <v>22</v>
      </c>
    </row>
    <row r="44" spans="1:17" ht="14.4" customHeight="1" x14ac:dyDescent="0.3">
      <c r="A44" s="625" t="s">
        <v>8431</v>
      </c>
      <c r="B44" s="626" t="s">
        <v>8851</v>
      </c>
      <c r="C44" s="626" t="s">
        <v>6409</v>
      </c>
      <c r="D44" s="626" t="s">
        <v>8890</v>
      </c>
      <c r="E44" s="626" t="s">
        <v>8891</v>
      </c>
      <c r="F44" s="629">
        <v>2</v>
      </c>
      <c r="G44" s="629">
        <v>700</v>
      </c>
      <c r="H44" s="629">
        <v>1</v>
      </c>
      <c r="I44" s="629">
        <v>350</v>
      </c>
      <c r="J44" s="629">
        <v>3</v>
      </c>
      <c r="K44" s="629">
        <v>1050</v>
      </c>
      <c r="L44" s="629">
        <v>1.5</v>
      </c>
      <c r="M44" s="629">
        <v>350</v>
      </c>
      <c r="N44" s="629">
        <v>3</v>
      </c>
      <c r="O44" s="629">
        <v>1050</v>
      </c>
      <c r="P44" s="642">
        <v>1.5</v>
      </c>
      <c r="Q44" s="630">
        <v>350</v>
      </c>
    </row>
    <row r="45" spans="1:17" ht="14.4" customHeight="1" x14ac:dyDescent="0.3">
      <c r="A45" s="625" t="s">
        <v>8431</v>
      </c>
      <c r="B45" s="626" t="s">
        <v>8851</v>
      </c>
      <c r="C45" s="626" t="s">
        <v>6409</v>
      </c>
      <c r="D45" s="626" t="s">
        <v>8892</v>
      </c>
      <c r="E45" s="626" t="s">
        <v>8893</v>
      </c>
      <c r="F45" s="629">
        <v>2</v>
      </c>
      <c r="G45" s="629">
        <v>132</v>
      </c>
      <c r="H45" s="629">
        <v>1</v>
      </c>
      <c r="I45" s="629">
        <v>66</v>
      </c>
      <c r="J45" s="629">
        <v>2</v>
      </c>
      <c r="K45" s="629">
        <v>132</v>
      </c>
      <c r="L45" s="629">
        <v>1</v>
      </c>
      <c r="M45" s="629">
        <v>66</v>
      </c>
      <c r="N45" s="629">
        <v>3</v>
      </c>
      <c r="O45" s="629">
        <v>198</v>
      </c>
      <c r="P45" s="642">
        <v>1.5</v>
      </c>
      <c r="Q45" s="630">
        <v>66</v>
      </c>
    </row>
    <row r="46" spans="1:17" ht="14.4" customHeight="1" x14ac:dyDescent="0.3">
      <c r="A46" s="625" t="s">
        <v>8431</v>
      </c>
      <c r="B46" s="626" t="s">
        <v>8851</v>
      </c>
      <c r="C46" s="626" t="s">
        <v>6409</v>
      </c>
      <c r="D46" s="626" t="s">
        <v>8894</v>
      </c>
      <c r="E46" s="626" t="s">
        <v>8895</v>
      </c>
      <c r="F46" s="629">
        <v>30</v>
      </c>
      <c r="G46" s="629">
        <v>690</v>
      </c>
      <c r="H46" s="629">
        <v>1</v>
      </c>
      <c r="I46" s="629">
        <v>23</v>
      </c>
      <c r="J46" s="629">
        <v>30</v>
      </c>
      <c r="K46" s="629">
        <v>690</v>
      </c>
      <c r="L46" s="629">
        <v>1</v>
      </c>
      <c r="M46" s="629">
        <v>23</v>
      </c>
      <c r="N46" s="629">
        <v>19</v>
      </c>
      <c r="O46" s="629">
        <v>437</v>
      </c>
      <c r="P46" s="642">
        <v>0.6333333333333333</v>
      </c>
      <c r="Q46" s="630">
        <v>23</v>
      </c>
    </row>
    <row r="47" spans="1:17" ht="14.4" customHeight="1" x14ac:dyDescent="0.3">
      <c r="A47" s="625" t="s">
        <v>8431</v>
      </c>
      <c r="B47" s="626" t="s">
        <v>8851</v>
      </c>
      <c r="C47" s="626" t="s">
        <v>6409</v>
      </c>
      <c r="D47" s="626" t="s">
        <v>8896</v>
      </c>
      <c r="E47" s="626" t="s">
        <v>8897</v>
      </c>
      <c r="F47" s="629"/>
      <c r="G47" s="629"/>
      <c r="H47" s="629"/>
      <c r="I47" s="629"/>
      <c r="J47" s="629">
        <v>1</v>
      </c>
      <c r="K47" s="629">
        <v>626</v>
      </c>
      <c r="L47" s="629"/>
      <c r="M47" s="629">
        <v>626</v>
      </c>
      <c r="N47" s="629"/>
      <c r="O47" s="629"/>
      <c r="P47" s="642"/>
      <c r="Q47" s="630"/>
    </row>
    <row r="48" spans="1:17" ht="14.4" customHeight="1" x14ac:dyDescent="0.3">
      <c r="A48" s="625" t="s">
        <v>8431</v>
      </c>
      <c r="B48" s="626" t="s">
        <v>8851</v>
      </c>
      <c r="C48" s="626" t="s">
        <v>6409</v>
      </c>
      <c r="D48" s="626" t="s">
        <v>8898</v>
      </c>
      <c r="E48" s="626" t="s">
        <v>8899</v>
      </c>
      <c r="F48" s="629">
        <v>9</v>
      </c>
      <c r="G48" s="629">
        <v>486</v>
      </c>
      <c r="H48" s="629">
        <v>1</v>
      </c>
      <c r="I48" s="629">
        <v>54</v>
      </c>
      <c r="J48" s="629">
        <v>6</v>
      </c>
      <c r="K48" s="629">
        <v>324</v>
      </c>
      <c r="L48" s="629">
        <v>0.66666666666666663</v>
      </c>
      <c r="M48" s="629">
        <v>54</v>
      </c>
      <c r="N48" s="629">
        <v>3</v>
      </c>
      <c r="O48" s="629">
        <v>162</v>
      </c>
      <c r="P48" s="642">
        <v>0.33333333333333331</v>
      </c>
      <c r="Q48" s="630">
        <v>54</v>
      </c>
    </row>
    <row r="49" spans="1:17" ht="14.4" customHeight="1" x14ac:dyDescent="0.3">
      <c r="A49" s="625" t="s">
        <v>8431</v>
      </c>
      <c r="B49" s="626" t="s">
        <v>8851</v>
      </c>
      <c r="C49" s="626" t="s">
        <v>6409</v>
      </c>
      <c r="D49" s="626" t="s">
        <v>8900</v>
      </c>
      <c r="E49" s="626" t="s">
        <v>8901</v>
      </c>
      <c r="F49" s="629">
        <v>4</v>
      </c>
      <c r="G49" s="629">
        <v>1012</v>
      </c>
      <c r="H49" s="629">
        <v>1</v>
      </c>
      <c r="I49" s="629">
        <v>253</v>
      </c>
      <c r="J49" s="629">
        <v>1</v>
      </c>
      <c r="K49" s="629">
        <v>253</v>
      </c>
      <c r="L49" s="629">
        <v>0.25</v>
      </c>
      <c r="M49" s="629">
        <v>253</v>
      </c>
      <c r="N49" s="629">
        <v>11</v>
      </c>
      <c r="O49" s="629">
        <v>2783</v>
      </c>
      <c r="P49" s="642">
        <v>2.75</v>
      </c>
      <c r="Q49" s="630">
        <v>253</v>
      </c>
    </row>
    <row r="50" spans="1:17" ht="14.4" customHeight="1" x14ac:dyDescent="0.3">
      <c r="A50" s="625" t="s">
        <v>8431</v>
      </c>
      <c r="B50" s="626" t="s">
        <v>8851</v>
      </c>
      <c r="C50" s="626" t="s">
        <v>6409</v>
      </c>
      <c r="D50" s="626" t="s">
        <v>8902</v>
      </c>
      <c r="E50" s="626" t="s">
        <v>8903</v>
      </c>
      <c r="F50" s="629">
        <v>1</v>
      </c>
      <c r="G50" s="629">
        <v>88</v>
      </c>
      <c r="H50" s="629">
        <v>1</v>
      </c>
      <c r="I50" s="629">
        <v>88</v>
      </c>
      <c r="J50" s="629"/>
      <c r="K50" s="629"/>
      <c r="L50" s="629"/>
      <c r="M50" s="629"/>
      <c r="N50" s="629"/>
      <c r="O50" s="629"/>
      <c r="P50" s="642"/>
      <c r="Q50" s="630"/>
    </row>
    <row r="51" spans="1:17" ht="14.4" customHeight="1" x14ac:dyDescent="0.3">
      <c r="A51" s="625" t="s">
        <v>8431</v>
      </c>
      <c r="B51" s="626" t="s">
        <v>8851</v>
      </c>
      <c r="C51" s="626" t="s">
        <v>6409</v>
      </c>
      <c r="D51" s="626" t="s">
        <v>8904</v>
      </c>
      <c r="E51" s="626" t="s">
        <v>8905</v>
      </c>
      <c r="F51" s="629">
        <v>2</v>
      </c>
      <c r="G51" s="629">
        <v>68</v>
      </c>
      <c r="H51" s="629">
        <v>1</v>
      </c>
      <c r="I51" s="629">
        <v>34</v>
      </c>
      <c r="J51" s="629"/>
      <c r="K51" s="629"/>
      <c r="L51" s="629"/>
      <c r="M51" s="629"/>
      <c r="N51" s="629"/>
      <c r="O51" s="629"/>
      <c r="P51" s="642"/>
      <c r="Q51" s="630"/>
    </row>
    <row r="52" spans="1:17" ht="14.4" customHeight="1" x14ac:dyDescent="0.3">
      <c r="A52" s="625" t="s">
        <v>8431</v>
      </c>
      <c r="B52" s="626" t="s">
        <v>8851</v>
      </c>
      <c r="C52" s="626" t="s">
        <v>6409</v>
      </c>
      <c r="D52" s="626" t="s">
        <v>8906</v>
      </c>
      <c r="E52" s="626" t="s">
        <v>8907</v>
      </c>
      <c r="F52" s="629">
        <v>3</v>
      </c>
      <c r="G52" s="629">
        <v>150</v>
      </c>
      <c r="H52" s="629">
        <v>1</v>
      </c>
      <c r="I52" s="629">
        <v>50</v>
      </c>
      <c r="J52" s="629">
        <v>4</v>
      </c>
      <c r="K52" s="629">
        <v>200</v>
      </c>
      <c r="L52" s="629">
        <v>1.3333333333333333</v>
      </c>
      <c r="M52" s="629">
        <v>50</v>
      </c>
      <c r="N52" s="629"/>
      <c r="O52" s="629"/>
      <c r="P52" s="642"/>
      <c r="Q52" s="630"/>
    </row>
    <row r="53" spans="1:17" ht="14.4" customHeight="1" x14ac:dyDescent="0.3">
      <c r="A53" s="625" t="s">
        <v>8431</v>
      </c>
      <c r="B53" s="626" t="s">
        <v>8851</v>
      </c>
      <c r="C53" s="626" t="s">
        <v>6409</v>
      </c>
      <c r="D53" s="626" t="s">
        <v>8908</v>
      </c>
      <c r="E53" s="626" t="s">
        <v>8909</v>
      </c>
      <c r="F53" s="629"/>
      <c r="G53" s="629"/>
      <c r="H53" s="629"/>
      <c r="I53" s="629"/>
      <c r="J53" s="629">
        <v>4</v>
      </c>
      <c r="K53" s="629">
        <v>1536</v>
      </c>
      <c r="L53" s="629"/>
      <c r="M53" s="629">
        <v>384</v>
      </c>
      <c r="N53" s="629"/>
      <c r="O53" s="629"/>
      <c r="P53" s="642"/>
      <c r="Q53" s="630"/>
    </row>
    <row r="54" spans="1:17" ht="14.4" customHeight="1" x14ac:dyDescent="0.3">
      <c r="A54" s="625" t="s">
        <v>8431</v>
      </c>
      <c r="B54" s="626" t="s">
        <v>8851</v>
      </c>
      <c r="C54" s="626" t="s">
        <v>6409</v>
      </c>
      <c r="D54" s="626" t="s">
        <v>8910</v>
      </c>
      <c r="E54" s="626" t="s">
        <v>8911</v>
      </c>
      <c r="F54" s="629"/>
      <c r="G54" s="629"/>
      <c r="H54" s="629"/>
      <c r="I54" s="629"/>
      <c r="J54" s="629"/>
      <c r="K54" s="629"/>
      <c r="L54" s="629"/>
      <c r="M54" s="629"/>
      <c r="N54" s="629">
        <v>1</v>
      </c>
      <c r="O54" s="629">
        <v>230</v>
      </c>
      <c r="P54" s="642"/>
      <c r="Q54" s="630">
        <v>230</v>
      </c>
    </row>
    <row r="55" spans="1:17" ht="14.4" customHeight="1" x14ac:dyDescent="0.3">
      <c r="A55" s="625" t="s">
        <v>8912</v>
      </c>
      <c r="B55" s="626" t="s">
        <v>8913</v>
      </c>
      <c r="C55" s="626" t="s">
        <v>6409</v>
      </c>
      <c r="D55" s="626" t="s">
        <v>8914</v>
      </c>
      <c r="E55" s="626" t="s">
        <v>8915</v>
      </c>
      <c r="F55" s="629"/>
      <c r="G55" s="629"/>
      <c r="H55" s="629"/>
      <c r="I55" s="629"/>
      <c r="J55" s="629">
        <v>1</v>
      </c>
      <c r="K55" s="629">
        <v>47</v>
      </c>
      <c r="L55" s="629"/>
      <c r="M55" s="629">
        <v>47</v>
      </c>
      <c r="N55" s="629"/>
      <c r="O55" s="629"/>
      <c r="P55" s="642"/>
      <c r="Q55" s="630"/>
    </row>
    <row r="56" spans="1:17" ht="14.4" customHeight="1" x14ac:dyDescent="0.3">
      <c r="A56" s="625" t="s">
        <v>8912</v>
      </c>
      <c r="B56" s="626" t="s">
        <v>8913</v>
      </c>
      <c r="C56" s="626" t="s">
        <v>6409</v>
      </c>
      <c r="D56" s="626" t="s">
        <v>8916</v>
      </c>
      <c r="E56" s="626" t="s">
        <v>8917</v>
      </c>
      <c r="F56" s="629">
        <v>1</v>
      </c>
      <c r="G56" s="629">
        <v>461</v>
      </c>
      <c r="H56" s="629">
        <v>1</v>
      </c>
      <c r="I56" s="629">
        <v>461</v>
      </c>
      <c r="J56" s="629">
        <v>1</v>
      </c>
      <c r="K56" s="629">
        <v>461</v>
      </c>
      <c r="L56" s="629">
        <v>1</v>
      </c>
      <c r="M56" s="629">
        <v>461</v>
      </c>
      <c r="N56" s="629">
        <v>10</v>
      </c>
      <c r="O56" s="629">
        <v>4610</v>
      </c>
      <c r="P56" s="642">
        <v>10</v>
      </c>
      <c r="Q56" s="630">
        <v>461</v>
      </c>
    </row>
    <row r="57" spans="1:17" ht="14.4" customHeight="1" x14ac:dyDescent="0.3">
      <c r="A57" s="625" t="s">
        <v>8912</v>
      </c>
      <c r="B57" s="626" t="s">
        <v>8913</v>
      </c>
      <c r="C57" s="626" t="s">
        <v>6409</v>
      </c>
      <c r="D57" s="626" t="s">
        <v>8918</v>
      </c>
      <c r="E57" s="626" t="s">
        <v>8919</v>
      </c>
      <c r="F57" s="629">
        <v>2</v>
      </c>
      <c r="G57" s="629">
        <v>452</v>
      </c>
      <c r="H57" s="629">
        <v>1</v>
      </c>
      <c r="I57" s="629">
        <v>226</v>
      </c>
      <c r="J57" s="629">
        <v>1</v>
      </c>
      <c r="K57" s="629">
        <v>226</v>
      </c>
      <c r="L57" s="629">
        <v>0.5</v>
      </c>
      <c r="M57" s="629">
        <v>226</v>
      </c>
      <c r="N57" s="629"/>
      <c r="O57" s="629"/>
      <c r="P57" s="642"/>
      <c r="Q57" s="630"/>
    </row>
    <row r="58" spans="1:17" ht="14.4" customHeight="1" x14ac:dyDescent="0.3">
      <c r="A58" s="625" t="s">
        <v>8912</v>
      </c>
      <c r="B58" s="626" t="s">
        <v>8913</v>
      </c>
      <c r="C58" s="626" t="s">
        <v>6409</v>
      </c>
      <c r="D58" s="626" t="s">
        <v>8920</v>
      </c>
      <c r="E58" s="626" t="s">
        <v>8921</v>
      </c>
      <c r="F58" s="629"/>
      <c r="G58" s="629"/>
      <c r="H58" s="629"/>
      <c r="I58" s="629"/>
      <c r="J58" s="629">
        <v>1</v>
      </c>
      <c r="K58" s="629">
        <v>183</v>
      </c>
      <c r="L58" s="629"/>
      <c r="M58" s="629">
        <v>183</v>
      </c>
      <c r="N58" s="629"/>
      <c r="O58" s="629"/>
      <c r="P58" s="642"/>
      <c r="Q58" s="630"/>
    </row>
    <row r="59" spans="1:17" ht="14.4" customHeight="1" x14ac:dyDescent="0.3">
      <c r="A59" s="625" t="s">
        <v>8912</v>
      </c>
      <c r="B59" s="626" t="s">
        <v>8913</v>
      </c>
      <c r="C59" s="626" t="s">
        <v>6409</v>
      </c>
      <c r="D59" s="626" t="s">
        <v>8922</v>
      </c>
      <c r="E59" s="626" t="s">
        <v>8923</v>
      </c>
      <c r="F59" s="629"/>
      <c r="G59" s="629"/>
      <c r="H59" s="629"/>
      <c r="I59" s="629"/>
      <c r="J59" s="629"/>
      <c r="K59" s="629"/>
      <c r="L59" s="629"/>
      <c r="M59" s="629"/>
      <c r="N59" s="629">
        <v>5</v>
      </c>
      <c r="O59" s="629">
        <v>7235</v>
      </c>
      <c r="P59" s="642"/>
      <c r="Q59" s="630">
        <v>1447</v>
      </c>
    </row>
    <row r="60" spans="1:17" ht="14.4" customHeight="1" x14ac:dyDescent="0.3">
      <c r="A60" s="625" t="s">
        <v>8912</v>
      </c>
      <c r="B60" s="626" t="s">
        <v>8913</v>
      </c>
      <c r="C60" s="626" t="s">
        <v>6409</v>
      </c>
      <c r="D60" s="626" t="s">
        <v>8924</v>
      </c>
      <c r="E60" s="626" t="s">
        <v>8925</v>
      </c>
      <c r="F60" s="629"/>
      <c r="G60" s="629"/>
      <c r="H60" s="629"/>
      <c r="I60" s="629"/>
      <c r="J60" s="629"/>
      <c r="K60" s="629"/>
      <c r="L60" s="629"/>
      <c r="M60" s="629"/>
      <c r="N60" s="629">
        <v>1</v>
      </c>
      <c r="O60" s="629">
        <v>166</v>
      </c>
      <c r="P60" s="642"/>
      <c r="Q60" s="630">
        <v>166</v>
      </c>
    </row>
    <row r="61" spans="1:17" ht="14.4" customHeight="1" x14ac:dyDescent="0.3">
      <c r="A61" s="625" t="s">
        <v>8912</v>
      </c>
      <c r="B61" s="626" t="s">
        <v>8913</v>
      </c>
      <c r="C61" s="626" t="s">
        <v>6409</v>
      </c>
      <c r="D61" s="626" t="s">
        <v>8926</v>
      </c>
      <c r="E61" s="626" t="s">
        <v>8927</v>
      </c>
      <c r="F61" s="629">
        <v>1</v>
      </c>
      <c r="G61" s="629">
        <v>331</v>
      </c>
      <c r="H61" s="629">
        <v>1</v>
      </c>
      <c r="I61" s="629">
        <v>331</v>
      </c>
      <c r="J61" s="629">
        <v>2</v>
      </c>
      <c r="K61" s="629">
        <v>662</v>
      </c>
      <c r="L61" s="629">
        <v>2</v>
      </c>
      <c r="M61" s="629">
        <v>331</v>
      </c>
      <c r="N61" s="629">
        <v>2</v>
      </c>
      <c r="O61" s="629">
        <v>662</v>
      </c>
      <c r="P61" s="642">
        <v>2</v>
      </c>
      <c r="Q61" s="630">
        <v>331</v>
      </c>
    </row>
    <row r="62" spans="1:17" ht="14.4" customHeight="1" x14ac:dyDescent="0.3">
      <c r="A62" s="625" t="s">
        <v>8912</v>
      </c>
      <c r="B62" s="626" t="s">
        <v>8913</v>
      </c>
      <c r="C62" s="626" t="s">
        <v>6409</v>
      </c>
      <c r="D62" s="626" t="s">
        <v>8928</v>
      </c>
      <c r="E62" s="626" t="s">
        <v>8929</v>
      </c>
      <c r="F62" s="629">
        <v>5</v>
      </c>
      <c r="G62" s="629">
        <v>85</v>
      </c>
      <c r="H62" s="629">
        <v>1</v>
      </c>
      <c r="I62" s="629">
        <v>17</v>
      </c>
      <c r="J62" s="629">
        <v>9</v>
      </c>
      <c r="K62" s="629">
        <v>153</v>
      </c>
      <c r="L62" s="629">
        <v>1.8</v>
      </c>
      <c r="M62" s="629">
        <v>17</v>
      </c>
      <c r="N62" s="629">
        <v>4</v>
      </c>
      <c r="O62" s="629">
        <v>68</v>
      </c>
      <c r="P62" s="642">
        <v>0.8</v>
      </c>
      <c r="Q62" s="630">
        <v>17</v>
      </c>
    </row>
    <row r="63" spans="1:17" ht="14.4" customHeight="1" x14ac:dyDescent="0.3">
      <c r="A63" s="625" t="s">
        <v>8912</v>
      </c>
      <c r="B63" s="626" t="s">
        <v>8913</v>
      </c>
      <c r="C63" s="626" t="s">
        <v>6409</v>
      </c>
      <c r="D63" s="626" t="s">
        <v>8930</v>
      </c>
      <c r="E63" s="626" t="s">
        <v>8931</v>
      </c>
      <c r="F63" s="629">
        <v>12</v>
      </c>
      <c r="G63" s="629">
        <v>2076</v>
      </c>
      <c r="H63" s="629">
        <v>1</v>
      </c>
      <c r="I63" s="629">
        <v>173</v>
      </c>
      <c r="J63" s="629">
        <v>19</v>
      </c>
      <c r="K63" s="629">
        <v>3287</v>
      </c>
      <c r="L63" s="629">
        <v>1.5833333333333333</v>
      </c>
      <c r="M63" s="629">
        <v>173</v>
      </c>
      <c r="N63" s="629">
        <v>13</v>
      </c>
      <c r="O63" s="629">
        <v>2262</v>
      </c>
      <c r="P63" s="642">
        <v>1.0895953757225434</v>
      </c>
      <c r="Q63" s="630">
        <v>174</v>
      </c>
    </row>
    <row r="64" spans="1:17" ht="14.4" customHeight="1" x14ac:dyDescent="0.3">
      <c r="A64" s="625" t="s">
        <v>8912</v>
      </c>
      <c r="B64" s="626" t="s">
        <v>8913</v>
      </c>
      <c r="C64" s="626" t="s">
        <v>6409</v>
      </c>
      <c r="D64" s="626" t="s">
        <v>8932</v>
      </c>
      <c r="E64" s="626" t="s">
        <v>8933</v>
      </c>
      <c r="F64" s="629">
        <v>97</v>
      </c>
      <c r="G64" s="629">
        <v>1940</v>
      </c>
      <c r="H64" s="629">
        <v>1</v>
      </c>
      <c r="I64" s="629">
        <v>20</v>
      </c>
      <c r="J64" s="629">
        <v>62</v>
      </c>
      <c r="K64" s="629">
        <v>1240</v>
      </c>
      <c r="L64" s="629">
        <v>0.63917525773195871</v>
      </c>
      <c r="M64" s="629">
        <v>20</v>
      </c>
      <c r="N64" s="629">
        <v>44</v>
      </c>
      <c r="O64" s="629">
        <v>880</v>
      </c>
      <c r="P64" s="642">
        <v>0.45360824742268041</v>
      </c>
      <c r="Q64" s="630">
        <v>20</v>
      </c>
    </row>
    <row r="65" spans="1:17" ht="14.4" customHeight="1" x14ac:dyDescent="0.3">
      <c r="A65" s="625" t="s">
        <v>8912</v>
      </c>
      <c r="B65" s="626" t="s">
        <v>8913</v>
      </c>
      <c r="C65" s="626" t="s">
        <v>6409</v>
      </c>
      <c r="D65" s="626" t="s">
        <v>8934</v>
      </c>
      <c r="E65" s="626" t="s">
        <v>8935</v>
      </c>
      <c r="F65" s="629">
        <v>244</v>
      </c>
      <c r="G65" s="629">
        <v>2928</v>
      </c>
      <c r="H65" s="629">
        <v>1</v>
      </c>
      <c r="I65" s="629">
        <v>12</v>
      </c>
      <c r="J65" s="629">
        <v>207</v>
      </c>
      <c r="K65" s="629">
        <v>2484</v>
      </c>
      <c r="L65" s="629">
        <v>0.84836065573770492</v>
      </c>
      <c r="M65" s="629">
        <v>12</v>
      </c>
      <c r="N65" s="629">
        <v>241</v>
      </c>
      <c r="O65" s="629">
        <v>2892</v>
      </c>
      <c r="P65" s="642">
        <v>0.98770491803278693</v>
      </c>
      <c r="Q65" s="630">
        <v>12</v>
      </c>
    </row>
    <row r="66" spans="1:17" ht="14.4" customHeight="1" x14ac:dyDescent="0.3">
      <c r="A66" s="625" t="s">
        <v>8912</v>
      </c>
      <c r="B66" s="626" t="s">
        <v>8913</v>
      </c>
      <c r="C66" s="626" t="s">
        <v>6409</v>
      </c>
      <c r="D66" s="626" t="s">
        <v>8936</v>
      </c>
      <c r="E66" s="626" t="s">
        <v>8937</v>
      </c>
      <c r="F66" s="629">
        <v>1</v>
      </c>
      <c r="G66" s="629">
        <v>189</v>
      </c>
      <c r="H66" s="629">
        <v>1</v>
      </c>
      <c r="I66" s="629">
        <v>189</v>
      </c>
      <c r="J66" s="629">
        <v>5</v>
      </c>
      <c r="K66" s="629">
        <v>945</v>
      </c>
      <c r="L66" s="629">
        <v>5</v>
      </c>
      <c r="M66" s="629">
        <v>189</v>
      </c>
      <c r="N66" s="629">
        <v>3</v>
      </c>
      <c r="O66" s="629">
        <v>570</v>
      </c>
      <c r="P66" s="642">
        <v>3.0158730158730158</v>
      </c>
      <c r="Q66" s="630">
        <v>190</v>
      </c>
    </row>
    <row r="67" spans="1:17" ht="14.4" customHeight="1" x14ac:dyDescent="0.3">
      <c r="A67" s="625" t="s">
        <v>8912</v>
      </c>
      <c r="B67" s="626" t="s">
        <v>8913</v>
      </c>
      <c r="C67" s="626" t="s">
        <v>6409</v>
      </c>
      <c r="D67" s="626" t="s">
        <v>8938</v>
      </c>
      <c r="E67" s="626" t="s">
        <v>8939</v>
      </c>
      <c r="F67" s="629">
        <v>5</v>
      </c>
      <c r="G67" s="629">
        <v>920</v>
      </c>
      <c r="H67" s="629">
        <v>1</v>
      </c>
      <c r="I67" s="629">
        <v>184</v>
      </c>
      <c r="J67" s="629">
        <v>3</v>
      </c>
      <c r="K67" s="629">
        <v>555</v>
      </c>
      <c r="L67" s="629">
        <v>0.60326086956521741</v>
      </c>
      <c r="M67" s="629">
        <v>185</v>
      </c>
      <c r="N67" s="629">
        <v>9</v>
      </c>
      <c r="O67" s="629">
        <v>1665</v>
      </c>
      <c r="P67" s="642">
        <v>1.8097826086956521</v>
      </c>
      <c r="Q67" s="630">
        <v>185</v>
      </c>
    </row>
    <row r="68" spans="1:17" ht="14.4" customHeight="1" x14ac:dyDescent="0.3">
      <c r="A68" s="625" t="s">
        <v>8912</v>
      </c>
      <c r="B68" s="626" t="s">
        <v>8913</v>
      </c>
      <c r="C68" s="626" t="s">
        <v>6409</v>
      </c>
      <c r="D68" s="626" t="s">
        <v>8940</v>
      </c>
      <c r="E68" s="626" t="s">
        <v>8941</v>
      </c>
      <c r="F68" s="629">
        <v>2</v>
      </c>
      <c r="G68" s="629">
        <v>260</v>
      </c>
      <c r="H68" s="629">
        <v>1</v>
      </c>
      <c r="I68" s="629">
        <v>130</v>
      </c>
      <c r="J68" s="629">
        <v>3</v>
      </c>
      <c r="K68" s="629">
        <v>390</v>
      </c>
      <c r="L68" s="629">
        <v>1.5</v>
      </c>
      <c r="M68" s="629">
        <v>130</v>
      </c>
      <c r="N68" s="629">
        <v>3</v>
      </c>
      <c r="O68" s="629">
        <v>393</v>
      </c>
      <c r="P68" s="642">
        <v>1.5115384615384615</v>
      </c>
      <c r="Q68" s="630">
        <v>131</v>
      </c>
    </row>
    <row r="69" spans="1:17" ht="14.4" customHeight="1" x14ac:dyDescent="0.3">
      <c r="A69" s="625" t="s">
        <v>8912</v>
      </c>
      <c r="B69" s="626" t="s">
        <v>8913</v>
      </c>
      <c r="C69" s="626" t="s">
        <v>6409</v>
      </c>
      <c r="D69" s="626" t="s">
        <v>8942</v>
      </c>
      <c r="E69" s="626" t="s">
        <v>8943</v>
      </c>
      <c r="F69" s="629"/>
      <c r="G69" s="629"/>
      <c r="H69" s="629"/>
      <c r="I69" s="629"/>
      <c r="J69" s="629">
        <v>2</v>
      </c>
      <c r="K69" s="629">
        <v>822</v>
      </c>
      <c r="L69" s="629"/>
      <c r="M69" s="629">
        <v>411</v>
      </c>
      <c r="N69" s="629">
        <v>2</v>
      </c>
      <c r="O69" s="629">
        <v>824</v>
      </c>
      <c r="P69" s="642"/>
      <c r="Q69" s="630">
        <v>412</v>
      </c>
    </row>
    <row r="70" spans="1:17" ht="14.4" customHeight="1" x14ac:dyDescent="0.3">
      <c r="A70" s="625" t="s">
        <v>8912</v>
      </c>
      <c r="B70" s="626" t="s">
        <v>8913</v>
      </c>
      <c r="C70" s="626" t="s">
        <v>6409</v>
      </c>
      <c r="D70" s="626" t="s">
        <v>8944</v>
      </c>
      <c r="E70" s="626" t="s">
        <v>8945</v>
      </c>
      <c r="F70" s="629">
        <v>236</v>
      </c>
      <c r="G70" s="629">
        <v>16756</v>
      </c>
      <c r="H70" s="629">
        <v>1</v>
      </c>
      <c r="I70" s="629">
        <v>71</v>
      </c>
      <c r="J70" s="629">
        <v>225</v>
      </c>
      <c r="K70" s="629">
        <v>15975</v>
      </c>
      <c r="L70" s="629">
        <v>0.95338983050847459</v>
      </c>
      <c r="M70" s="629">
        <v>71</v>
      </c>
      <c r="N70" s="629">
        <v>226</v>
      </c>
      <c r="O70" s="629">
        <v>16046</v>
      </c>
      <c r="P70" s="642">
        <v>0.9576271186440678</v>
      </c>
      <c r="Q70" s="630">
        <v>71</v>
      </c>
    </row>
    <row r="71" spans="1:17" ht="14.4" customHeight="1" x14ac:dyDescent="0.3">
      <c r="A71" s="625" t="s">
        <v>8912</v>
      </c>
      <c r="B71" s="626" t="s">
        <v>8913</v>
      </c>
      <c r="C71" s="626" t="s">
        <v>6409</v>
      </c>
      <c r="D71" s="626" t="s">
        <v>8946</v>
      </c>
      <c r="E71" s="626" t="s">
        <v>8947</v>
      </c>
      <c r="F71" s="629"/>
      <c r="G71" s="629"/>
      <c r="H71" s="629"/>
      <c r="I71" s="629"/>
      <c r="J71" s="629"/>
      <c r="K71" s="629"/>
      <c r="L71" s="629"/>
      <c r="M71" s="629"/>
      <c r="N71" s="629">
        <v>1</v>
      </c>
      <c r="O71" s="629">
        <v>441</v>
      </c>
      <c r="P71" s="642"/>
      <c r="Q71" s="630">
        <v>441</v>
      </c>
    </row>
    <row r="72" spans="1:17" ht="14.4" customHeight="1" x14ac:dyDescent="0.3">
      <c r="A72" s="625" t="s">
        <v>8912</v>
      </c>
      <c r="B72" s="626" t="s">
        <v>8913</v>
      </c>
      <c r="C72" s="626" t="s">
        <v>6409</v>
      </c>
      <c r="D72" s="626" t="s">
        <v>8948</v>
      </c>
      <c r="E72" s="626" t="s">
        <v>8949</v>
      </c>
      <c r="F72" s="629">
        <v>1</v>
      </c>
      <c r="G72" s="629">
        <v>252</v>
      </c>
      <c r="H72" s="629">
        <v>1</v>
      </c>
      <c r="I72" s="629">
        <v>252</v>
      </c>
      <c r="J72" s="629">
        <v>4</v>
      </c>
      <c r="K72" s="629">
        <v>1012</v>
      </c>
      <c r="L72" s="629">
        <v>4.0158730158730158</v>
      </c>
      <c r="M72" s="629">
        <v>253</v>
      </c>
      <c r="N72" s="629">
        <v>2</v>
      </c>
      <c r="O72" s="629">
        <v>506</v>
      </c>
      <c r="P72" s="642">
        <v>2.0079365079365079</v>
      </c>
      <c r="Q72" s="630">
        <v>253</v>
      </c>
    </row>
    <row r="73" spans="1:17" ht="14.4" customHeight="1" x14ac:dyDescent="0.3">
      <c r="A73" s="625" t="s">
        <v>8912</v>
      </c>
      <c r="B73" s="626" t="s">
        <v>8913</v>
      </c>
      <c r="C73" s="626" t="s">
        <v>6409</v>
      </c>
      <c r="D73" s="626" t="s">
        <v>8950</v>
      </c>
      <c r="E73" s="626" t="s">
        <v>8951</v>
      </c>
      <c r="F73" s="629">
        <v>1308</v>
      </c>
      <c r="G73" s="629">
        <v>32700</v>
      </c>
      <c r="H73" s="629">
        <v>1</v>
      </c>
      <c r="I73" s="629">
        <v>25</v>
      </c>
      <c r="J73" s="629">
        <v>1342</v>
      </c>
      <c r="K73" s="629">
        <v>33550</v>
      </c>
      <c r="L73" s="629">
        <v>1.025993883792049</v>
      </c>
      <c r="M73" s="629">
        <v>25</v>
      </c>
      <c r="N73" s="629">
        <v>1294</v>
      </c>
      <c r="O73" s="629">
        <v>32350</v>
      </c>
      <c r="P73" s="642">
        <v>0.9892966360856269</v>
      </c>
      <c r="Q73" s="630">
        <v>25</v>
      </c>
    </row>
    <row r="74" spans="1:17" ht="14.4" customHeight="1" x14ac:dyDescent="0.3">
      <c r="A74" s="625" t="s">
        <v>8912</v>
      </c>
      <c r="B74" s="626" t="s">
        <v>8913</v>
      </c>
      <c r="C74" s="626" t="s">
        <v>6409</v>
      </c>
      <c r="D74" s="626" t="s">
        <v>8952</v>
      </c>
      <c r="E74" s="626" t="s">
        <v>8953</v>
      </c>
      <c r="F74" s="629">
        <v>3</v>
      </c>
      <c r="G74" s="629">
        <v>45</v>
      </c>
      <c r="H74" s="629">
        <v>1</v>
      </c>
      <c r="I74" s="629">
        <v>15</v>
      </c>
      <c r="J74" s="629">
        <v>1</v>
      </c>
      <c r="K74" s="629">
        <v>15</v>
      </c>
      <c r="L74" s="629">
        <v>0.33333333333333331</v>
      </c>
      <c r="M74" s="629">
        <v>15</v>
      </c>
      <c r="N74" s="629">
        <v>2</v>
      </c>
      <c r="O74" s="629">
        <v>30</v>
      </c>
      <c r="P74" s="642">
        <v>0.66666666666666663</v>
      </c>
      <c r="Q74" s="630">
        <v>15</v>
      </c>
    </row>
    <row r="75" spans="1:17" ht="14.4" customHeight="1" x14ac:dyDescent="0.3">
      <c r="A75" s="625" t="s">
        <v>8912</v>
      </c>
      <c r="B75" s="626" t="s">
        <v>8913</v>
      </c>
      <c r="C75" s="626" t="s">
        <v>6409</v>
      </c>
      <c r="D75" s="626" t="s">
        <v>8954</v>
      </c>
      <c r="E75" s="626" t="s">
        <v>8955</v>
      </c>
      <c r="F75" s="629">
        <v>1</v>
      </c>
      <c r="G75" s="629">
        <v>22</v>
      </c>
      <c r="H75" s="629">
        <v>1</v>
      </c>
      <c r="I75" s="629">
        <v>22</v>
      </c>
      <c r="J75" s="629"/>
      <c r="K75" s="629"/>
      <c r="L75" s="629"/>
      <c r="M75" s="629"/>
      <c r="N75" s="629">
        <v>1</v>
      </c>
      <c r="O75" s="629">
        <v>22</v>
      </c>
      <c r="P75" s="642">
        <v>1</v>
      </c>
      <c r="Q75" s="630">
        <v>22</v>
      </c>
    </row>
    <row r="76" spans="1:17" ht="14.4" customHeight="1" x14ac:dyDescent="0.3">
      <c r="A76" s="625" t="s">
        <v>8912</v>
      </c>
      <c r="B76" s="626" t="s">
        <v>8913</v>
      </c>
      <c r="C76" s="626" t="s">
        <v>6409</v>
      </c>
      <c r="D76" s="626" t="s">
        <v>8956</v>
      </c>
      <c r="E76" s="626" t="s">
        <v>8957</v>
      </c>
      <c r="F76" s="629">
        <v>4</v>
      </c>
      <c r="G76" s="629">
        <v>200</v>
      </c>
      <c r="H76" s="629">
        <v>1</v>
      </c>
      <c r="I76" s="629">
        <v>50</v>
      </c>
      <c r="J76" s="629">
        <v>2</v>
      </c>
      <c r="K76" s="629">
        <v>100</v>
      </c>
      <c r="L76" s="629">
        <v>0.5</v>
      </c>
      <c r="M76" s="629">
        <v>50</v>
      </c>
      <c r="N76" s="629">
        <v>4</v>
      </c>
      <c r="O76" s="629">
        <v>200</v>
      </c>
      <c r="P76" s="642">
        <v>1</v>
      </c>
      <c r="Q76" s="630">
        <v>50</v>
      </c>
    </row>
    <row r="77" spans="1:17" ht="14.4" customHeight="1" x14ac:dyDescent="0.3">
      <c r="A77" s="625" t="s">
        <v>8912</v>
      </c>
      <c r="B77" s="626" t="s">
        <v>8913</v>
      </c>
      <c r="C77" s="626" t="s">
        <v>6409</v>
      </c>
      <c r="D77" s="626" t="s">
        <v>8958</v>
      </c>
      <c r="E77" s="626" t="s">
        <v>8959</v>
      </c>
      <c r="F77" s="629"/>
      <c r="G77" s="629"/>
      <c r="H77" s="629"/>
      <c r="I77" s="629"/>
      <c r="J77" s="629">
        <v>1</v>
      </c>
      <c r="K77" s="629">
        <v>393</v>
      </c>
      <c r="L77" s="629"/>
      <c r="M77" s="629">
        <v>393</v>
      </c>
      <c r="N77" s="629">
        <v>2</v>
      </c>
      <c r="O77" s="629">
        <v>788</v>
      </c>
      <c r="P77" s="642"/>
      <c r="Q77" s="630">
        <v>394</v>
      </c>
    </row>
    <row r="78" spans="1:17" ht="14.4" customHeight="1" x14ac:dyDescent="0.3">
      <c r="A78" s="625" t="s">
        <v>8912</v>
      </c>
      <c r="B78" s="626" t="s">
        <v>8913</v>
      </c>
      <c r="C78" s="626" t="s">
        <v>6409</v>
      </c>
      <c r="D78" s="626" t="s">
        <v>8960</v>
      </c>
      <c r="E78" s="626" t="s">
        <v>8961</v>
      </c>
      <c r="F78" s="629">
        <v>4</v>
      </c>
      <c r="G78" s="629">
        <v>240</v>
      </c>
      <c r="H78" s="629">
        <v>1</v>
      </c>
      <c r="I78" s="629">
        <v>60</v>
      </c>
      <c r="J78" s="629">
        <v>2</v>
      </c>
      <c r="K78" s="629">
        <v>120</v>
      </c>
      <c r="L78" s="629">
        <v>0.5</v>
      </c>
      <c r="M78" s="629">
        <v>60</v>
      </c>
      <c r="N78" s="629">
        <v>4</v>
      </c>
      <c r="O78" s="629">
        <v>240</v>
      </c>
      <c r="P78" s="642">
        <v>1</v>
      </c>
      <c r="Q78" s="630">
        <v>60</v>
      </c>
    </row>
    <row r="79" spans="1:17" ht="14.4" customHeight="1" x14ac:dyDescent="0.3">
      <c r="A79" s="625" t="s">
        <v>8912</v>
      </c>
      <c r="B79" s="626" t="s">
        <v>8913</v>
      </c>
      <c r="C79" s="626" t="s">
        <v>6409</v>
      </c>
      <c r="D79" s="626" t="s">
        <v>8962</v>
      </c>
      <c r="E79" s="626" t="s">
        <v>8963</v>
      </c>
      <c r="F79" s="629"/>
      <c r="G79" s="629"/>
      <c r="H79" s="629"/>
      <c r="I79" s="629"/>
      <c r="J79" s="629">
        <v>1</v>
      </c>
      <c r="K79" s="629">
        <v>1207</v>
      </c>
      <c r="L79" s="629"/>
      <c r="M79" s="629">
        <v>1207</v>
      </c>
      <c r="N79" s="629">
        <v>1</v>
      </c>
      <c r="O79" s="629">
        <v>1210</v>
      </c>
      <c r="P79" s="642"/>
      <c r="Q79" s="630">
        <v>1210</v>
      </c>
    </row>
    <row r="80" spans="1:17" ht="14.4" customHeight="1" x14ac:dyDescent="0.3">
      <c r="A80" s="625" t="s">
        <v>8912</v>
      </c>
      <c r="B80" s="626" t="s">
        <v>8913</v>
      </c>
      <c r="C80" s="626" t="s">
        <v>6409</v>
      </c>
      <c r="D80" s="626" t="s">
        <v>8964</v>
      </c>
      <c r="E80" s="626" t="s">
        <v>8965</v>
      </c>
      <c r="F80" s="629">
        <v>2</v>
      </c>
      <c r="G80" s="629">
        <v>594</v>
      </c>
      <c r="H80" s="629">
        <v>1</v>
      </c>
      <c r="I80" s="629">
        <v>297</v>
      </c>
      <c r="J80" s="629"/>
      <c r="K80" s="629"/>
      <c r="L80" s="629"/>
      <c r="M80" s="629"/>
      <c r="N80" s="629">
        <v>1</v>
      </c>
      <c r="O80" s="629">
        <v>298</v>
      </c>
      <c r="P80" s="642">
        <v>0.50168350168350173</v>
      </c>
      <c r="Q80" s="630">
        <v>298</v>
      </c>
    </row>
    <row r="81" spans="1:17" ht="14.4" customHeight="1" x14ac:dyDescent="0.3">
      <c r="A81" s="625" t="s">
        <v>8912</v>
      </c>
      <c r="B81" s="626" t="s">
        <v>8913</v>
      </c>
      <c r="C81" s="626" t="s">
        <v>6409</v>
      </c>
      <c r="D81" s="626" t="s">
        <v>8966</v>
      </c>
      <c r="E81" s="626" t="s">
        <v>8967</v>
      </c>
      <c r="F81" s="629">
        <v>1278</v>
      </c>
      <c r="G81" s="629">
        <v>34506</v>
      </c>
      <c r="H81" s="629">
        <v>1</v>
      </c>
      <c r="I81" s="629">
        <v>27</v>
      </c>
      <c r="J81" s="629">
        <v>1242</v>
      </c>
      <c r="K81" s="629">
        <v>33534</v>
      </c>
      <c r="L81" s="629">
        <v>0.971830985915493</v>
      </c>
      <c r="M81" s="629">
        <v>27</v>
      </c>
      <c r="N81" s="629">
        <v>1239</v>
      </c>
      <c r="O81" s="629">
        <v>33453</v>
      </c>
      <c r="P81" s="642">
        <v>0.96948356807511737</v>
      </c>
      <c r="Q81" s="630">
        <v>27</v>
      </c>
    </row>
    <row r="82" spans="1:17" ht="14.4" customHeight="1" x14ac:dyDescent="0.3">
      <c r="A82" s="625" t="s">
        <v>8912</v>
      </c>
      <c r="B82" s="626" t="s">
        <v>8913</v>
      </c>
      <c r="C82" s="626" t="s">
        <v>6409</v>
      </c>
      <c r="D82" s="626" t="s">
        <v>8968</v>
      </c>
      <c r="E82" s="626" t="s">
        <v>8969</v>
      </c>
      <c r="F82" s="629">
        <v>1340</v>
      </c>
      <c r="G82" s="629">
        <v>36180</v>
      </c>
      <c r="H82" s="629">
        <v>1</v>
      </c>
      <c r="I82" s="629">
        <v>27</v>
      </c>
      <c r="J82" s="629">
        <v>1363</v>
      </c>
      <c r="K82" s="629">
        <v>36801</v>
      </c>
      <c r="L82" s="629">
        <v>1.0171641791044777</v>
      </c>
      <c r="M82" s="629">
        <v>27</v>
      </c>
      <c r="N82" s="629">
        <v>1297</v>
      </c>
      <c r="O82" s="629">
        <v>35019</v>
      </c>
      <c r="P82" s="642">
        <v>0.96791044776119406</v>
      </c>
      <c r="Q82" s="630">
        <v>27</v>
      </c>
    </row>
    <row r="83" spans="1:17" ht="14.4" customHeight="1" x14ac:dyDescent="0.3">
      <c r="A83" s="625" t="s">
        <v>8912</v>
      </c>
      <c r="B83" s="626" t="s">
        <v>8913</v>
      </c>
      <c r="C83" s="626" t="s">
        <v>6409</v>
      </c>
      <c r="D83" s="626" t="s">
        <v>8970</v>
      </c>
      <c r="E83" s="626" t="s">
        <v>8971</v>
      </c>
      <c r="F83" s="629">
        <v>726</v>
      </c>
      <c r="G83" s="629">
        <v>22506</v>
      </c>
      <c r="H83" s="629">
        <v>1</v>
      </c>
      <c r="I83" s="629">
        <v>31</v>
      </c>
      <c r="J83" s="629">
        <v>518</v>
      </c>
      <c r="K83" s="629">
        <v>16058</v>
      </c>
      <c r="L83" s="629">
        <v>0.71349862258953167</v>
      </c>
      <c r="M83" s="629">
        <v>31</v>
      </c>
      <c r="N83" s="629">
        <v>532</v>
      </c>
      <c r="O83" s="629">
        <v>16492</v>
      </c>
      <c r="P83" s="642">
        <v>0.73278236914600547</v>
      </c>
      <c r="Q83" s="630">
        <v>31</v>
      </c>
    </row>
    <row r="84" spans="1:17" ht="14.4" customHeight="1" x14ac:dyDescent="0.3">
      <c r="A84" s="625" t="s">
        <v>8912</v>
      </c>
      <c r="B84" s="626" t="s">
        <v>8913</v>
      </c>
      <c r="C84" s="626" t="s">
        <v>6409</v>
      </c>
      <c r="D84" s="626" t="s">
        <v>8972</v>
      </c>
      <c r="E84" s="626" t="s">
        <v>8973</v>
      </c>
      <c r="F84" s="629">
        <v>2</v>
      </c>
      <c r="G84" s="629">
        <v>126</v>
      </c>
      <c r="H84" s="629">
        <v>1</v>
      </c>
      <c r="I84" s="629">
        <v>63</v>
      </c>
      <c r="J84" s="629">
        <v>1</v>
      </c>
      <c r="K84" s="629">
        <v>63</v>
      </c>
      <c r="L84" s="629">
        <v>0.5</v>
      </c>
      <c r="M84" s="629">
        <v>63</v>
      </c>
      <c r="N84" s="629">
        <v>3</v>
      </c>
      <c r="O84" s="629">
        <v>189</v>
      </c>
      <c r="P84" s="642">
        <v>1.5</v>
      </c>
      <c r="Q84" s="630">
        <v>63</v>
      </c>
    </row>
    <row r="85" spans="1:17" ht="14.4" customHeight="1" x14ac:dyDescent="0.3">
      <c r="A85" s="625" t="s">
        <v>8912</v>
      </c>
      <c r="B85" s="626" t="s">
        <v>8913</v>
      </c>
      <c r="C85" s="626" t="s">
        <v>6409</v>
      </c>
      <c r="D85" s="626" t="s">
        <v>8974</v>
      </c>
      <c r="E85" s="626" t="s">
        <v>8975</v>
      </c>
      <c r="F85" s="629"/>
      <c r="G85" s="629"/>
      <c r="H85" s="629"/>
      <c r="I85" s="629"/>
      <c r="J85" s="629"/>
      <c r="K85" s="629"/>
      <c r="L85" s="629"/>
      <c r="M85" s="629"/>
      <c r="N85" s="629">
        <v>1</v>
      </c>
      <c r="O85" s="629">
        <v>30</v>
      </c>
      <c r="P85" s="642"/>
      <c r="Q85" s="630">
        <v>30</v>
      </c>
    </row>
    <row r="86" spans="1:17" ht="14.4" customHeight="1" x14ac:dyDescent="0.3">
      <c r="A86" s="625" t="s">
        <v>8912</v>
      </c>
      <c r="B86" s="626" t="s">
        <v>8913</v>
      </c>
      <c r="C86" s="626" t="s">
        <v>6409</v>
      </c>
      <c r="D86" s="626" t="s">
        <v>8976</v>
      </c>
      <c r="E86" s="626" t="s">
        <v>8977</v>
      </c>
      <c r="F86" s="629"/>
      <c r="G86" s="629"/>
      <c r="H86" s="629"/>
      <c r="I86" s="629"/>
      <c r="J86" s="629">
        <v>3</v>
      </c>
      <c r="K86" s="629">
        <v>252</v>
      </c>
      <c r="L86" s="629"/>
      <c r="M86" s="629">
        <v>84</v>
      </c>
      <c r="N86" s="629">
        <v>1</v>
      </c>
      <c r="O86" s="629">
        <v>84</v>
      </c>
      <c r="P86" s="642"/>
      <c r="Q86" s="630">
        <v>84</v>
      </c>
    </row>
    <row r="87" spans="1:17" ht="14.4" customHeight="1" x14ac:dyDescent="0.3">
      <c r="A87" s="625" t="s">
        <v>8912</v>
      </c>
      <c r="B87" s="626" t="s">
        <v>8913</v>
      </c>
      <c r="C87" s="626" t="s">
        <v>6409</v>
      </c>
      <c r="D87" s="626" t="s">
        <v>8978</v>
      </c>
      <c r="E87" s="626" t="s">
        <v>8979</v>
      </c>
      <c r="F87" s="629"/>
      <c r="G87" s="629"/>
      <c r="H87" s="629"/>
      <c r="I87" s="629"/>
      <c r="J87" s="629">
        <v>1</v>
      </c>
      <c r="K87" s="629">
        <v>172</v>
      </c>
      <c r="L87" s="629"/>
      <c r="M87" s="629">
        <v>172</v>
      </c>
      <c r="N87" s="629">
        <v>1</v>
      </c>
      <c r="O87" s="629">
        <v>172</v>
      </c>
      <c r="P87" s="642"/>
      <c r="Q87" s="630">
        <v>172</v>
      </c>
    </row>
    <row r="88" spans="1:17" ht="14.4" customHeight="1" x14ac:dyDescent="0.3">
      <c r="A88" s="625" t="s">
        <v>8912</v>
      </c>
      <c r="B88" s="626" t="s">
        <v>8913</v>
      </c>
      <c r="C88" s="626" t="s">
        <v>6409</v>
      </c>
      <c r="D88" s="626" t="s">
        <v>8980</v>
      </c>
      <c r="E88" s="626" t="s">
        <v>8981</v>
      </c>
      <c r="F88" s="629"/>
      <c r="G88" s="629"/>
      <c r="H88" s="629"/>
      <c r="I88" s="629"/>
      <c r="J88" s="629">
        <v>1</v>
      </c>
      <c r="K88" s="629">
        <v>260</v>
      </c>
      <c r="L88" s="629"/>
      <c r="M88" s="629">
        <v>260</v>
      </c>
      <c r="N88" s="629"/>
      <c r="O88" s="629"/>
      <c r="P88" s="642"/>
      <c r="Q88" s="630"/>
    </row>
    <row r="89" spans="1:17" ht="14.4" customHeight="1" x14ac:dyDescent="0.3">
      <c r="A89" s="625" t="s">
        <v>8912</v>
      </c>
      <c r="B89" s="626" t="s">
        <v>8913</v>
      </c>
      <c r="C89" s="626" t="s">
        <v>6409</v>
      </c>
      <c r="D89" s="626" t="s">
        <v>8982</v>
      </c>
      <c r="E89" s="626" t="s">
        <v>8983</v>
      </c>
      <c r="F89" s="629">
        <v>105</v>
      </c>
      <c r="G89" s="629">
        <v>2415</v>
      </c>
      <c r="H89" s="629">
        <v>1</v>
      </c>
      <c r="I89" s="629">
        <v>23</v>
      </c>
      <c r="J89" s="629">
        <v>32</v>
      </c>
      <c r="K89" s="629">
        <v>736</v>
      </c>
      <c r="L89" s="629">
        <v>0.30476190476190479</v>
      </c>
      <c r="M89" s="629">
        <v>23</v>
      </c>
      <c r="N89" s="629">
        <v>26</v>
      </c>
      <c r="O89" s="629">
        <v>598</v>
      </c>
      <c r="P89" s="642">
        <v>0.24761904761904763</v>
      </c>
      <c r="Q89" s="630">
        <v>23</v>
      </c>
    </row>
    <row r="90" spans="1:17" ht="14.4" customHeight="1" x14ac:dyDescent="0.3">
      <c r="A90" s="625" t="s">
        <v>8912</v>
      </c>
      <c r="B90" s="626" t="s">
        <v>8913</v>
      </c>
      <c r="C90" s="626" t="s">
        <v>6409</v>
      </c>
      <c r="D90" s="626" t="s">
        <v>8984</v>
      </c>
      <c r="E90" s="626" t="s">
        <v>8985</v>
      </c>
      <c r="F90" s="629">
        <v>3</v>
      </c>
      <c r="G90" s="629">
        <v>57</v>
      </c>
      <c r="H90" s="629">
        <v>1</v>
      </c>
      <c r="I90" s="629">
        <v>19</v>
      </c>
      <c r="J90" s="629">
        <v>1</v>
      </c>
      <c r="K90" s="629">
        <v>19</v>
      </c>
      <c r="L90" s="629">
        <v>0.33333333333333331</v>
      </c>
      <c r="M90" s="629">
        <v>19</v>
      </c>
      <c r="N90" s="629">
        <v>1</v>
      </c>
      <c r="O90" s="629">
        <v>19</v>
      </c>
      <c r="P90" s="642">
        <v>0.33333333333333331</v>
      </c>
      <c r="Q90" s="630">
        <v>19</v>
      </c>
    </row>
    <row r="91" spans="1:17" ht="14.4" customHeight="1" x14ac:dyDescent="0.3">
      <c r="A91" s="625" t="s">
        <v>8912</v>
      </c>
      <c r="B91" s="626" t="s">
        <v>8913</v>
      </c>
      <c r="C91" s="626" t="s">
        <v>6409</v>
      </c>
      <c r="D91" s="626" t="s">
        <v>8986</v>
      </c>
      <c r="E91" s="626" t="s">
        <v>8987</v>
      </c>
      <c r="F91" s="629">
        <v>1</v>
      </c>
      <c r="G91" s="629">
        <v>596</v>
      </c>
      <c r="H91" s="629">
        <v>1</v>
      </c>
      <c r="I91" s="629">
        <v>596</v>
      </c>
      <c r="J91" s="629">
        <v>1</v>
      </c>
      <c r="K91" s="629">
        <v>596</v>
      </c>
      <c r="L91" s="629">
        <v>1</v>
      </c>
      <c r="M91" s="629">
        <v>596</v>
      </c>
      <c r="N91" s="629">
        <v>2</v>
      </c>
      <c r="O91" s="629">
        <v>1194</v>
      </c>
      <c r="P91" s="642">
        <v>2.0033557046979866</v>
      </c>
      <c r="Q91" s="630">
        <v>597</v>
      </c>
    </row>
    <row r="92" spans="1:17" ht="14.4" customHeight="1" x14ac:dyDescent="0.3">
      <c r="A92" s="625" t="s">
        <v>8912</v>
      </c>
      <c r="B92" s="626" t="s">
        <v>8913</v>
      </c>
      <c r="C92" s="626" t="s">
        <v>6409</v>
      </c>
      <c r="D92" s="626" t="s">
        <v>8988</v>
      </c>
      <c r="E92" s="626" t="s">
        <v>8989</v>
      </c>
      <c r="F92" s="629"/>
      <c r="G92" s="629"/>
      <c r="H92" s="629"/>
      <c r="I92" s="629"/>
      <c r="J92" s="629">
        <v>1</v>
      </c>
      <c r="K92" s="629">
        <v>266</v>
      </c>
      <c r="L92" s="629"/>
      <c r="M92" s="629">
        <v>266</v>
      </c>
      <c r="N92" s="629">
        <v>1</v>
      </c>
      <c r="O92" s="629">
        <v>266</v>
      </c>
      <c r="P92" s="642"/>
      <c r="Q92" s="630">
        <v>266</v>
      </c>
    </row>
    <row r="93" spans="1:17" ht="14.4" customHeight="1" x14ac:dyDescent="0.3">
      <c r="A93" s="625" t="s">
        <v>8912</v>
      </c>
      <c r="B93" s="626" t="s">
        <v>8913</v>
      </c>
      <c r="C93" s="626" t="s">
        <v>6409</v>
      </c>
      <c r="D93" s="626" t="s">
        <v>8990</v>
      </c>
      <c r="E93" s="626" t="s">
        <v>8991</v>
      </c>
      <c r="F93" s="629">
        <v>1</v>
      </c>
      <c r="G93" s="629">
        <v>310</v>
      </c>
      <c r="H93" s="629">
        <v>1</v>
      </c>
      <c r="I93" s="629">
        <v>310</v>
      </c>
      <c r="J93" s="629"/>
      <c r="K93" s="629"/>
      <c r="L93" s="629"/>
      <c r="M93" s="629"/>
      <c r="N93" s="629"/>
      <c r="O93" s="629"/>
      <c r="P93" s="642"/>
      <c r="Q93" s="630"/>
    </row>
    <row r="94" spans="1:17" ht="14.4" customHeight="1" x14ac:dyDescent="0.3">
      <c r="A94" s="625" t="s">
        <v>8912</v>
      </c>
      <c r="B94" s="626" t="s">
        <v>8913</v>
      </c>
      <c r="C94" s="626" t="s">
        <v>6409</v>
      </c>
      <c r="D94" s="626" t="s">
        <v>8992</v>
      </c>
      <c r="E94" s="626" t="s">
        <v>8993</v>
      </c>
      <c r="F94" s="629">
        <v>3</v>
      </c>
      <c r="G94" s="629">
        <v>57</v>
      </c>
      <c r="H94" s="629">
        <v>1</v>
      </c>
      <c r="I94" s="629">
        <v>19</v>
      </c>
      <c r="J94" s="629">
        <v>6</v>
      </c>
      <c r="K94" s="629">
        <v>114</v>
      </c>
      <c r="L94" s="629">
        <v>2</v>
      </c>
      <c r="M94" s="629">
        <v>19</v>
      </c>
      <c r="N94" s="629">
        <v>4</v>
      </c>
      <c r="O94" s="629">
        <v>76</v>
      </c>
      <c r="P94" s="642">
        <v>1.3333333333333333</v>
      </c>
      <c r="Q94" s="630">
        <v>19</v>
      </c>
    </row>
    <row r="95" spans="1:17" ht="14.4" customHeight="1" x14ac:dyDescent="0.3">
      <c r="A95" s="625" t="s">
        <v>8912</v>
      </c>
      <c r="B95" s="626" t="s">
        <v>8913</v>
      </c>
      <c r="C95" s="626" t="s">
        <v>6409</v>
      </c>
      <c r="D95" s="626" t="s">
        <v>8994</v>
      </c>
      <c r="E95" s="626" t="s">
        <v>8995</v>
      </c>
      <c r="F95" s="629">
        <v>8</v>
      </c>
      <c r="G95" s="629">
        <v>1440</v>
      </c>
      <c r="H95" s="629">
        <v>1</v>
      </c>
      <c r="I95" s="629">
        <v>180</v>
      </c>
      <c r="J95" s="629">
        <v>10</v>
      </c>
      <c r="K95" s="629">
        <v>1800</v>
      </c>
      <c r="L95" s="629">
        <v>1.25</v>
      </c>
      <c r="M95" s="629">
        <v>180</v>
      </c>
      <c r="N95" s="629">
        <v>7</v>
      </c>
      <c r="O95" s="629">
        <v>1267</v>
      </c>
      <c r="P95" s="642">
        <v>0.87986111111111109</v>
      </c>
      <c r="Q95" s="630">
        <v>181</v>
      </c>
    </row>
    <row r="96" spans="1:17" ht="14.4" customHeight="1" x14ac:dyDescent="0.3">
      <c r="A96" s="625" t="s">
        <v>8912</v>
      </c>
      <c r="B96" s="626" t="s">
        <v>8913</v>
      </c>
      <c r="C96" s="626" t="s">
        <v>6409</v>
      </c>
      <c r="D96" s="626" t="s">
        <v>8996</v>
      </c>
      <c r="E96" s="626" t="s">
        <v>8997</v>
      </c>
      <c r="F96" s="629">
        <v>16</v>
      </c>
      <c r="G96" s="629">
        <v>13600</v>
      </c>
      <c r="H96" s="629">
        <v>1</v>
      </c>
      <c r="I96" s="629">
        <v>850</v>
      </c>
      <c r="J96" s="629">
        <v>25</v>
      </c>
      <c r="K96" s="629">
        <v>21250</v>
      </c>
      <c r="L96" s="629">
        <v>1.5625</v>
      </c>
      <c r="M96" s="629">
        <v>850</v>
      </c>
      <c r="N96" s="629">
        <v>36</v>
      </c>
      <c r="O96" s="629">
        <v>30636</v>
      </c>
      <c r="P96" s="642">
        <v>2.2526470588235292</v>
      </c>
      <c r="Q96" s="630">
        <v>851</v>
      </c>
    </row>
    <row r="97" spans="1:17" ht="14.4" customHeight="1" x14ac:dyDescent="0.3">
      <c r="A97" s="625" t="s">
        <v>8912</v>
      </c>
      <c r="B97" s="626" t="s">
        <v>8913</v>
      </c>
      <c r="C97" s="626" t="s">
        <v>6409</v>
      </c>
      <c r="D97" s="626" t="s">
        <v>8998</v>
      </c>
      <c r="E97" s="626" t="s">
        <v>8999</v>
      </c>
      <c r="F97" s="629">
        <v>1</v>
      </c>
      <c r="G97" s="629">
        <v>495</v>
      </c>
      <c r="H97" s="629">
        <v>1</v>
      </c>
      <c r="I97" s="629">
        <v>495</v>
      </c>
      <c r="J97" s="629">
        <v>6</v>
      </c>
      <c r="K97" s="629">
        <v>2970</v>
      </c>
      <c r="L97" s="629">
        <v>6</v>
      </c>
      <c r="M97" s="629">
        <v>495</v>
      </c>
      <c r="N97" s="629">
        <v>4</v>
      </c>
      <c r="O97" s="629">
        <v>1980</v>
      </c>
      <c r="P97" s="642">
        <v>4</v>
      </c>
      <c r="Q97" s="630">
        <v>495</v>
      </c>
    </row>
    <row r="98" spans="1:17" ht="14.4" customHeight="1" x14ac:dyDescent="0.3">
      <c r="A98" s="625" t="s">
        <v>8912</v>
      </c>
      <c r="B98" s="626" t="s">
        <v>8913</v>
      </c>
      <c r="C98" s="626" t="s">
        <v>6409</v>
      </c>
      <c r="D98" s="626" t="s">
        <v>9000</v>
      </c>
      <c r="E98" s="626" t="s">
        <v>9001</v>
      </c>
      <c r="F98" s="629">
        <v>94</v>
      </c>
      <c r="G98" s="629">
        <v>92778</v>
      </c>
      <c r="H98" s="629">
        <v>1</v>
      </c>
      <c r="I98" s="629">
        <v>987</v>
      </c>
      <c r="J98" s="629">
        <v>105</v>
      </c>
      <c r="K98" s="629">
        <v>103635</v>
      </c>
      <c r="L98" s="629">
        <v>1.1170212765957446</v>
      </c>
      <c r="M98" s="629">
        <v>987</v>
      </c>
      <c r="N98" s="629">
        <v>107</v>
      </c>
      <c r="O98" s="629">
        <v>105609</v>
      </c>
      <c r="P98" s="642">
        <v>1.1382978723404256</v>
      </c>
      <c r="Q98" s="630">
        <v>987</v>
      </c>
    </row>
    <row r="99" spans="1:17" ht="14.4" customHeight="1" x14ac:dyDescent="0.3">
      <c r="A99" s="625" t="s">
        <v>8912</v>
      </c>
      <c r="B99" s="626" t="s">
        <v>8913</v>
      </c>
      <c r="C99" s="626" t="s">
        <v>6409</v>
      </c>
      <c r="D99" s="626" t="s">
        <v>9002</v>
      </c>
      <c r="E99" s="626" t="s">
        <v>9003</v>
      </c>
      <c r="F99" s="629">
        <v>2</v>
      </c>
      <c r="G99" s="629">
        <v>254</v>
      </c>
      <c r="H99" s="629">
        <v>1</v>
      </c>
      <c r="I99" s="629">
        <v>127</v>
      </c>
      <c r="J99" s="629"/>
      <c r="K99" s="629"/>
      <c r="L99" s="629"/>
      <c r="M99" s="629"/>
      <c r="N99" s="629"/>
      <c r="O99" s="629"/>
      <c r="P99" s="642"/>
      <c r="Q99" s="630"/>
    </row>
    <row r="100" spans="1:17" ht="14.4" customHeight="1" x14ac:dyDescent="0.3">
      <c r="A100" s="625" t="s">
        <v>8912</v>
      </c>
      <c r="B100" s="626" t="s">
        <v>8913</v>
      </c>
      <c r="C100" s="626" t="s">
        <v>6409</v>
      </c>
      <c r="D100" s="626" t="s">
        <v>9004</v>
      </c>
      <c r="E100" s="626" t="s">
        <v>9005</v>
      </c>
      <c r="F100" s="629">
        <v>45</v>
      </c>
      <c r="G100" s="629">
        <v>13050</v>
      </c>
      <c r="H100" s="629">
        <v>1</v>
      </c>
      <c r="I100" s="629">
        <v>290</v>
      </c>
      <c r="J100" s="629">
        <v>88</v>
      </c>
      <c r="K100" s="629">
        <v>25608</v>
      </c>
      <c r="L100" s="629">
        <v>1.9622988505747125</v>
      </c>
      <c r="M100" s="629">
        <v>291</v>
      </c>
      <c r="N100" s="629">
        <v>69</v>
      </c>
      <c r="O100" s="629">
        <v>20079</v>
      </c>
      <c r="P100" s="642">
        <v>1.5386206896551724</v>
      </c>
      <c r="Q100" s="630">
        <v>291</v>
      </c>
    </row>
    <row r="101" spans="1:17" ht="14.4" customHeight="1" x14ac:dyDescent="0.3">
      <c r="A101" s="625" t="s">
        <v>8912</v>
      </c>
      <c r="B101" s="626" t="s">
        <v>8913</v>
      </c>
      <c r="C101" s="626" t="s">
        <v>6409</v>
      </c>
      <c r="D101" s="626" t="s">
        <v>9006</v>
      </c>
      <c r="E101" s="626" t="s">
        <v>9007</v>
      </c>
      <c r="F101" s="629">
        <v>2</v>
      </c>
      <c r="G101" s="629">
        <v>260</v>
      </c>
      <c r="H101" s="629">
        <v>1</v>
      </c>
      <c r="I101" s="629">
        <v>130</v>
      </c>
      <c r="J101" s="629">
        <v>3</v>
      </c>
      <c r="K101" s="629">
        <v>390</v>
      </c>
      <c r="L101" s="629">
        <v>1.5</v>
      </c>
      <c r="M101" s="629">
        <v>130</v>
      </c>
      <c r="N101" s="629">
        <v>4</v>
      </c>
      <c r="O101" s="629">
        <v>524</v>
      </c>
      <c r="P101" s="642">
        <v>2.0153846153846153</v>
      </c>
      <c r="Q101" s="630">
        <v>131</v>
      </c>
    </row>
    <row r="102" spans="1:17" ht="14.4" customHeight="1" x14ac:dyDescent="0.3">
      <c r="A102" s="625" t="s">
        <v>8912</v>
      </c>
      <c r="B102" s="626" t="s">
        <v>8913</v>
      </c>
      <c r="C102" s="626" t="s">
        <v>6409</v>
      </c>
      <c r="D102" s="626" t="s">
        <v>9008</v>
      </c>
      <c r="E102" s="626" t="s">
        <v>9009</v>
      </c>
      <c r="F102" s="629"/>
      <c r="G102" s="629"/>
      <c r="H102" s="629"/>
      <c r="I102" s="629"/>
      <c r="J102" s="629">
        <v>2</v>
      </c>
      <c r="K102" s="629">
        <v>352</v>
      </c>
      <c r="L102" s="629"/>
      <c r="M102" s="629">
        <v>176</v>
      </c>
      <c r="N102" s="629">
        <v>1</v>
      </c>
      <c r="O102" s="629">
        <v>177</v>
      </c>
      <c r="P102" s="642"/>
      <c r="Q102" s="630">
        <v>177</v>
      </c>
    </row>
    <row r="103" spans="1:17" ht="14.4" customHeight="1" x14ac:dyDescent="0.3">
      <c r="A103" s="625" t="s">
        <v>8912</v>
      </c>
      <c r="B103" s="626" t="s">
        <v>8913</v>
      </c>
      <c r="C103" s="626" t="s">
        <v>6409</v>
      </c>
      <c r="D103" s="626" t="s">
        <v>9010</v>
      </c>
      <c r="E103" s="626" t="s">
        <v>9011</v>
      </c>
      <c r="F103" s="629">
        <v>6</v>
      </c>
      <c r="G103" s="629">
        <v>1086</v>
      </c>
      <c r="H103" s="629">
        <v>1</v>
      </c>
      <c r="I103" s="629">
        <v>181</v>
      </c>
      <c r="J103" s="629">
        <v>10</v>
      </c>
      <c r="K103" s="629">
        <v>1810</v>
      </c>
      <c r="L103" s="629">
        <v>1.6666666666666667</v>
      </c>
      <c r="M103" s="629">
        <v>181</v>
      </c>
      <c r="N103" s="629">
        <v>6</v>
      </c>
      <c r="O103" s="629">
        <v>1092</v>
      </c>
      <c r="P103" s="642">
        <v>1.0055248618784531</v>
      </c>
      <c r="Q103" s="630">
        <v>182</v>
      </c>
    </row>
    <row r="104" spans="1:17" ht="14.4" customHeight="1" x14ac:dyDescent="0.3">
      <c r="A104" s="625" t="s">
        <v>8912</v>
      </c>
      <c r="B104" s="626" t="s">
        <v>8913</v>
      </c>
      <c r="C104" s="626" t="s">
        <v>6409</v>
      </c>
      <c r="D104" s="626" t="s">
        <v>9012</v>
      </c>
      <c r="E104" s="626" t="s">
        <v>9013</v>
      </c>
      <c r="F104" s="629">
        <v>1</v>
      </c>
      <c r="G104" s="629">
        <v>37</v>
      </c>
      <c r="H104" s="629">
        <v>1</v>
      </c>
      <c r="I104" s="629">
        <v>37</v>
      </c>
      <c r="J104" s="629">
        <v>5</v>
      </c>
      <c r="K104" s="629">
        <v>185</v>
      </c>
      <c r="L104" s="629">
        <v>5</v>
      </c>
      <c r="M104" s="629">
        <v>37</v>
      </c>
      <c r="N104" s="629"/>
      <c r="O104" s="629"/>
      <c r="P104" s="642"/>
      <c r="Q104" s="630"/>
    </row>
    <row r="105" spans="1:17" ht="14.4" customHeight="1" x14ac:dyDescent="0.3">
      <c r="A105" s="625" t="s">
        <v>8912</v>
      </c>
      <c r="B105" s="626" t="s">
        <v>8913</v>
      </c>
      <c r="C105" s="626" t="s">
        <v>6409</v>
      </c>
      <c r="D105" s="626" t="s">
        <v>9014</v>
      </c>
      <c r="E105" s="626" t="s">
        <v>9015</v>
      </c>
      <c r="F105" s="629"/>
      <c r="G105" s="629"/>
      <c r="H105" s="629"/>
      <c r="I105" s="629"/>
      <c r="J105" s="629">
        <v>1</v>
      </c>
      <c r="K105" s="629">
        <v>649</v>
      </c>
      <c r="L105" s="629"/>
      <c r="M105" s="629">
        <v>649</v>
      </c>
      <c r="N105" s="629">
        <v>2</v>
      </c>
      <c r="O105" s="629">
        <v>1298</v>
      </c>
      <c r="P105" s="642"/>
      <c r="Q105" s="630">
        <v>649</v>
      </c>
    </row>
    <row r="106" spans="1:17" ht="14.4" customHeight="1" x14ac:dyDescent="0.3">
      <c r="A106" s="625" t="s">
        <v>8912</v>
      </c>
      <c r="B106" s="626" t="s">
        <v>8913</v>
      </c>
      <c r="C106" s="626" t="s">
        <v>6409</v>
      </c>
      <c r="D106" s="626" t="s">
        <v>9016</v>
      </c>
      <c r="E106" s="626" t="s">
        <v>9017</v>
      </c>
      <c r="F106" s="629">
        <v>63</v>
      </c>
      <c r="G106" s="629">
        <v>1827</v>
      </c>
      <c r="H106" s="629">
        <v>1</v>
      </c>
      <c r="I106" s="629">
        <v>29</v>
      </c>
      <c r="J106" s="629">
        <v>25</v>
      </c>
      <c r="K106" s="629">
        <v>725</v>
      </c>
      <c r="L106" s="629">
        <v>0.3968253968253968</v>
      </c>
      <c r="M106" s="629">
        <v>29</v>
      </c>
      <c r="N106" s="629">
        <v>22</v>
      </c>
      <c r="O106" s="629">
        <v>638</v>
      </c>
      <c r="P106" s="642">
        <v>0.34920634920634919</v>
      </c>
      <c r="Q106" s="630">
        <v>29</v>
      </c>
    </row>
    <row r="107" spans="1:17" ht="14.4" customHeight="1" x14ac:dyDescent="0.3">
      <c r="A107" s="625" t="s">
        <v>8912</v>
      </c>
      <c r="B107" s="626" t="s">
        <v>8913</v>
      </c>
      <c r="C107" s="626" t="s">
        <v>6409</v>
      </c>
      <c r="D107" s="626" t="s">
        <v>9018</v>
      </c>
      <c r="E107" s="626" t="s">
        <v>9019</v>
      </c>
      <c r="F107" s="629">
        <v>1371</v>
      </c>
      <c r="G107" s="629">
        <v>31533</v>
      </c>
      <c r="H107" s="629">
        <v>1</v>
      </c>
      <c r="I107" s="629">
        <v>23</v>
      </c>
      <c r="J107" s="629">
        <v>1359</v>
      </c>
      <c r="K107" s="629">
        <v>31257</v>
      </c>
      <c r="L107" s="629">
        <v>0.99124726477024072</v>
      </c>
      <c r="M107" s="629">
        <v>23</v>
      </c>
      <c r="N107" s="629">
        <v>1225</v>
      </c>
      <c r="O107" s="629">
        <v>28175</v>
      </c>
      <c r="P107" s="642">
        <v>0.89350838803792854</v>
      </c>
      <c r="Q107" s="630">
        <v>23</v>
      </c>
    </row>
    <row r="108" spans="1:17" ht="14.4" customHeight="1" x14ac:dyDescent="0.3">
      <c r="A108" s="625" t="s">
        <v>8912</v>
      </c>
      <c r="B108" s="626" t="s">
        <v>8913</v>
      </c>
      <c r="C108" s="626" t="s">
        <v>6409</v>
      </c>
      <c r="D108" s="626" t="s">
        <v>9020</v>
      </c>
      <c r="E108" s="626" t="s">
        <v>9021</v>
      </c>
      <c r="F108" s="629">
        <v>1</v>
      </c>
      <c r="G108" s="629">
        <v>88</v>
      </c>
      <c r="H108" s="629">
        <v>1</v>
      </c>
      <c r="I108" s="629">
        <v>88</v>
      </c>
      <c r="J108" s="629">
        <v>1</v>
      </c>
      <c r="K108" s="629">
        <v>88</v>
      </c>
      <c r="L108" s="629">
        <v>1</v>
      </c>
      <c r="M108" s="629">
        <v>88</v>
      </c>
      <c r="N108" s="629">
        <v>1</v>
      </c>
      <c r="O108" s="629">
        <v>88</v>
      </c>
      <c r="P108" s="642">
        <v>1</v>
      </c>
      <c r="Q108" s="630">
        <v>88</v>
      </c>
    </row>
    <row r="109" spans="1:17" ht="14.4" customHeight="1" x14ac:dyDescent="0.3">
      <c r="A109" s="625" t="s">
        <v>8912</v>
      </c>
      <c r="B109" s="626" t="s">
        <v>8913</v>
      </c>
      <c r="C109" s="626" t="s">
        <v>6409</v>
      </c>
      <c r="D109" s="626" t="s">
        <v>9022</v>
      </c>
      <c r="E109" s="626" t="s">
        <v>9023</v>
      </c>
      <c r="F109" s="629"/>
      <c r="G109" s="629"/>
      <c r="H109" s="629"/>
      <c r="I109" s="629"/>
      <c r="J109" s="629">
        <v>1</v>
      </c>
      <c r="K109" s="629">
        <v>394</v>
      </c>
      <c r="L109" s="629"/>
      <c r="M109" s="629">
        <v>394</v>
      </c>
      <c r="N109" s="629">
        <v>2</v>
      </c>
      <c r="O109" s="629">
        <v>788</v>
      </c>
      <c r="P109" s="642"/>
      <c r="Q109" s="630">
        <v>394</v>
      </c>
    </row>
    <row r="110" spans="1:17" ht="14.4" customHeight="1" x14ac:dyDescent="0.3">
      <c r="A110" s="625" t="s">
        <v>8912</v>
      </c>
      <c r="B110" s="626" t="s">
        <v>8913</v>
      </c>
      <c r="C110" s="626" t="s">
        <v>6409</v>
      </c>
      <c r="D110" s="626" t="s">
        <v>9024</v>
      </c>
      <c r="E110" s="626" t="s">
        <v>9025</v>
      </c>
      <c r="F110" s="629">
        <v>2</v>
      </c>
      <c r="G110" s="629">
        <v>156</v>
      </c>
      <c r="H110" s="629">
        <v>1</v>
      </c>
      <c r="I110" s="629">
        <v>78</v>
      </c>
      <c r="J110" s="629">
        <v>1</v>
      </c>
      <c r="K110" s="629">
        <v>78</v>
      </c>
      <c r="L110" s="629">
        <v>0.5</v>
      </c>
      <c r="M110" s="629">
        <v>78</v>
      </c>
      <c r="N110" s="629"/>
      <c r="O110" s="629"/>
      <c r="P110" s="642"/>
      <c r="Q110" s="630"/>
    </row>
    <row r="111" spans="1:17" ht="14.4" customHeight="1" x14ac:dyDescent="0.3">
      <c r="A111" s="625" t="s">
        <v>8912</v>
      </c>
      <c r="B111" s="626" t="s">
        <v>8913</v>
      </c>
      <c r="C111" s="626" t="s">
        <v>6409</v>
      </c>
      <c r="D111" s="626" t="s">
        <v>9026</v>
      </c>
      <c r="E111" s="626" t="s">
        <v>9027</v>
      </c>
      <c r="F111" s="629">
        <v>1</v>
      </c>
      <c r="G111" s="629">
        <v>248</v>
      </c>
      <c r="H111" s="629">
        <v>1</v>
      </c>
      <c r="I111" s="629">
        <v>248</v>
      </c>
      <c r="J111" s="629">
        <v>1</v>
      </c>
      <c r="K111" s="629">
        <v>249</v>
      </c>
      <c r="L111" s="629">
        <v>1.0040322580645162</v>
      </c>
      <c r="M111" s="629">
        <v>249</v>
      </c>
      <c r="N111" s="629"/>
      <c r="O111" s="629"/>
      <c r="P111" s="642"/>
      <c r="Q111" s="630"/>
    </row>
    <row r="112" spans="1:17" ht="14.4" customHeight="1" x14ac:dyDescent="0.3">
      <c r="A112" s="625" t="s">
        <v>8912</v>
      </c>
      <c r="B112" s="626" t="s">
        <v>8913</v>
      </c>
      <c r="C112" s="626" t="s">
        <v>6409</v>
      </c>
      <c r="D112" s="626" t="s">
        <v>9028</v>
      </c>
      <c r="E112" s="626" t="s">
        <v>9029</v>
      </c>
      <c r="F112" s="629"/>
      <c r="G112" s="629"/>
      <c r="H112" s="629"/>
      <c r="I112" s="629"/>
      <c r="J112" s="629"/>
      <c r="K112" s="629"/>
      <c r="L112" s="629"/>
      <c r="M112" s="629"/>
      <c r="N112" s="629">
        <v>2</v>
      </c>
      <c r="O112" s="629">
        <v>1172</v>
      </c>
      <c r="P112" s="642"/>
      <c r="Q112" s="630">
        <v>586</v>
      </c>
    </row>
    <row r="113" spans="1:17" ht="14.4" customHeight="1" x14ac:dyDescent="0.3">
      <c r="A113" s="625" t="s">
        <v>8912</v>
      </c>
      <c r="B113" s="626" t="s">
        <v>8913</v>
      </c>
      <c r="C113" s="626" t="s">
        <v>6409</v>
      </c>
      <c r="D113" s="626" t="s">
        <v>9030</v>
      </c>
      <c r="E113" s="626" t="s">
        <v>9031</v>
      </c>
      <c r="F113" s="629">
        <v>828</v>
      </c>
      <c r="G113" s="629">
        <v>121716</v>
      </c>
      <c r="H113" s="629">
        <v>1</v>
      </c>
      <c r="I113" s="629">
        <v>147</v>
      </c>
      <c r="J113" s="629">
        <v>1287</v>
      </c>
      <c r="K113" s="629">
        <v>189189</v>
      </c>
      <c r="L113" s="629">
        <v>1.5543478260869565</v>
      </c>
      <c r="M113" s="629">
        <v>147</v>
      </c>
      <c r="N113" s="629">
        <v>1223</v>
      </c>
      <c r="O113" s="629">
        <v>179781</v>
      </c>
      <c r="P113" s="642">
        <v>1.4770531400966183</v>
      </c>
      <c r="Q113" s="630">
        <v>147</v>
      </c>
    </row>
    <row r="114" spans="1:17" ht="14.4" customHeight="1" x14ac:dyDescent="0.3">
      <c r="A114" s="625" t="s">
        <v>8912</v>
      </c>
      <c r="B114" s="626" t="s">
        <v>8913</v>
      </c>
      <c r="C114" s="626" t="s">
        <v>6409</v>
      </c>
      <c r="D114" s="626" t="s">
        <v>9032</v>
      </c>
      <c r="E114" s="626" t="s">
        <v>9033</v>
      </c>
      <c r="F114" s="629">
        <v>39</v>
      </c>
      <c r="G114" s="629">
        <v>897</v>
      </c>
      <c r="H114" s="629">
        <v>1</v>
      </c>
      <c r="I114" s="629">
        <v>23</v>
      </c>
      <c r="J114" s="629">
        <v>58</v>
      </c>
      <c r="K114" s="629">
        <v>1334</v>
      </c>
      <c r="L114" s="629">
        <v>1.4871794871794872</v>
      </c>
      <c r="M114" s="629">
        <v>23</v>
      </c>
      <c r="N114" s="629">
        <v>26</v>
      </c>
      <c r="O114" s="629">
        <v>598</v>
      </c>
      <c r="P114" s="642">
        <v>0.66666666666666663</v>
      </c>
      <c r="Q114" s="630">
        <v>23</v>
      </c>
    </row>
    <row r="115" spans="1:17" ht="14.4" customHeight="1" x14ac:dyDescent="0.3">
      <c r="A115" s="625" t="s">
        <v>8912</v>
      </c>
      <c r="B115" s="626" t="s">
        <v>8913</v>
      </c>
      <c r="C115" s="626" t="s">
        <v>6409</v>
      </c>
      <c r="D115" s="626" t="s">
        <v>9034</v>
      </c>
      <c r="E115" s="626" t="s">
        <v>9035</v>
      </c>
      <c r="F115" s="629">
        <v>3</v>
      </c>
      <c r="G115" s="629">
        <v>99</v>
      </c>
      <c r="H115" s="629">
        <v>1</v>
      </c>
      <c r="I115" s="629">
        <v>33</v>
      </c>
      <c r="J115" s="629">
        <v>3</v>
      </c>
      <c r="K115" s="629">
        <v>99</v>
      </c>
      <c r="L115" s="629">
        <v>1</v>
      </c>
      <c r="M115" s="629">
        <v>33</v>
      </c>
      <c r="N115" s="629">
        <v>6</v>
      </c>
      <c r="O115" s="629">
        <v>198</v>
      </c>
      <c r="P115" s="642">
        <v>2</v>
      </c>
      <c r="Q115" s="630">
        <v>33</v>
      </c>
    </row>
    <row r="116" spans="1:17" ht="14.4" customHeight="1" x14ac:dyDescent="0.3">
      <c r="A116" s="625" t="s">
        <v>8912</v>
      </c>
      <c r="B116" s="626" t="s">
        <v>8913</v>
      </c>
      <c r="C116" s="626" t="s">
        <v>6409</v>
      </c>
      <c r="D116" s="626" t="s">
        <v>9036</v>
      </c>
      <c r="E116" s="626" t="s">
        <v>9037</v>
      </c>
      <c r="F116" s="629">
        <v>1</v>
      </c>
      <c r="G116" s="629">
        <v>26</v>
      </c>
      <c r="H116" s="629">
        <v>1</v>
      </c>
      <c r="I116" s="629">
        <v>26</v>
      </c>
      <c r="J116" s="629"/>
      <c r="K116" s="629"/>
      <c r="L116" s="629"/>
      <c r="M116" s="629"/>
      <c r="N116" s="629"/>
      <c r="O116" s="629"/>
      <c r="P116" s="642"/>
      <c r="Q116" s="630"/>
    </row>
    <row r="117" spans="1:17" ht="14.4" customHeight="1" x14ac:dyDescent="0.3">
      <c r="A117" s="625" t="s">
        <v>8912</v>
      </c>
      <c r="B117" s="626" t="s">
        <v>8913</v>
      </c>
      <c r="C117" s="626" t="s">
        <v>6409</v>
      </c>
      <c r="D117" s="626" t="s">
        <v>9038</v>
      </c>
      <c r="E117" s="626" t="s">
        <v>9039</v>
      </c>
      <c r="F117" s="629"/>
      <c r="G117" s="629"/>
      <c r="H117" s="629"/>
      <c r="I117" s="629"/>
      <c r="J117" s="629"/>
      <c r="K117" s="629"/>
      <c r="L117" s="629"/>
      <c r="M117" s="629"/>
      <c r="N117" s="629">
        <v>2</v>
      </c>
      <c r="O117" s="629">
        <v>410</v>
      </c>
      <c r="P117" s="642"/>
      <c r="Q117" s="630">
        <v>205</v>
      </c>
    </row>
    <row r="118" spans="1:17" ht="14.4" customHeight="1" x14ac:dyDescent="0.3">
      <c r="A118" s="625" t="s">
        <v>8912</v>
      </c>
      <c r="B118" s="626" t="s">
        <v>8913</v>
      </c>
      <c r="C118" s="626" t="s">
        <v>6409</v>
      </c>
      <c r="D118" s="626" t="s">
        <v>9040</v>
      </c>
      <c r="E118" s="626" t="s">
        <v>9041</v>
      </c>
      <c r="F118" s="629"/>
      <c r="G118" s="629"/>
      <c r="H118" s="629"/>
      <c r="I118" s="629"/>
      <c r="J118" s="629">
        <v>1</v>
      </c>
      <c r="K118" s="629">
        <v>236</v>
      </c>
      <c r="L118" s="629"/>
      <c r="M118" s="629">
        <v>236</v>
      </c>
      <c r="N118" s="629">
        <v>1</v>
      </c>
      <c r="O118" s="629">
        <v>236</v>
      </c>
      <c r="P118" s="642"/>
      <c r="Q118" s="630">
        <v>236</v>
      </c>
    </row>
    <row r="119" spans="1:17" ht="14.4" customHeight="1" x14ac:dyDescent="0.3">
      <c r="A119" s="625" t="s">
        <v>8912</v>
      </c>
      <c r="B119" s="626" t="s">
        <v>8913</v>
      </c>
      <c r="C119" s="626" t="s">
        <v>6409</v>
      </c>
      <c r="D119" s="626" t="s">
        <v>9042</v>
      </c>
      <c r="E119" s="626" t="s">
        <v>9043</v>
      </c>
      <c r="F119" s="629"/>
      <c r="G119" s="629"/>
      <c r="H119" s="629"/>
      <c r="I119" s="629"/>
      <c r="J119" s="629"/>
      <c r="K119" s="629"/>
      <c r="L119" s="629"/>
      <c r="M119" s="629"/>
      <c r="N119" s="629">
        <v>2</v>
      </c>
      <c r="O119" s="629">
        <v>314</v>
      </c>
      <c r="P119" s="642"/>
      <c r="Q119" s="630">
        <v>157</v>
      </c>
    </row>
    <row r="120" spans="1:17" ht="14.4" customHeight="1" x14ac:dyDescent="0.3">
      <c r="A120" s="625" t="s">
        <v>8912</v>
      </c>
      <c r="B120" s="626" t="s">
        <v>8913</v>
      </c>
      <c r="C120" s="626" t="s">
        <v>6409</v>
      </c>
      <c r="D120" s="626" t="s">
        <v>9044</v>
      </c>
      <c r="E120" s="626" t="s">
        <v>9045</v>
      </c>
      <c r="F120" s="629">
        <v>174</v>
      </c>
      <c r="G120" s="629">
        <v>10614</v>
      </c>
      <c r="H120" s="629">
        <v>1</v>
      </c>
      <c r="I120" s="629">
        <v>61</v>
      </c>
      <c r="J120" s="629">
        <v>191</v>
      </c>
      <c r="K120" s="629">
        <v>11651</v>
      </c>
      <c r="L120" s="629">
        <v>1.0977011494252873</v>
      </c>
      <c r="M120" s="629">
        <v>61</v>
      </c>
      <c r="N120" s="629">
        <v>211</v>
      </c>
      <c r="O120" s="629">
        <v>12871</v>
      </c>
      <c r="P120" s="642">
        <v>1.2126436781609196</v>
      </c>
      <c r="Q120" s="630">
        <v>61</v>
      </c>
    </row>
    <row r="121" spans="1:17" ht="14.4" customHeight="1" x14ac:dyDescent="0.3">
      <c r="A121" s="625" t="s">
        <v>8912</v>
      </c>
      <c r="B121" s="626" t="s">
        <v>8913</v>
      </c>
      <c r="C121" s="626" t="s">
        <v>6409</v>
      </c>
      <c r="D121" s="626" t="s">
        <v>9046</v>
      </c>
      <c r="E121" s="626" t="s">
        <v>9047</v>
      </c>
      <c r="F121" s="629">
        <v>3</v>
      </c>
      <c r="G121" s="629">
        <v>528</v>
      </c>
      <c r="H121" s="629">
        <v>1</v>
      </c>
      <c r="I121" s="629">
        <v>176</v>
      </c>
      <c r="J121" s="629">
        <v>7</v>
      </c>
      <c r="K121" s="629">
        <v>1232</v>
      </c>
      <c r="L121" s="629">
        <v>2.3333333333333335</v>
      </c>
      <c r="M121" s="629">
        <v>176</v>
      </c>
      <c r="N121" s="629">
        <v>1</v>
      </c>
      <c r="O121" s="629">
        <v>176</v>
      </c>
      <c r="P121" s="642">
        <v>0.33333333333333331</v>
      </c>
      <c r="Q121" s="630">
        <v>176</v>
      </c>
    </row>
    <row r="122" spans="1:17" ht="14.4" customHeight="1" x14ac:dyDescent="0.3">
      <c r="A122" s="625" t="s">
        <v>8912</v>
      </c>
      <c r="B122" s="626" t="s">
        <v>8913</v>
      </c>
      <c r="C122" s="626" t="s">
        <v>6409</v>
      </c>
      <c r="D122" s="626" t="s">
        <v>9048</v>
      </c>
      <c r="E122" s="626" t="s">
        <v>9049</v>
      </c>
      <c r="F122" s="629">
        <v>1</v>
      </c>
      <c r="G122" s="629">
        <v>249</v>
      </c>
      <c r="H122" s="629">
        <v>1</v>
      </c>
      <c r="I122" s="629">
        <v>249</v>
      </c>
      <c r="J122" s="629">
        <v>2</v>
      </c>
      <c r="K122" s="629">
        <v>500</v>
      </c>
      <c r="L122" s="629">
        <v>2.0080321285140563</v>
      </c>
      <c r="M122" s="629">
        <v>250</v>
      </c>
      <c r="N122" s="629"/>
      <c r="O122" s="629"/>
      <c r="P122" s="642"/>
      <c r="Q122" s="630"/>
    </row>
    <row r="123" spans="1:17" ht="14.4" customHeight="1" x14ac:dyDescent="0.3">
      <c r="A123" s="625" t="s">
        <v>8912</v>
      </c>
      <c r="B123" s="626" t="s">
        <v>8913</v>
      </c>
      <c r="C123" s="626" t="s">
        <v>6409</v>
      </c>
      <c r="D123" s="626" t="s">
        <v>9050</v>
      </c>
      <c r="E123" s="626" t="s">
        <v>9051</v>
      </c>
      <c r="F123" s="629">
        <v>2892</v>
      </c>
      <c r="G123" s="629">
        <v>83868</v>
      </c>
      <c r="H123" s="629">
        <v>1</v>
      </c>
      <c r="I123" s="629">
        <v>29</v>
      </c>
      <c r="J123" s="629">
        <v>2939</v>
      </c>
      <c r="K123" s="629">
        <v>85231</v>
      </c>
      <c r="L123" s="629">
        <v>1.0162517289073305</v>
      </c>
      <c r="M123" s="629">
        <v>29</v>
      </c>
      <c r="N123" s="629">
        <v>2774</v>
      </c>
      <c r="O123" s="629">
        <v>80446</v>
      </c>
      <c r="P123" s="642">
        <v>0.95919778699861691</v>
      </c>
      <c r="Q123" s="630">
        <v>29</v>
      </c>
    </row>
    <row r="124" spans="1:17" ht="14.4" customHeight="1" x14ac:dyDescent="0.3">
      <c r="A124" s="625" t="s">
        <v>8912</v>
      </c>
      <c r="B124" s="626" t="s">
        <v>8913</v>
      </c>
      <c r="C124" s="626" t="s">
        <v>6409</v>
      </c>
      <c r="D124" s="626" t="s">
        <v>9052</v>
      </c>
      <c r="E124" s="626" t="s">
        <v>9053</v>
      </c>
      <c r="F124" s="629"/>
      <c r="G124" s="629"/>
      <c r="H124" s="629"/>
      <c r="I124" s="629"/>
      <c r="J124" s="629"/>
      <c r="K124" s="629"/>
      <c r="L124" s="629"/>
      <c r="M124" s="629"/>
      <c r="N124" s="629">
        <v>1</v>
      </c>
      <c r="O124" s="629">
        <v>309</v>
      </c>
      <c r="P124" s="642"/>
      <c r="Q124" s="630">
        <v>309</v>
      </c>
    </row>
    <row r="125" spans="1:17" ht="14.4" customHeight="1" x14ac:dyDescent="0.3">
      <c r="A125" s="625" t="s">
        <v>8912</v>
      </c>
      <c r="B125" s="626" t="s">
        <v>8913</v>
      </c>
      <c r="C125" s="626" t="s">
        <v>6409</v>
      </c>
      <c r="D125" s="626" t="s">
        <v>9054</v>
      </c>
      <c r="E125" s="626" t="s">
        <v>9055</v>
      </c>
      <c r="F125" s="629">
        <v>2</v>
      </c>
      <c r="G125" s="629">
        <v>42</v>
      </c>
      <c r="H125" s="629">
        <v>1</v>
      </c>
      <c r="I125" s="629">
        <v>21</v>
      </c>
      <c r="J125" s="629">
        <v>1</v>
      </c>
      <c r="K125" s="629">
        <v>21</v>
      </c>
      <c r="L125" s="629">
        <v>0.5</v>
      </c>
      <c r="M125" s="629">
        <v>21</v>
      </c>
      <c r="N125" s="629"/>
      <c r="O125" s="629"/>
      <c r="P125" s="642"/>
      <c r="Q125" s="630"/>
    </row>
    <row r="126" spans="1:17" ht="14.4" customHeight="1" x14ac:dyDescent="0.3">
      <c r="A126" s="625" t="s">
        <v>8912</v>
      </c>
      <c r="B126" s="626" t="s">
        <v>8913</v>
      </c>
      <c r="C126" s="626" t="s">
        <v>6409</v>
      </c>
      <c r="D126" s="626" t="s">
        <v>9056</v>
      </c>
      <c r="E126" s="626" t="s">
        <v>9057</v>
      </c>
      <c r="F126" s="629"/>
      <c r="G126" s="629"/>
      <c r="H126" s="629"/>
      <c r="I126" s="629"/>
      <c r="J126" s="629"/>
      <c r="K126" s="629"/>
      <c r="L126" s="629"/>
      <c r="M126" s="629"/>
      <c r="N126" s="629">
        <v>1</v>
      </c>
      <c r="O126" s="629">
        <v>308</v>
      </c>
      <c r="P126" s="642"/>
      <c r="Q126" s="630">
        <v>308</v>
      </c>
    </row>
    <row r="127" spans="1:17" ht="14.4" customHeight="1" x14ac:dyDescent="0.3">
      <c r="A127" s="625" t="s">
        <v>8912</v>
      </c>
      <c r="B127" s="626" t="s">
        <v>8913</v>
      </c>
      <c r="C127" s="626" t="s">
        <v>6409</v>
      </c>
      <c r="D127" s="626" t="s">
        <v>9058</v>
      </c>
      <c r="E127" s="626" t="s">
        <v>9059</v>
      </c>
      <c r="F127" s="629"/>
      <c r="G127" s="629"/>
      <c r="H127" s="629"/>
      <c r="I127" s="629"/>
      <c r="J127" s="629"/>
      <c r="K127" s="629"/>
      <c r="L127" s="629"/>
      <c r="M127" s="629"/>
      <c r="N127" s="629">
        <v>9</v>
      </c>
      <c r="O127" s="629">
        <v>5301</v>
      </c>
      <c r="P127" s="642"/>
      <c r="Q127" s="630">
        <v>589</v>
      </c>
    </row>
    <row r="128" spans="1:17" ht="14.4" customHeight="1" x14ac:dyDescent="0.3">
      <c r="A128" s="625" t="s">
        <v>8912</v>
      </c>
      <c r="B128" s="626" t="s">
        <v>8913</v>
      </c>
      <c r="C128" s="626" t="s">
        <v>6409</v>
      </c>
      <c r="D128" s="626" t="s">
        <v>9060</v>
      </c>
      <c r="E128" s="626" t="s">
        <v>9061</v>
      </c>
      <c r="F128" s="629">
        <v>1</v>
      </c>
      <c r="G128" s="629">
        <v>17</v>
      </c>
      <c r="H128" s="629">
        <v>1</v>
      </c>
      <c r="I128" s="629">
        <v>17</v>
      </c>
      <c r="J128" s="629"/>
      <c r="K128" s="629"/>
      <c r="L128" s="629"/>
      <c r="M128" s="629"/>
      <c r="N128" s="629"/>
      <c r="O128" s="629"/>
      <c r="P128" s="642"/>
      <c r="Q128" s="630"/>
    </row>
    <row r="129" spans="1:17" ht="14.4" customHeight="1" x14ac:dyDescent="0.3">
      <c r="A129" s="625" t="s">
        <v>8912</v>
      </c>
      <c r="B129" s="626" t="s">
        <v>8913</v>
      </c>
      <c r="C129" s="626" t="s">
        <v>6409</v>
      </c>
      <c r="D129" s="626" t="s">
        <v>9062</v>
      </c>
      <c r="E129" s="626" t="s">
        <v>9063</v>
      </c>
      <c r="F129" s="629">
        <v>6</v>
      </c>
      <c r="G129" s="629">
        <v>156</v>
      </c>
      <c r="H129" s="629">
        <v>1</v>
      </c>
      <c r="I129" s="629">
        <v>26</v>
      </c>
      <c r="J129" s="629">
        <v>8</v>
      </c>
      <c r="K129" s="629">
        <v>208</v>
      </c>
      <c r="L129" s="629">
        <v>1.3333333333333333</v>
      </c>
      <c r="M129" s="629">
        <v>26</v>
      </c>
      <c r="N129" s="629">
        <v>10</v>
      </c>
      <c r="O129" s="629">
        <v>260</v>
      </c>
      <c r="P129" s="642">
        <v>1.6666666666666667</v>
      </c>
      <c r="Q129" s="630">
        <v>26</v>
      </c>
    </row>
    <row r="130" spans="1:17" ht="14.4" customHeight="1" x14ac:dyDescent="0.3">
      <c r="A130" s="625" t="s">
        <v>8912</v>
      </c>
      <c r="B130" s="626" t="s">
        <v>8913</v>
      </c>
      <c r="C130" s="626" t="s">
        <v>6409</v>
      </c>
      <c r="D130" s="626" t="s">
        <v>9064</v>
      </c>
      <c r="E130" s="626" t="s">
        <v>9065</v>
      </c>
      <c r="F130" s="629">
        <v>2887</v>
      </c>
      <c r="G130" s="629">
        <v>83723</v>
      </c>
      <c r="H130" s="629">
        <v>1</v>
      </c>
      <c r="I130" s="629">
        <v>29</v>
      </c>
      <c r="J130" s="629">
        <v>2764</v>
      </c>
      <c r="K130" s="629">
        <v>80156</v>
      </c>
      <c r="L130" s="629">
        <v>0.95739521995150678</v>
      </c>
      <c r="M130" s="629">
        <v>29</v>
      </c>
      <c r="N130" s="629">
        <v>2513</v>
      </c>
      <c r="O130" s="629">
        <v>72877</v>
      </c>
      <c r="P130" s="642">
        <v>0.8704537582265327</v>
      </c>
      <c r="Q130" s="630">
        <v>29</v>
      </c>
    </row>
    <row r="131" spans="1:17" ht="14.4" customHeight="1" x14ac:dyDescent="0.3">
      <c r="A131" s="625" t="s">
        <v>8912</v>
      </c>
      <c r="B131" s="626" t="s">
        <v>8913</v>
      </c>
      <c r="C131" s="626" t="s">
        <v>6409</v>
      </c>
      <c r="D131" s="626" t="s">
        <v>9066</v>
      </c>
      <c r="E131" s="626" t="s">
        <v>9067</v>
      </c>
      <c r="F131" s="629">
        <v>1028</v>
      </c>
      <c r="G131" s="629">
        <v>27756</v>
      </c>
      <c r="H131" s="629">
        <v>1</v>
      </c>
      <c r="I131" s="629">
        <v>27</v>
      </c>
      <c r="J131" s="629">
        <v>677</v>
      </c>
      <c r="K131" s="629">
        <v>18279</v>
      </c>
      <c r="L131" s="629">
        <v>0.65856031128404668</v>
      </c>
      <c r="M131" s="629">
        <v>27</v>
      </c>
      <c r="N131" s="629">
        <v>650</v>
      </c>
      <c r="O131" s="629">
        <v>17550</v>
      </c>
      <c r="P131" s="642">
        <v>0.63229571984435795</v>
      </c>
      <c r="Q131" s="630">
        <v>27</v>
      </c>
    </row>
    <row r="132" spans="1:17" ht="14.4" customHeight="1" x14ac:dyDescent="0.3">
      <c r="A132" s="625" t="s">
        <v>8912</v>
      </c>
      <c r="B132" s="626" t="s">
        <v>8913</v>
      </c>
      <c r="C132" s="626" t="s">
        <v>6409</v>
      </c>
      <c r="D132" s="626" t="s">
        <v>9068</v>
      </c>
      <c r="E132" s="626" t="s">
        <v>9069</v>
      </c>
      <c r="F132" s="629">
        <v>4</v>
      </c>
      <c r="G132" s="629">
        <v>180</v>
      </c>
      <c r="H132" s="629">
        <v>1</v>
      </c>
      <c r="I132" s="629">
        <v>45</v>
      </c>
      <c r="J132" s="629">
        <v>5</v>
      </c>
      <c r="K132" s="629">
        <v>225</v>
      </c>
      <c r="L132" s="629">
        <v>1.25</v>
      </c>
      <c r="M132" s="629">
        <v>45</v>
      </c>
      <c r="N132" s="629"/>
      <c r="O132" s="629"/>
      <c r="P132" s="642"/>
      <c r="Q132" s="630"/>
    </row>
    <row r="133" spans="1:17" ht="14.4" customHeight="1" x14ac:dyDescent="0.3">
      <c r="A133" s="625" t="s">
        <v>8912</v>
      </c>
      <c r="B133" s="626" t="s">
        <v>8913</v>
      </c>
      <c r="C133" s="626" t="s">
        <v>6409</v>
      </c>
      <c r="D133" s="626" t="s">
        <v>9070</v>
      </c>
      <c r="E133" s="626" t="s">
        <v>9071</v>
      </c>
      <c r="F133" s="629">
        <v>9</v>
      </c>
      <c r="G133" s="629">
        <v>558</v>
      </c>
      <c r="H133" s="629">
        <v>1</v>
      </c>
      <c r="I133" s="629">
        <v>62</v>
      </c>
      <c r="J133" s="629">
        <v>15</v>
      </c>
      <c r="K133" s="629">
        <v>930</v>
      </c>
      <c r="L133" s="629">
        <v>1.6666666666666667</v>
      </c>
      <c r="M133" s="629">
        <v>62</v>
      </c>
      <c r="N133" s="629">
        <v>6</v>
      </c>
      <c r="O133" s="629">
        <v>372</v>
      </c>
      <c r="P133" s="642">
        <v>0.66666666666666663</v>
      </c>
      <c r="Q133" s="630">
        <v>62</v>
      </c>
    </row>
    <row r="134" spans="1:17" ht="14.4" customHeight="1" x14ac:dyDescent="0.3">
      <c r="A134" s="625" t="s">
        <v>8912</v>
      </c>
      <c r="B134" s="626" t="s">
        <v>8913</v>
      </c>
      <c r="C134" s="626" t="s">
        <v>6409</v>
      </c>
      <c r="D134" s="626" t="s">
        <v>9072</v>
      </c>
      <c r="E134" s="626" t="s">
        <v>9073</v>
      </c>
      <c r="F134" s="629">
        <v>36</v>
      </c>
      <c r="G134" s="629">
        <v>3024</v>
      </c>
      <c r="H134" s="629">
        <v>1</v>
      </c>
      <c r="I134" s="629">
        <v>84</v>
      </c>
      <c r="J134" s="629">
        <v>71</v>
      </c>
      <c r="K134" s="629">
        <v>5964</v>
      </c>
      <c r="L134" s="629">
        <v>1.9722222222222223</v>
      </c>
      <c r="M134" s="629">
        <v>84</v>
      </c>
      <c r="N134" s="629">
        <v>122</v>
      </c>
      <c r="O134" s="629">
        <v>10248</v>
      </c>
      <c r="P134" s="642">
        <v>3.3888888888888888</v>
      </c>
      <c r="Q134" s="630">
        <v>84</v>
      </c>
    </row>
    <row r="135" spans="1:17" ht="14.4" customHeight="1" x14ac:dyDescent="0.3">
      <c r="A135" s="625" t="s">
        <v>8912</v>
      </c>
      <c r="B135" s="626" t="s">
        <v>8913</v>
      </c>
      <c r="C135" s="626" t="s">
        <v>6409</v>
      </c>
      <c r="D135" s="626" t="s">
        <v>9074</v>
      </c>
      <c r="E135" s="626" t="s">
        <v>9075</v>
      </c>
      <c r="F135" s="629"/>
      <c r="G135" s="629"/>
      <c r="H135" s="629"/>
      <c r="I135" s="629"/>
      <c r="J135" s="629"/>
      <c r="K135" s="629"/>
      <c r="L135" s="629"/>
      <c r="M135" s="629"/>
      <c r="N135" s="629">
        <v>1</v>
      </c>
      <c r="O135" s="629">
        <v>528</v>
      </c>
      <c r="P135" s="642"/>
      <c r="Q135" s="630">
        <v>528</v>
      </c>
    </row>
    <row r="136" spans="1:17" ht="14.4" customHeight="1" x14ac:dyDescent="0.3">
      <c r="A136" s="625" t="s">
        <v>8912</v>
      </c>
      <c r="B136" s="626" t="s">
        <v>8913</v>
      </c>
      <c r="C136" s="626" t="s">
        <v>6409</v>
      </c>
      <c r="D136" s="626" t="s">
        <v>9076</v>
      </c>
      <c r="E136" s="626" t="s">
        <v>9077</v>
      </c>
      <c r="F136" s="629">
        <v>856</v>
      </c>
      <c r="G136" s="629">
        <v>20544</v>
      </c>
      <c r="H136" s="629">
        <v>1</v>
      </c>
      <c r="I136" s="629">
        <v>24</v>
      </c>
      <c r="J136" s="629">
        <v>1095</v>
      </c>
      <c r="K136" s="629">
        <v>26280</v>
      </c>
      <c r="L136" s="629">
        <v>1.2792056074766356</v>
      </c>
      <c r="M136" s="629">
        <v>24</v>
      </c>
      <c r="N136" s="629">
        <v>1085</v>
      </c>
      <c r="O136" s="629">
        <v>26040</v>
      </c>
      <c r="P136" s="642">
        <v>1.2675233644859814</v>
      </c>
      <c r="Q136" s="630">
        <v>24</v>
      </c>
    </row>
    <row r="137" spans="1:17" ht="14.4" customHeight="1" x14ac:dyDescent="0.3">
      <c r="A137" s="625" t="s">
        <v>8912</v>
      </c>
      <c r="B137" s="626" t="s">
        <v>8913</v>
      </c>
      <c r="C137" s="626" t="s">
        <v>6409</v>
      </c>
      <c r="D137" s="626" t="s">
        <v>9078</v>
      </c>
      <c r="E137" s="626" t="s">
        <v>9079</v>
      </c>
      <c r="F137" s="629">
        <v>33</v>
      </c>
      <c r="G137" s="629">
        <v>2244</v>
      </c>
      <c r="H137" s="629">
        <v>1</v>
      </c>
      <c r="I137" s="629">
        <v>68</v>
      </c>
      <c r="J137" s="629">
        <v>21</v>
      </c>
      <c r="K137" s="629">
        <v>1428</v>
      </c>
      <c r="L137" s="629">
        <v>0.63636363636363635</v>
      </c>
      <c r="M137" s="629">
        <v>68</v>
      </c>
      <c r="N137" s="629">
        <v>35</v>
      </c>
      <c r="O137" s="629">
        <v>2380</v>
      </c>
      <c r="P137" s="642">
        <v>1.0606060606060606</v>
      </c>
      <c r="Q137" s="630">
        <v>68</v>
      </c>
    </row>
    <row r="138" spans="1:17" ht="14.4" customHeight="1" x14ac:dyDescent="0.3">
      <c r="A138" s="625" t="s">
        <v>8912</v>
      </c>
      <c r="B138" s="626" t="s">
        <v>8913</v>
      </c>
      <c r="C138" s="626" t="s">
        <v>6409</v>
      </c>
      <c r="D138" s="626" t="s">
        <v>9080</v>
      </c>
      <c r="E138" s="626" t="s">
        <v>9081</v>
      </c>
      <c r="F138" s="629">
        <v>69</v>
      </c>
      <c r="G138" s="629">
        <v>1518</v>
      </c>
      <c r="H138" s="629">
        <v>1</v>
      </c>
      <c r="I138" s="629">
        <v>22</v>
      </c>
      <c r="J138" s="629">
        <v>71</v>
      </c>
      <c r="K138" s="629">
        <v>1562</v>
      </c>
      <c r="L138" s="629">
        <v>1.0289855072463767</v>
      </c>
      <c r="M138" s="629">
        <v>22</v>
      </c>
      <c r="N138" s="629">
        <v>30</v>
      </c>
      <c r="O138" s="629">
        <v>660</v>
      </c>
      <c r="P138" s="642">
        <v>0.43478260869565216</v>
      </c>
      <c r="Q138" s="630">
        <v>22</v>
      </c>
    </row>
    <row r="139" spans="1:17" ht="14.4" customHeight="1" x14ac:dyDescent="0.3">
      <c r="A139" s="625" t="s">
        <v>8912</v>
      </c>
      <c r="B139" s="626" t="s">
        <v>8913</v>
      </c>
      <c r="C139" s="626" t="s">
        <v>6409</v>
      </c>
      <c r="D139" s="626" t="s">
        <v>9082</v>
      </c>
      <c r="E139" s="626" t="s">
        <v>9083</v>
      </c>
      <c r="F139" s="629"/>
      <c r="G139" s="629"/>
      <c r="H139" s="629"/>
      <c r="I139" s="629"/>
      <c r="J139" s="629"/>
      <c r="K139" s="629"/>
      <c r="L139" s="629"/>
      <c r="M139" s="629"/>
      <c r="N139" s="629">
        <v>1</v>
      </c>
      <c r="O139" s="629">
        <v>308</v>
      </c>
      <c r="P139" s="642"/>
      <c r="Q139" s="630">
        <v>308</v>
      </c>
    </row>
    <row r="140" spans="1:17" ht="14.4" customHeight="1" x14ac:dyDescent="0.3">
      <c r="A140" s="625" t="s">
        <v>8912</v>
      </c>
      <c r="B140" s="626" t="s">
        <v>8913</v>
      </c>
      <c r="C140" s="626" t="s">
        <v>6409</v>
      </c>
      <c r="D140" s="626" t="s">
        <v>9084</v>
      </c>
      <c r="E140" s="626" t="s">
        <v>9085</v>
      </c>
      <c r="F140" s="629"/>
      <c r="G140" s="629"/>
      <c r="H140" s="629"/>
      <c r="I140" s="629"/>
      <c r="J140" s="629"/>
      <c r="K140" s="629"/>
      <c r="L140" s="629"/>
      <c r="M140" s="629"/>
      <c r="N140" s="629">
        <v>6</v>
      </c>
      <c r="O140" s="629">
        <v>3360</v>
      </c>
      <c r="P140" s="642"/>
      <c r="Q140" s="630">
        <v>560</v>
      </c>
    </row>
    <row r="141" spans="1:17" ht="14.4" customHeight="1" x14ac:dyDescent="0.3">
      <c r="A141" s="625" t="s">
        <v>8912</v>
      </c>
      <c r="B141" s="626" t="s">
        <v>8913</v>
      </c>
      <c r="C141" s="626" t="s">
        <v>6409</v>
      </c>
      <c r="D141" s="626" t="s">
        <v>9086</v>
      </c>
      <c r="E141" s="626" t="s">
        <v>9087</v>
      </c>
      <c r="F141" s="629">
        <v>2374</v>
      </c>
      <c r="G141" s="629">
        <v>52228</v>
      </c>
      <c r="H141" s="629">
        <v>1</v>
      </c>
      <c r="I141" s="629">
        <v>22</v>
      </c>
      <c r="J141" s="629">
        <v>2497</v>
      </c>
      <c r="K141" s="629">
        <v>54934</v>
      </c>
      <c r="L141" s="629">
        <v>1.0518112889637743</v>
      </c>
      <c r="M141" s="629">
        <v>22</v>
      </c>
      <c r="N141" s="629">
        <v>2350</v>
      </c>
      <c r="O141" s="629">
        <v>51700</v>
      </c>
      <c r="P141" s="642">
        <v>0.98989048020219039</v>
      </c>
      <c r="Q141" s="630">
        <v>22</v>
      </c>
    </row>
    <row r="142" spans="1:17" ht="14.4" customHeight="1" x14ac:dyDescent="0.3">
      <c r="A142" s="625" t="s">
        <v>8912</v>
      </c>
      <c r="B142" s="626" t="s">
        <v>8913</v>
      </c>
      <c r="C142" s="626" t="s">
        <v>6409</v>
      </c>
      <c r="D142" s="626" t="s">
        <v>9088</v>
      </c>
      <c r="E142" s="626" t="s">
        <v>9089</v>
      </c>
      <c r="F142" s="629"/>
      <c r="G142" s="629"/>
      <c r="H142" s="629"/>
      <c r="I142" s="629"/>
      <c r="J142" s="629"/>
      <c r="K142" s="629"/>
      <c r="L142" s="629"/>
      <c r="M142" s="629"/>
      <c r="N142" s="629">
        <v>4</v>
      </c>
      <c r="O142" s="629">
        <v>2292</v>
      </c>
      <c r="P142" s="642"/>
      <c r="Q142" s="630">
        <v>573</v>
      </c>
    </row>
    <row r="143" spans="1:17" ht="14.4" customHeight="1" x14ac:dyDescent="0.3">
      <c r="A143" s="625" t="s">
        <v>8912</v>
      </c>
      <c r="B143" s="626" t="s">
        <v>8913</v>
      </c>
      <c r="C143" s="626" t="s">
        <v>6409</v>
      </c>
      <c r="D143" s="626" t="s">
        <v>9090</v>
      </c>
      <c r="E143" s="626" t="s">
        <v>9091</v>
      </c>
      <c r="F143" s="629"/>
      <c r="G143" s="629"/>
      <c r="H143" s="629"/>
      <c r="I143" s="629"/>
      <c r="J143" s="629">
        <v>1</v>
      </c>
      <c r="K143" s="629">
        <v>355</v>
      </c>
      <c r="L143" s="629"/>
      <c r="M143" s="629">
        <v>355</v>
      </c>
      <c r="N143" s="629"/>
      <c r="O143" s="629"/>
      <c r="P143" s="642"/>
      <c r="Q143" s="630"/>
    </row>
    <row r="144" spans="1:17" ht="14.4" customHeight="1" x14ac:dyDescent="0.3">
      <c r="A144" s="625" t="s">
        <v>8912</v>
      </c>
      <c r="B144" s="626" t="s">
        <v>8913</v>
      </c>
      <c r="C144" s="626" t="s">
        <v>6409</v>
      </c>
      <c r="D144" s="626" t="s">
        <v>9092</v>
      </c>
      <c r="E144" s="626" t="s">
        <v>9093</v>
      </c>
      <c r="F144" s="629"/>
      <c r="G144" s="629"/>
      <c r="H144" s="629"/>
      <c r="I144" s="629"/>
      <c r="J144" s="629">
        <v>1</v>
      </c>
      <c r="K144" s="629">
        <v>169</v>
      </c>
      <c r="L144" s="629"/>
      <c r="M144" s="629">
        <v>169</v>
      </c>
      <c r="N144" s="629">
        <v>1</v>
      </c>
      <c r="O144" s="629">
        <v>169</v>
      </c>
      <c r="P144" s="642"/>
      <c r="Q144" s="630">
        <v>169</v>
      </c>
    </row>
    <row r="145" spans="1:17" ht="14.4" customHeight="1" x14ac:dyDescent="0.3">
      <c r="A145" s="625" t="s">
        <v>8912</v>
      </c>
      <c r="B145" s="626" t="s">
        <v>8913</v>
      </c>
      <c r="C145" s="626" t="s">
        <v>6409</v>
      </c>
      <c r="D145" s="626" t="s">
        <v>9094</v>
      </c>
      <c r="E145" s="626" t="s">
        <v>9095</v>
      </c>
      <c r="F145" s="629">
        <v>1</v>
      </c>
      <c r="G145" s="629">
        <v>204</v>
      </c>
      <c r="H145" s="629">
        <v>1</v>
      </c>
      <c r="I145" s="629">
        <v>204</v>
      </c>
      <c r="J145" s="629">
        <v>3</v>
      </c>
      <c r="K145" s="629">
        <v>612</v>
      </c>
      <c r="L145" s="629">
        <v>3</v>
      </c>
      <c r="M145" s="629">
        <v>204</v>
      </c>
      <c r="N145" s="629">
        <v>2</v>
      </c>
      <c r="O145" s="629">
        <v>408</v>
      </c>
      <c r="P145" s="642">
        <v>2</v>
      </c>
      <c r="Q145" s="630">
        <v>204</v>
      </c>
    </row>
    <row r="146" spans="1:17" ht="14.4" customHeight="1" x14ac:dyDescent="0.3">
      <c r="A146" s="625" t="s">
        <v>8912</v>
      </c>
      <c r="B146" s="626" t="s">
        <v>8913</v>
      </c>
      <c r="C146" s="626" t="s">
        <v>6409</v>
      </c>
      <c r="D146" s="626" t="s">
        <v>9096</v>
      </c>
      <c r="E146" s="626" t="s">
        <v>9097</v>
      </c>
      <c r="F146" s="629"/>
      <c r="G146" s="629"/>
      <c r="H146" s="629"/>
      <c r="I146" s="629"/>
      <c r="J146" s="629">
        <v>1</v>
      </c>
      <c r="K146" s="629">
        <v>951</v>
      </c>
      <c r="L146" s="629"/>
      <c r="M146" s="629">
        <v>951</v>
      </c>
      <c r="N146" s="629">
        <v>1</v>
      </c>
      <c r="O146" s="629">
        <v>952</v>
      </c>
      <c r="P146" s="642"/>
      <c r="Q146" s="630">
        <v>952</v>
      </c>
    </row>
    <row r="147" spans="1:17" ht="14.4" customHeight="1" x14ac:dyDescent="0.3">
      <c r="A147" s="625" t="s">
        <v>8912</v>
      </c>
      <c r="B147" s="626" t="s">
        <v>8913</v>
      </c>
      <c r="C147" s="626" t="s">
        <v>6409</v>
      </c>
      <c r="D147" s="626" t="s">
        <v>9098</v>
      </c>
      <c r="E147" s="626" t="s">
        <v>9099</v>
      </c>
      <c r="F147" s="629">
        <v>337</v>
      </c>
      <c r="G147" s="629">
        <v>18198</v>
      </c>
      <c r="H147" s="629">
        <v>1</v>
      </c>
      <c r="I147" s="629">
        <v>54</v>
      </c>
      <c r="J147" s="629">
        <v>767</v>
      </c>
      <c r="K147" s="629">
        <v>41418</v>
      </c>
      <c r="L147" s="629">
        <v>2.2759643916913945</v>
      </c>
      <c r="M147" s="629">
        <v>54</v>
      </c>
      <c r="N147" s="629">
        <v>807</v>
      </c>
      <c r="O147" s="629">
        <v>43578</v>
      </c>
      <c r="P147" s="642">
        <v>2.3946587537091988</v>
      </c>
      <c r="Q147" s="630">
        <v>54</v>
      </c>
    </row>
    <row r="148" spans="1:17" ht="14.4" customHeight="1" x14ac:dyDescent="0.3">
      <c r="A148" s="625" t="s">
        <v>8912</v>
      </c>
      <c r="B148" s="626" t="s">
        <v>8913</v>
      </c>
      <c r="C148" s="626" t="s">
        <v>6409</v>
      </c>
      <c r="D148" s="626" t="s">
        <v>9100</v>
      </c>
      <c r="E148" s="626" t="s">
        <v>9101</v>
      </c>
      <c r="F148" s="629">
        <v>1275</v>
      </c>
      <c r="G148" s="629">
        <v>34425</v>
      </c>
      <c r="H148" s="629">
        <v>1</v>
      </c>
      <c r="I148" s="629">
        <v>27</v>
      </c>
      <c r="J148" s="629">
        <v>1250</v>
      </c>
      <c r="K148" s="629">
        <v>33750</v>
      </c>
      <c r="L148" s="629">
        <v>0.98039215686274506</v>
      </c>
      <c r="M148" s="629">
        <v>27</v>
      </c>
      <c r="N148" s="629">
        <v>1254</v>
      </c>
      <c r="O148" s="629">
        <v>33858</v>
      </c>
      <c r="P148" s="642">
        <v>0.98352941176470587</v>
      </c>
      <c r="Q148" s="630">
        <v>27</v>
      </c>
    </row>
    <row r="149" spans="1:17" ht="14.4" customHeight="1" x14ac:dyDescent="0.3">
      <c r="A149" s="625" t="s">
        <v>8912</v>
      </c>
      <c r="B149" s="626" t="s">
        <v>8913</v>
      </c>
      <c r="C149" s="626" t="s">
        <v>6409</v>
      </c>
      <c r="D149" s="626" t="s">
        <v>9102</v>
      </c>
      <c r="E149" s="626" t="s">
        <v>9103</v>
      </c>
      <c r="F149" s="629"/>
      <c r="G149" s="629"/>
      <c r="H149" s="629"/>
      <c r="I149" s="629"/>
      <c r="J149" s="629">
        <v>1</v>
      </c>
      <c r="K149" s="629">
        <v>938</v>
      </c>
      <c r="L149" s="629"/>
      <c r="M149" s="629">
        <v>938</v>
      </c>
      <c r="N149" s="629">
        <v>1</v>
      </c>
      <c r="O149" s="629">
        <v>939</v>
      </c>
      <c r="P149" s="642"/>
      <c r="Q149" s="630">
        <v>939</v>
      </c>
    </row>
    <row r="150" spans="1:17" ht="14.4" customHeight="1" x14ac:dyDescent="0.3">
      <c r="A150" s="625" t="s">
        <v>8912</v>
      </c>
      <c r="B150" s="626" t="s">
        <v>8913</v>
      </c>
      <c r="C150" s="626" t="s">
        <v>6409</v>
      </c>
      <c r="D150" s="626" t="s">
        <v>9104</v>
      </c>
      <c r="E150" s="626" t="s">
        <v>9105</v>
      </c>
      <c r="F150" s="629">
        <v>343</v>
      </c>
      <c r="G150" s="629">
        <v>19208</v>
      </c>
      <c r="H150" s="629">
        <v>1</v>
      </c>
      <c r="I150" s="629">
        <v>56</v>
      </c>
      <c r="J150" s="629">
        <v>206</v>
      </c>
      <c r="K150" s="629">
        <v>11536</v>
      </c>
      <c r="L150" s="629">
        <v>0.6005830903790087</v>
      </c>
      <c r="M150" s="629">
        <v>56</v>
      </c>
      <c r="N150" s="629">
        <v>209</v>
      </c>
      <c r="O150" s="629">
        <v>11704</v>
      </c>
      <c r="P150" s="642">
        <v>0.60932944606413997</v>
      </c>
      <c r="Q150" s="630">
        <v>56</v>
      </c>
    </row>
    <row r="151" spans="1:17" ht="14.4" customHeight="1" x14ac:dyDescent="0.3">
      <c r="A151" s="625" t="s">
        <v>8912</v>
      </c>
      <c r="B151" s="626" t="s">
        <v>8913</v>
      </c>
      <c r="C151" s="626" t="s">
        <v>6409</v>
      </c>
      <c r="D151" s="626" t="s">
        <v>9106</v>
      </c>
      <c r="E151" s="626" t="s">
        <v>9107</v>
      </c>
      <c r="F151" s="629">
        <v>1</v>
      </c>
      <c r="G151" s="629">
        <v>781</v>
      </c>
      <c r="H151" s="629">
        <v>1</v>
      </c>
      <c r="I151" s="629">
        <v>781</v>
      </c>
      <c r="J151" s="629">
        <v>1</v>
      </c>
      <c r="K151" s="629">
        <v>782</v>
      </c>
      <c r="L151" s="629">
        <v>1.0012804097311139</v>
      </c>
      <c r="M151" s="629">
        <v>782</v>
      </c>
      <c r="N151" s="629">
        <v>2</v>
      </c>
      <c r="O151" s="629">
        <v>1566</v>
      </c>
      <c r="P151" s="642">
        <v>2.0051216389244559</v>
      </c>
      <c r="Q151" s="630">
        <v>783</v>
      </c>
    </row>
    <row r="152" spans="1:17" ht="14.4" customHeight="1" x14ac:dyDescent="0.3">
      <c r="A152" s="625" t="s">
        <v>8912</v>
      </c>
      <c r="B152" s="626" t="s">
        <v>8913</v>
      </c>
      <c r="C152" s="626" t="s">
        <v>6409</v>
      </c>
      <c r="D152" s="626" t="s">
        <v>9108</v>
      </c>
      <c r="E152" s="626" t="s">
        <v>9109</v>
      </c>
      <c r="F152" s="629"/>
      <c r="G152" s="629"/>
      <c r="H152" s="629"/>
      <c r="I152" s="629"/>
      <c r="J152" s="629"/>
      <c r="K152" s="629"/>
      <c r="L152" s="629"/>
      <c r="M152" s="629"/>
      <c r="N152" s="629">
        <v>8</v>
      </c>
      <c r="O152" s="629">
        <v>3528</v>
      </c>
      <c r="P152" s="642"/>
      <c r="Q152" s="630">
        <v>441</v>
      </c>
    </row>
    <row r="153" spans="1:17" ht="14.4" customHeight="1" x14ac:dyDescent="0.3">
      <c r="A153" s="625" t="s">
        <v>8912</v>
      </c>
      <c r="B153" s="626" t="s">
        <v>8913</v>
      </c>
      <c r="C153" s="626" t="s">
        <v>6409</v>
      </c>
      <c r="D153" s="626" t="s">
        <v>9110</v>
      </c>
      <c r="E153" s="626" t="s">
        <v>9111</v>
      </c>
      <c r="F153" s="629"/>
      <c r="G153" s="629"/>
      <c r="H153" s="629"/>
      <c r="I153" s="629"/>
      <c r="J153" s="629">
        <v>1</v>
      </c>
      <c r="K153" s="629">
        <v>459</v>
      </c>
      <c r="L153" s="629"/>
      <c r="M153" s="629">
        <v>459</v>
      </c>
      <c r="N153" s="629">
        <v>2</v>
      </c>
      <c r="O153" s="629">
        <v>920</v>
      </c>
      <c r="P153" s="642"/>
      <c r="Q153" s="630">
        <v>460</v>
      </c>
    </row>
    <row r="154" spans="1:17" ht="14.4" customHeight="1" x14ac:dyDescent="0.3">
      <c r="A154" s="625" t="s">
        <v>8912</v>
      </c>
      <c r="B154" s="626" t="s">
        <v>8913</v>
      </c>
      <c r="C154" s="626" t="s">
        <v>6409</v>
      </c>
      <c r="D154" s="626" t="s">
        <v>9112</v>
      </c>
      <c r="E154" s="626" t="s">
        <v>9113</v>
      </c>
      <c r="F154" s="629"/>
      <c r="G154" s="629"/>
      <c r="H154" s="629"/>
      <c r="I154" s="629"/>
      <c r="J154" s="629"/>
      <c r="K154" s="629"/>
      <c r="L154" s="629"/>
      <c r="M154" s="629"/>
      <c r="N154" s="629">
        <v>9</v>
      </c>
      <c r="O154" s="629">
        <v>414</v>
      </c>
      <c r="P154" s="642"/>
      <c r="Q154" s="630">
        <v>46</v>
      </c>
    </row>
    <row r="155" spans="1:17" ht="14.4" customHeight="1" x14ac:dyDescent="0.3">
      <c r="A155" s="625" t="s">
        <v>8912</v>
      </c>
      <c r="B155" s="626" t="s">
        <v>8913</v>
      </c>
      <c r="C155" s="626" t="s">
        <v>6409</v>
      </c>
      <c r="D155" s="626" t="s">
        <v>9114</v>
      </c>
      <c r="E155" s="626" t="s">
        <v>9115</v>
      </c>
      <c r="F155" s="629"/>
      <c r="G155" s="629"/>
      <c r="H155" s="629"/>
      <c r="I155" s="629"/>
      <c r="J155" s="629"/>
      <c r="K155" s="629"/>
      <c r="L155" s="629"/>
      <c r="M155" s="629"/>
      <c r="N155" s="629">
        <v>9</v>
      </c>
      <c r="O155" s="629">
        <v>729</v>
      </c>
      <c r="P155" s="642"/>
      <c r="Q155" s="630">
        <v>81</v>
      </c>
    </row>
    <row r="156" spans="1:17" ht="14.4" customHeight="1" x14ac:dyDescent="0.3">
      <c r="A156" s="625" t="s">
        <v>8912</v>
      </c>
      <c r="B156" s="626" t="s">
        <v>9116</v>
      </c>
      <c r="C156" s="626" t="s">
        <v>6409</v>
      </c>
      <c r="D156" s="626" t="s">
        <v>9117</v>
      </c>
      <c r="E156" s="626" t="s">
        <v>9118</v>
      </c>
      <c r="F156" s="629"/>
      <c r="G156" s="629"/>
      <c r="H156" s="629"/>
      <c r="I156" s="629"/>
      <c r="J156" s="629">
        <v>1</v>
      </c>
      <c r="K156" s="629">
        <v>1035</v>
      </c>
      <c r="L156" s="629"/>
      <c r="M156" s="629">
        <v>1035</v>
      </c>
      <c r="N156" s="629"/>
      <c r="O156" s="629"/>
      <c r="P156" s="642"/>
      <c r="Q156" s="630"/>
    </row>
    <row r="157" spans="1:17" ht="14.4" customHeight="1" x14ac:dyDescent="0.3">
      <c r="A157" s="625" t="s">
        <v>9119</v>
      </c>
      <c r="B157" s="626" t="s">
        <v>8815</v>
      </c>
      <c r="C157" s="626" t="s">
        <v>6418</v>
      </c>
      <c r="D157" s="626" t="s">
        <v>9120</v>
      </c>
      <c r="E157" s="626" t="s">
        <v>9121</v>
      </c>
      <c r="F157" s="629">
        <v>1</v>
      </c>
      <c r="G157" s="629">
        <v>218.62</v>
      </c>
      <c r="H157" s="629">
        <v>1</v>
      </c>
      <c r="I157" s="629">
        <v>218.62</v>
      </c>
      <c r="J157" s="629"/>
      <c r="K157" s="629"/>
      <c r="L157" s="629"/>
      <c r="M157" s="629"/>
      <c r="N157" s="629"/>
      <c r="O157" s="629"/>
      <c r="P157" s="642"/>
      <c r="Q157" s="630"/>
    </row>
    <row r="158" spans="1:17" ht="14.4" customHeight="1" x14ac:dyDescent="0.3">
      <c r="A158" s="625" t="s">
        <v>9119</v>
      </c>
      <c r="B158" s="626" t="s">
        <v>8815</v>
      </c>
      <c r="C158" s="626" t="s">
        <v>6418</v>
      </c>
      <c r="D158" s="626" t="s">
        <v>9122</v>
      </c>
      <c r="E158" s="626" t="s">
        <v>9123</v>
      </c>
      <c r="F158" s="629"/>
      <c r="G158" s="629"/>
      <c r="H158" s="629"/>
      <c r="I158" s="629"/>
      <c r="J158" s="629"/>
      <c r="K158" s="629"/>
      <c r="L158" s="629"/>
      <c r="M158" s="629"/>
      <c r="N158" s="629">
        <v>1</v>
      </c>
      <c r="O158" s="629">
        <v>1000.59</v>
      </c>
      <c r="P158" s="642"/>
      <c r="Q158" s="630">
        <v>1000.59</v>
      </c>
    </row>
    <row r="159" spans="1:17" ht="14.4" customHeight="1" x14ac:dyDescent="0.3">
      <c r="A159" s="625" t="s">
        <v>9119</v>
      </c>
      <c r="B159" s="626" t="s">
        <v>8815</v>
      </c>
      <c r="C159" s="626" t="s">
        <v>6418</v>
      </c>
      <c r="D159" s="626" t="s">
        <v>9124</v>
      </c>
      <c r="E159" s="626" t="s">
        <v>9125</v>
      </c>
      <c r="F159" s="629">
        <v>0.4</v>
      </c>
      <c r="G159" s="629">
        <v>2554.48</v>
      </c>
      <c r="H159" s="629">
        <v>1</v>
      </c>
      <c r="I159" s="629">
        <v>6386.2</v>
      </c>
      <c r="J159" s="629"/>
      <c r="K159" s="629"/>
      <c r="L159" s="629"/>
      <c r="M159" s="629"/>
      <c r="N159" s="629"/>
      <c r="O159" s="629"/>
      <c r="P159" s="642"/>
      <c r="Q159" s="630"/>
    </row>
    <row r="160" spans="1:17" ht="14.4" customHeight="1" x14ac:dyDescent="0.3">
      <c r="A160" s="625" t="s">
        <v>9119</v>
      </c>
      <c r="B160" s="626" t="s">
        <v>8815</v>
      </c>
      <c r="C160" s="626" t="s">
        <v>6418</v>
      </c>
      <c r="D160" s="626" t="s">
        <v>9126</v>
      </c>
      <c r="E160" s="626" t="s">
        <v>9127</v>
      </c>
      <c r="F160" s="629">
        <v>26.78</v>
      </c>
      <c r="G160" s="629">
        <v>37507.780000000006</v>
      </c>
      <c r="H160" s="629">
        <v>1</v>
      </c>
      <c r="I160" s="629">
        <v>1400.5892457057507</v>
      </c>
      <c r="J160" s="629">
        <v>28.16</v>
      </c>
      <c r="K160" s="629">
        <v>30797.41</v>
      </c>
      <c r="L160" s="629">
        <v>0.82109391704867618</v>
      </c>
      <c r="M160" s="629">
        <v>1093.6580255681818</v>
      </c>
      <c r="N160" s="629">
        <v>16.8</v>
      </c>
      <c r="O160" s="629">
        <v>16544.260000000002</v>
      </c>
      <c r="P160" s="642">
        <v>0.44108875545286869</v>
      </c>
      <c r="Q160" s="630">
        <v>984.77738095238101</v>
      </c>
    </row>
    <row r="161" spans="1:17" ht="14.4" customHeight="1" x14ac:dyDescent="0.3">
      <c r="A161" s="625" t="s">
        <v>9119</v>
      </c>
      <c r="B161" s="626" t="s">
        <v>8815</v>
      </c>
      <c r="C161" s="626" t="s">
        <v>6418</v>
      </c>
      <c r="D161" s="626" t="s">
        <v>9128</v>
      </c>
      <c r="E161" s="626" t="s">
        <v>6900</v>
      </c>
      <c r="F161" s="629">
        <v>0.3</v>
      </c>
      <c r="G161" s="629">
        <v>4111.0599999999995</v>
      </c>
      <c r="H161" s="629">
        <v>1</v>
      </c>
      <c r="I161" s="629">
        <v>13703.533333333333</v>
      </c>
      <c r="J161" s="629"/>
      <c r="K161" s="629"/>
      <c r="L161" s="629"/>
      <c r="M161" s="629"/>
      <c r="N161" s="629"/>
      <c r="O161" s="629"/>
      <c r="P161" s="642"/>
      <c r="Q161" s="630"/>
    </row>
    <row r="162" spans="1:17" ht="14.4" customHeight="1" x14ac:dyDescent="0.3">
      <c r="A162" s="625" t="s">
        <v>9119</v>
      </c>
      <c r="B162" s="626" t="s">
        <v>8815</v>
      </c>
      <c r="C162" s="626" t="s">
        <v>6418</v>
      </c>
      <c r="D162" s="626" t="s">
        <v>9129</v>
      </c>
      <c r="E162" s="626" t="s">
        <v>9130</v>
      </c>
      <c r="F162" s="629">
        <v>1.6400000000000001</v>
      </c>
      <c r="G162" s="629">
        <v>27200.2</v>
      </c>
      <c r="H162" s="629">
        <v>1</v>
      </c>
      <c r="I162" s="629">
        <v>16585.487804878048</v>
      </c>
      <c r="J162" s="629">
        <v>2.2400000000000002</v>
      </c>
      <c r="K162" s="629">
        <v>28895.730000000003</v>
      </c>
      <c r="L162" s="629">
        <v>1.0623352034176221</v>
      </c>
      <c r="M162" s="629">
        <v>12899.879464285714</v>
      </c>
      <c r="N162" s="629">
        <v>2.9499999999999997</v>
      </c>
      <c r="O162" s="629">
        <v>32083.96</v>
      </c>
      <c r="P162" s="642">
        <v>1.179548679789119</v>
      </c>
      <c r="Q162" s="630">
        <v>10875.918644067797</v>
      </c>
    </row>
    <row r="163" spans="1:17" ht="14.4" customHeight="1" x14ac:dyDescent="0.3">
      <c r="A163" s="625" t="s">
        <v>9119</v>
      </c>
      <c r="B163" s="626" t="s">
        <v>8815</v>
      </c>
      <c r="C163" s="626" t="s">
        <v>6418</v>
      </c>
      <c r="D163" s="626" t="s">
        <v>8228</v>
      </c>
      <c r="E163" s="626" t="s">
        <v>6900</v>
      </c>
      <c r="F163" s="629">
        <v>0.2</v>
      </c>
      <c r="G163" s="629">
        <v>1357.76</v>
      </c>
      <c r="H163" s="629">
        <v>1</v>
      </c>
      <c r="I163" s="629">
        <v>6788.7999999999993</v>
      </c>
      <c r="J163" s="629"/>
      <c r="K163" s="629"/>
      <c r="L163" s="629"/>
      <c r="M163" s="629"/>
      <c r="N163" s="629"/>
      <c r="O163" s="629"/>
      <c r="P163" s="642"/>
      <c r="Q163" s="630"/>
    </row>
    <row r="164" spans="1:17" ht="14.4" customHeight="1" x14ac:dyDescent="0.3">
      <c r="A164" s="625" t="s">
        <v>9119</v>
      </c>
      <c r="B164" s="626" t="s">
        <v>8815</v>
      </c>
      <c r="C164" s="626" t="s">
        <v>6418</v>
      </c>
      <c r="D164" s="626" t="s">
        <v>9131</v>
      </c>
      <c r="E164" s="626" t="s">
        <v>9130</v>
      </c>
      <c r="F164" s="629">
        <v>0.42000000000000004</v>
      </c>
      <c r="G164" s="629">
        <v>2985.08</v>
      </c>
      <c r="H164" s="629">
        <v>1</v>
      </c>
      <c r="I164" s="629">
        <v>7107.3333333333321</v>
      </c>
      <c r="J164" s="629">
        <v>0.25</v>
      </c>
      <c r="K164" s="629">
        <v>1612.49</v>
      </c>
      <c r="L164" s="629">
        <v>0.54018317767028023</v>
      </c>
      <c r="M164" s="629">
        <v>6449.96</v>
      </c>
      <c r="N164" s="629">
        <v>0.52</v>
      </c>
      <c r="O164" s="629">
        <v>3370.9299999999994</v>
      </c>
      <c r="P164" s="642">
        <v>1.1292595173328686</v>
      </c>
      <c r="Q164" s="630">
        <v>6482.5576923076906</v>
      </c>
    </row>
    <row r="165" spans="1:17" ht="14.4" customHeight="1" x14ac:dyDescent="0.3">
      <c r="A165" s="625" t="s">
        <v>9119</v>
      </c>
      <c r="B165" s="626" t="s">
        <v>8815</v>
      </c>
      <c r="C165" s="626" t="s">
        <v>6418</v>
      </c>
      <c r="D165" s="626" t="s">
        <v>9132</v>
      </c>
      <c r="E165" s="626" t="s">
        <v>9130</v>
      </c>
      <c r="F165" s="629">
        <v>0.26</v>
      </c>
      <c r="G165" s="629">
        <v>4530.76</v>
      </c>
      <c r="H165" s="629">
        <v>1</v>
      </c>
      <c r="I165" s="629">
        <v>17426</v>
      </c>
      <c r="J165" s="629"/>
      <c r="K165" s="629"/>
      <c r="L165" s="629"/>
      <c r="M165" s="629"/>
      <c r="N165" s="629"/>
      <c r="O165" s="629"/>
      <c r="P165" s="642"/>
      <c r="Q165" s="630"/>
    </row>
    <row r="166" spans="1:17" ht="14.4" customHeight="1" x14ac:dyDescent="0.3">
      <c r="A166" s="625" t="s">
        <v>9119</v>
      </c>
      <c r="B166" s="626" t="s">
        <v>8815</v>
      </c>
      <c r="C166" s="626" t="s">
        <v>6418</v>
      </c>
      <c r="D166" s="626" t="s">
        <v>9133</v>
      </c>
      <c r="E166" s="626" t="s">
        <v>9134</v>
      </c>
      <c r="F166" s="629">
        <v>2</v>
      </c>
      <c r="G166" s="629">
        <v>1863.98</v>
      </c>
      <c r="H166" s="629">
        <v>1</v>
      </c>
      <c r="I166" s="629">
        <v>931.99</v>
      </c>
      <c r="J166" s="629"/>
      <c r="K166" s="629"/>
      <c r="L166" s="629"/>
      <c r="M166" s="629"/>
      <c r="N166" s="629"/>
      <c r="O166" s="629"/>
      <c r="P166" s="642"/>
      <c r="Q166" s="630"/>
    </row>
    <row r="167" spans="1:17" ht="14.4" customHeight="1" x14ac:dyDescent="0.3">
      <c r="A167" s="625" t="s">
        <v>9119</v>
      </c>
      <c r="B167" s="626" t="s">
        <v>8815</v>
      </c>
      <c r="C167" s="626" t="s">
        <v>6418</v>
      </c>
      <c r="D167" s="626" t="s">
        <v>9135</v>
      </c>
      <c r="E167" s="626" t="s">
        <v>8820</v>
      </c>
      <c r="F167" s="629">
        <v>0.32999999999999996</v>
      </c>
      <c r="G167" s="629">
        <v>1962.3200000000002</v>
      </c>
      <c r="H167" s="629">
        <v>1</v>
      </c>
      <c r="I167" s="629">
        <v>5946.4242424242439</v>
      </c>
      <c r="J167" s="629">
        <v>0.52</v>
      </c>
      <c r="K167" s="629">
        <v>2814.92</v>
      </c>
      <c r="L167" s="629">
        <v>1.4344857107913083</v>
      </c>
      <c r="M167" s="629">
        <v>5413.3076923076924</v>
      </c>
      <c r="N167" s="629">
        <v>0.2</v>
      </c>
      <c r="O167" s="629">
        <v>1082.6600000000001</v>
      </c>
      <c r="P167" s="642">
        <v>0.55172448937991769</v>
      </c>
      <c r="Q167" s="630">
        <v>5413.3</v>
      </c>
    </row>
    <row r="168" spans="1:17" ht="14.4" customHeight="1" x14ac:dyDescent="0.3">
      <c r="A168" s="625" t="s">
        <v>9119</v>
      </c>
      <c r="B168" s="626" t="s">
        <v>8815</v>
      </c>
      <c r="C168" s="626" t="s">
        <v>6418</v>
      </c>
      <c r="D168" s="626" t="s">
        <v>9136</v>
      </c>
      <c r="E168" s="626" t="s">
        <v>8820</v>
      </c>
      <c r="F168" s="629">
        <v>12.040000000000001</v>
      </c>
      <c r="G168" s="629">
        <v>133291.03000000003</v>
      </c>
      <c r="H168" s="629">
        <v>1</v>
      </c>
      <c r="I168" s="629">
        <v>11070.683554817277</v>
      </c>
      <c r="J168" s="629">
        <v>9.81</v>
      </c>
      <c r="K168" s="629">
        <v>106178.62</v>
      </c>
      <c r="L168" s="629">
        <v>0.79659238885017225</v>
      </c>
      <c r="M168" s="629">
        <v>10823.508664627931</v>
      </c>
      <c r="N168" s="629">
        <v>10.689999999999998</v>
      </c>
      <c r="O168" s="629">
        <v>116332.51999999999</v>
      </c>
      <c r="P168" s="642">
        <v>0.87277080835822163</v>
      </c>
      <c r="Q168" s="630">
        <v>10882.368568755848</v>
      </c>
    </row>
    <row r="169" spans="1:17" ht="14.4" customHeight="1" x14ac:dyDescent="0.3">
      <c r="A169" s="625" t="s">
        <v>9119</v>
      </c>
      <c r="B169" s="626" t="s">
        <v>8815</v>
      </c>
      <c r="C169" s="626" t="s">
        <v>6418</v>
      </c>
      <c r="D169" s="626" t="s">
        <v>9137</v>
      </c>
      <c r="E169" s="626" t="s">
        <v>9138</v>
      </c>
      <c r="F169" s="629">
        <v>0.6</v>
      </c>
      <c r="G169" s="629">
        <v>1552.82</v>
      </c>
      <c r="H169" s="629">
        <v>1</v>
      </c>
      <c r="I169" s="629">
        <v>2588.0333333333333</v>
      </c>
      <c r="J169" s="629">
        <v>0.18</v>
      </c>
      <c r="K169" s="629">
        <v>349.03</v>
      </c>
      <c r="L169" s="629">
        <v>0.22477170567097279</v>
      </c>
      <c r="M169" s="629">
        <v>1939.0555555555554</v>
      </c>
      <c r="N169" s="629">
        <v>0.2</v>
      </c>
      <c r="O169" s="629">
        <v>389.52</v>
      </c>
      <c r="P169" s="642">
        <v>0.25084684638271015</v>
      </c>
      <c r="Q169" s="630">
        <v>1947.6</v>
      </c>
    </row>
    <row r="170" spans="1:17" ht="14.4" customHeight="1" x14ac:dyDescent="0.3">
      <c r="A170" s="625" t="s">
        <v>9119</v>
      </c>
      <c r="B170" s="626" t="s">
        <v>8815</v>
      </c>
      <c r="C170" s="626" t="s">
        <v>6418</v>
      </c>
      <c r="D170" s="626" t="s">
        <v>9139</v>
      </c>
      <c r="E170" s="626" t="s">
        <v>9140</v>
      </c>
      <c r="F170" s="629"/>
      <c r="G170" s="629"/>
      <c r="H170" s="629"/>
      <c r="I170" s="629"/>
      <c r="J170" s="629">
        <v>0.05</v>
      </c>
      <c r="K170" s="629">
        <v>18.8</v>
      </c>
      <c r="L170" s="629"/>
      <c r="M170" s="629">
        <v>376</v>
      </c>
      <c r="N170" s="629"/>
      <c r="O170" s="629"/>
      <c r="P170" s="642"/>
      <c r="Q170" s="630"/>
    </row>
    <row r="171" spans="1:17" ht="14.4" customHeight="1" x14ac:dyDescent="0.3">
      <c r="A171" s="625" t="s">
        <v>9119</v>
      </c>
      <c r="B171" s="626" t="s">
        <v>8815</v>
      </c>
      <c r="C171" s="626" t="s">
        <v>6418</v>
      </c>
      <c r="D171" s="626" t="s">
        <v>8821</v>
      </c>
      <c r="E171" s="626" t="s">
        <v>8822</v>
      </c>
      <c r="F171" s="629"/>
      <c r="G171" s="629"/>
      <c r="H171" s="629"/>
      <c r="I171" s="629"/>
      <c r="J171" s="629"/>
      <c r="K171" s="629"/>
      <c r="L171" s="629"/>
      <c r="M171" s="629"/>
      <c r="N171" s="629">
        <v>0.06</v>
      </c>
      <c r="O171" s="629">
        <v>56.68</v>
      </c>
      <c r="P171" s="642"/>
      <c r="Q171" s="630">
        <v>944.66666666666674</v>
      </c>
    </row>
    <row r="172" spans="1:17" ht="14.4" customHeight="1" x14ac:dyDescent="0.3">
      <c r="A172" s="625" t="s">
        <v>9119</v>
      </c>
      <c r="B172" s="626" t="s">
        <v>8815</v>
      </c>
      <c r="C172" s="626" t="s">
        <v>6418</v>
      </c>
      <c r="D172" s="626" t="s">
        <v>9141</v>
      </c>
      <c r="E172" s="626" t="s">
        <v>6900</v>
      </c>
      <c r="F172" s="629">
        <v>0.1</v>
      </c>
      <c r="G172" s="629">
        <v>423.2</v>
      </c>
      <c r="H172" s="629">
        <v>1</v>
      </c>
      <c r="I172" s="629">
        <v>4232</v>
      </c>
      <c r="J172" s="629"/>
      <c r="K172" s="629"/>
      <c r="L172" s="629"/>
      <c r="M172" s="629"/>
      <c r="N172" s="629"/>
      <c r="O172" s="629"/>
      <c r="P172" s="642"/>
      <c r="Q172" s="630"/>
    </row>
    <row r="173" spans="1:17" ht="14.4" customHeight="1" x14ac:dyDescent="0.3">
      <c r="A173" s="625" t="s">
        <v>9119</v>
      </c>
      <c r="B173" s="626" t="s">
        <v>8815</v>
      </c>
      <c r="C173" s="626" t="s">
        <v>6450</v>
      </c>
      <c r="D173" s="626" t="s">
        <v>9142</v>
      </c>
      <c r="E173" s="626" t="s">
        <v>9143</v>
      </c>
      <c r="F173" s="629">
        <v>4</v>
      </c>
      <c r="G173" s="629">
        <v>3752.8</v>
      </c>
      <c r="H173" s="629">
        <v>1</v>
      </c>
      <c r="I173" s="629">
        <v>938.2</v>
      </c>
      <c r="J173" s="629"/>
      <c r="K173" s="629"/>
      <c r="L173" s="629"/>
      <c r="M173" s="629"/>
      <c r="N173" s="629">
        <v>6</v>
      </c>
      <c r="O173" s="629">
        <v>5833.92</v>
      </c>
      <c r="P173" s="642">
        <v>1.5545512683862714</v>
      </c>
      <c r="Q173" s="630">
        <v>972.32</v>
      </c>
    </row>
    <row r="174" spans="1:17" ht="14.4" customHeight="1" x14ac:dyDescent="0.3">
      <c r="A174" s="625" t="s">
        <v>9119</v>
      </c>
      <c r="B174" s="626" t="s">
        <v>8815</v>
      </c>
      <c r="C174" s="626" t="s">
        <v>6450</v>
      </c>
      <c r="D174" s="626" t="s">
        <v>9144</v>
      </c>
      <c r="E174" s="626" t="s">
        <v>9143</v>
      </c>
      <c r="F174" s="629">
        <v>2</v>
      </c>
      <c r="G174" s="629">
        <v>3294.8</v>
      </c>
      <c r="H174" s="629">
        <v>1</v>
      </c>
      <c r="I174" s="629">
        <v>1647.4</v>
      </c>
      <c r="J174" s="629"/>
      <c r="K174" s="629"/>
      <c r="L174" s="629"/>
      <c r="M174" s="629"/>
      <c r="N174" s="629">
        <v>2</v>
      </c>
      <c r="O174" s="629">
        <v>3414.62</v>
      </c>
      <c r="P174" s="642">
        <v>1.0363663955323539</v>
      </c>
      <c r="Q174" s="630">
        <v>1707.31</v>
      </c>
    </row>
    <row r="175" spans="1:17" ht="14.4" customHeight="1" x14ac:dyDescent="0.3">
      <c r="A175" s="625" t="s">
        <v>9119</v>
      </c>
      <c r="B175" s="626" t="s">
        <v>8815</v>
      </c>
      <c r="C175" s="626" t="s">
        <v>6450</v>
      </c>
      <c r="D175" s="626" t="s">
        <v>9145</v>
      </c>
      <c r="E175" s="626" t="s">
        <v>9146</v>
      </c>
      <c r="F175" s="629">
        <v>3</v>
      </c>
      <c r="G175" s="629">
        <v>5592.9</v>
      </c>
      <c r="H175" s="629">
        <v>1</v>
      </c>
      <c r="I175" s="629">
        <v>1864.3</v>
      </c>
      <c r="J175" s="629"/>
      <c r="K175" s="629"/>
      <c r="L175" s="629"/>
      <c r="M175" s="629"/>
      <c r="N175" s="629">
        <v>1</v>
      </c>
      <c r="O175" s="629">
        <v>1932.09</v>
      </c>
      <c r="P175" s="642">
        <v>0.34545405782331173</v>
      </c>
      <c r="Q175" s="630">
        <v>1932.09</v>
      </c>
    </row>
    <row r="176" spans="1:17" ht="14.4" customHeight="1" x14ac:dyDescent="0.3">
      <c r="A176" s="625" t="s">
        <v>9119</v>
      </c>
      <c r="B176" s="626" t="s">
        <v>8815</v>
      </c>
      <c r="C176" s="626" t="s">
        <v>6450</v>
      </c>
      <c r="D176" s="626" t="s">
        <v>9147</v>
      </c>
      <c r="E176" s="626" t="s">
        <v>9148</v>
      </c>
      <c r="F176" s="629">
        <v>3</v>
      </c>
      <c r="G176" s="629">
        <v>2975.1000000000004</v>
      </c>
      <c r="H176" s="629">
        <v>1</v>
      </c>
      <c r="I176" s="629">
        <v>991.70000000000016</v>
      </c>
      <c r="J176" s="629"/>
      <c r="K176" s="629"/>
      <c r="L176" s="629"/>
      <c r="M176" s="629"/>
      <c r="N176" s="629">
        <v>3</v>
      </c>
      <c r="O176" s="629">
        <v>3083.2799999999997</v>
      </c>
      <c r="P176" s="642">
        <v>1.036361802964606</v>
      </c>
      <c r="Q176" s="630">
        <v>1027.76</v>
      </c>
    </row>
    <row r="177" spans="1:17" ht="14.4" customHeight="1" x14ac:dyDescent="0.3">
      <c r="A177" s="625" t="s">
        <v>9119</v>
      </c>
      <c r="B177" s="626" t="s">
        <v>8815</v>
      </c>
      <c r="C177" s="626" t="s">
        <v>6450</v>
      </c>
      <c r="D177" s="626" t="s">
        <v>9149</v>
      </c>
      <c r="E177" s="626" t="s">
        <v>9148</v>
      </c>
      <c r="F177" s="629"/>
      <c r="G177" s="629"/>
      <c r="H177" s="629"/>
      <c r="I177" s="629"/>
      <c r="J177" s="629">
        <v>1</v>
      </c>
      <c r="K177" s="629">
        <v>2141.85</v>
      </c>
      <c r="L177" s="629"/>
      <c r="M177" s="629">
        <v>2141.85</v>
      </c>
      <c r="N177" s="629"/>
      <c r="O177" s="629"/>
      <c r="P177" s="642"/>
      <c r="Q177" s="630"/>
    </row>
    <row r="178" spans="1:17" ht="14.4" customHeight="1" x14ac:dyDescent="0.3">
      <c r="A178" s="625" t="s">
        <v>9119</v>
      </c>
      <c r="B178" s="626" t="s">
        <v>8815</v>
      </c>
      <c r="C178" s="626" t="s">
        <v>6450</v>
      </c>
      <c r="D178" s="626" t="s">
        <v>9150</v>
      </c>
      <c r="E178" s="626" t="s">
        <v>9151</v>
      </c>
      <c r="F178" s="629">
        <v>1</v>
      </c>
      <c r="G178" s="629">
        <v>930</v>
      </c>
      <c r="H178" s="629">
        <v>1</v>
      </c>
      <c r="I178" s="629">
        <v>930</v>
      </c>
      <c r="J178" s="629"/>
      <c r="K178" s="629"/>
      <c r="L178" s="629"/>
      <c r="M178" s="629"/>
      <c r="N178" s="629"/>
      <c r="O178" s="629"/>
      <c r="P178" s="642"/>
      <c r="Q178" s="630"/>
    </row>
    <row r="179" spans="1:17" ht="14.4" customHeight="1" x14ac:dyDescent="0.3">
      <c r="A179" s="625" t="s">
        <v>9119</v>
      </c>
      <c r="B179" s="626" t="s">
        <v>8815</v>
      </c>
      <c r="C179" s="626" t="s">
        <v>6450</v>
      </c>
      <c r="D179" s="626" t="s">
        <v>9152</v>
      </c>
      <c r="E179" s="626" t="s">
        <v>9153</v>
      </c>
      <c r="F179" s="629">
        <v>1</v>
      </c>
      <c r="G179" s="629">
        <v>2236.5</v>
      </c>
      <c r="H179" s="629">
        <v>1</v>
      </c>
      <c r="I179" s="629">
        <v>2236.5</v>
      </c>
      <c r="J179" s="629"/>
      <c r="K179" s="629"/>
      <c r="L179" s="629"/>
      <c r="M179" s="629"/>
      <c r="N179" s="629"/>
      <c r="O179" s="629"/>
      <c r="P179" s="642"/>
      <c r="Q179" s="630"/>
    </row>
    <row r="180" spans="1:17" ht="14.4" customHeight="1" x14ac:dyDescent="0.3">
      <c r="A180" s="625" t="s">
        <v>9119</v>
      </c>
      <c r="B180" s="626" t="s">
        <v>8815</v>
      </c>
      <c r="C180" s="626" t="s">
        <v>6450</v>
      </c>
      <c r="D180" s="626" t="s">
        <v>9154</v>
      </c>
      <c r="E180" s="626" t="s">
        <v>9155</v>
      </c>
      <c r="F180" s="629"/>
      <c r="G180" s="629"/>
      <c r="H180" s="629"/>
      <c r="I180" s="629"/>
      <c r="J180" s="629"/>
      <c r="K180" s="629"/>
      <c r="L180" s="629"/>
      <c r="M180" s="629"/>
      <c r="N180" s="629">
        <v>1</v>
      </c>
      <c r="O180" s="629">
        <v>166546.75</v>
      </c>
      <c r="P180" s="642"/>
      <c r="Q180" s="630">
        <v>166546.75</v>
      </c>
    </row>
    <row r="181" spans="1:17" ht="14.4" customHeight="1" x14ac:dyDescent="0.3">
      <c r="A181" s="625" t="s">
        <v>9119</v>
      </c>
      <c r="B181" s="626" t="s">
        <v>8815</v>
      </c>
      <c r="C181" s="626" t="s">
        <v>6450</v>
      </c>
      <c r="D181" s="626" t="s">
        <v>9156</v>
      </c>
      <c r="E181" s="626" t="s">
        <v>9157</v>
      </c>
      <c r="F181" s="629"/>
      <c r="G181" s="629"/>
      <c r="H181" s="629"/>
      <c r="I181" s="629"/>
      <c r="J181" s="629"/>
      <c r="K181" s="629"/>
      <c r="L181" s="629"/>
      <c r="M181" s="629"/>
      <c r="N181" s="629">
        <v>2</v>
      </c>
      <c r="O181" s="629">
        <v>2005.6</v>
      </c>
      <c r="P181" s="642"/>
      <c r="Q181" s="630">
        <v>1002.8</v>
      </c>
    </row>
    <row r="182" spans="1:17" ht="14.4" customHeight="1" x14ac:dyDescent="0.3">
      <c r="A182" s="625" t="s">
        <v>9119</v>
      </c>
      <c r="B182" s="626" t="s">
        <v>8815</v>
      </c>
      <c r="C182" s="626" t="s">
        <v>6450</v>
      </c>
      <c r="D182" s="626" t="s">
        <v>9158</v>
      </c>
      <c r="E182" s="626" t="s">
        <v>9159</v>
      </c>
      <c r="F182" s="629">
        <v>4</v>
      </c>
      <c r="G182" s="629">
        <v>20298.8</v>
      </c>
      <c r="H182" s="629">
        <v>1</v>
      </c>
      <c r="I182" s="629">
        <v>5074.7</v>
      </c>
      <c r="J182" s="629">
        <v>1</v>
      </c>
      <c r="K182" s="629">
        <v>5259.23</v>
      </c>
      <c r="L182" s="629">
        <v>0.25909068516365497</v>
      </c>
      <c r="M182" s="629">
        <v>5259.23</v>
      </c>
      <c r="N182" s="629">
        <v>3</v>
      </c>
      <c r="O182" s="629">
        <v>15777.689999999999</v>
      </c>
      <c r="P182" s="642">
        <v>0.7772720554909649</v>
      </c>
      <c r="Q182" s="630">
        <v>5259.23</v>
      </c>
    </row>
    <row r="183" spans="1:17" ht="14.4" customHeight="1" x14ac:dyDescent="0.3">
      <c r="A183" s="625" t="s">
        <v>9119</v>
      </c>
      <c r="B183" s="626" t="s">
        <v>8815</v>
      </c>
      <c r="C183" s="626" t="s">
        <v>6450</v>
      </c>
      <c r="D183" s="626" t="s">
        <v>9160</v>
      </c>
      <c r="E183" s="626" t="s">
        <v>9161</v>
      </c>
      <c r="F183" s="629"/>
      <c r="G183" s="629"/>
      <c r="H183" s="629"/>
      <c r="I183" s="629"/>
      <c r="J183" s="629"/>
      <c r="K183" s="629"/>
      <c r="L183" s="629"/>
      <c r="M183" s="629"/>
      <c r="N183" s="629">
        <v>6</v>
      </c>
      <c r="O183" s="629">
        <v>8984.6400000000012</v>
      </c>
      <c r="P183" s="642"/>
      <c r="Q183" s="630">
        <v>1497.4400000000003</v>
      </c>
    </row>
    <row r="184" spans="1:17" ht="14.4" customHeight="1" x14ac:dyDescent="0.3">
      <c r="A184" s="625" t="s">
        <v>9119</v>
      </c>
      <c r="B184" s="626" t="s">
        <v>8815</v>
      </c>
      <c r="C184" s="626" t="s">
        <v>6450</v>
      </c>
      <c r="D184" s="626" t="s">
        <v>9162</v>
      </c>
      <c r="E184" s="626" t="s">
        <v>9163</v>
      </c>
      <c r="F184" s="629"/>
      <c r="G184" s="629"/>
      <c r="H184" s="629"/>
      <c r="I184" s="629"/>
      <c r="J184" s="629"/>
      <c r="K184" s="629"/>
      <c r="L184" s="629"/>
      <c r="M184" s="629"/>
      <c r="N184" s="629">
        <v>2</v>
      </c>
      <c r="O184" s="629">
        <v>1662.32</v>
      </c>
      <c r="P184" s="642"/>
      <c r="Q184" s="630">
        <v>831.16</v>
      </c>
    </row>
    <row r="185" spans="1:17" ht="14.4" customHeight="1" x14ac:dyDescent="0.3">
      <c r="A185" s="625" t="s">
        <v>9119</v>
      </c>
      <c r="B185" s="626" t="s">
        <v>8815</v>
      </c>
      <c r="C185" s="626" t="s">
        <v>6450</v>
      </c>
      <c r="D185" s="626" t="s">
        <v>9164</v>
      </c>
      <c r="E185" s="626" t="s">
        <v>9163</v>
      </c>
      <c r="F185" s="629">
        <v>4</v>
      </c>
      <c r="G185" s="629">
        <v>3427.6</v>
      </c>
      <c r="H185" s="629">
        <v>1</v>
      </c>
      <c r="I185" s="629">
        <v>856.9</v>
      </c>
      <c r="J185" s="629">
        <v>1</v>
      </c>
      <c r="K185" s="629">
        <v>888.06</v>
      </c>
      <c r="L185" s="629">
        <v>0.25909090909090909</v>
      </c>
      <c r="M185" s="629">
        <v>888.06</v>
      </c>
      <c r="N185" s="629">
        <v>5</v>
      </c>
      <c r="O185" s="629">
        <v>4440.2999999999993</v>
      </c>
      <c r="P185" s="642">
        <v>1.2954545454545452</v>
      </c>
      <c r="Q185" s="630">
        <v>888.05999999999983</v>
      </c>
    </row>
    <row r="186" spans="1:17" ht="14.4" customHeight="1" x14ac:dyDescent="0.3">
      <c r="A186" s="625" t="s">
        <v>9119</v>
      </c>
      <c r="B186" s="626" t="s">
        <v>8815</v>
      </c>
      <c r="C186" s="626" t="s">
        <v>6450</v>
      </c>
      <c r="D186" s="626" t="s">
        <v>9165</v>
      </c>
      <c r="E186" s="626" t="s">
        <v>9166</v>
      </c>
      <c r="F186" s="629"/>
      <c r="G186" s="629"/>
      <c r="H186" s="629"/>
      <c r="I186" s="629"/>
      <c r="J186" s="629"/>
      <c r="K186" s="629"/>
      <c r="L186" s="629"/>
      <c r="M186" s="629"/>
      <c r="N186" s="629">
        <v>2</v>
      </c>
      <c r="O186" s="629">
        <v>1776.12</v>
      </c>
      <c r="P186" s="642"/>
      <c r="Q186" s="630">
        <v>888.06</v>
      </c>
    </row>
    <row r="187" spans="1:17" ht="14.4" customHeight="1" x14ac:dyDescent="0.3">
      <c r="A187" s="625" t="s">
        <v>9119</v>
      </c>
      <c r="B187" s="626" t="s">
        <v>8815</v>
      </c>
      <c r="C187" s="626" t="s">
        <v>6450</v>
      </c>
      <c r="D187" s="626" t="s">
        <v>9167</v>
      </c>
      <c r="E187" s="626" t="s">
        <v>9168</v>
      </c>
      <c r="F187" s="629">
        <v>2</v>
      </c>
      <c r="G187" s="629">
        <v>2111</v>
      </c>
      <c r="H187" s="629">
        <v>1</v>
      </c>
      <c r="I187" s="629">
        <v>1055.5</v>
      </c>
      <c r="J187" s="629"/>
      <c r="K187" s="629"/>
      <c r="L187" s="629"/>
      <c r="M187" s="629"/>
      <c r="N187" s="629"/>
      <c r="O187" s="629"/>
      <c r="P187" s="642"/>
      <c r="Q187" s="630"/>
    </row>
    <row r="188" spans="1:17" ht="14.4" customHeight="1" x14ac:dyDescent="0.3">
      <c r="A188" s="625" t="s">
        <v>9119</v>
      </c>
      <c r="B188" s="626" t="s">
        <v>8815</v>
      </c>
      <c r="C188" s="626" t="s">
        <v>6450</v>
      </c>
      <c r="D188" s="626" t="s">
        <v>9169</v>
      </c>
      <c r="E188" s="626" t="s">
        <v>9170</v>
      </c>
      <c r="F188" s="629">
        <v>13</v>
      </c>
      <c r="G188" s="629">
        <v>48906</v>
      </c>
      <c r="H188" s="629">
        <v>1</v>
      </c>
      <c r="I188" s="629">
        <v>3762</v>
      </c>
      <c r="J188" s="629">
        <v>4</v>
      </c>
      <c r="K188" s="629">
        <v>15595.2</v>
      </c>
      <c r="L188" s="629">
        <v>0.31888111888111892</v>
      </c>
      <c r="M188" s="629">
        <v>3898.8</v>
      </c>
      <c r="N188" s="629">
        <v>4</v>
      </c>
      <c r="O188" s="629">
        <v>15595.2</v>
      </c>
      <c r="P188" s="642">
        <v>0.31888111888111892</v>
      </c>
      <c r="Q188" s="630">
        <v>3898.8</v>
      </c>
    </row>
    <row r="189" spans="1:17" ht="14.4" customHeight="1" x14ac:dyDescent="0.3">
      <c r="A189" s="625" t="s">
        <v>9119</v>
      </c>
      <c r="B189" s="626" t="s">
        <v>8815</v>
      </c>
      <c r="C189" s="626" t="s">
        <v>6450</v>
      </c>
      <c r="D189" s="626" t="s">
        <v>9171</v>
      </c>
      <c r="E189" s="626" t="s">
        <v>9172</v>
      </c>
      <c r="F189" s="629"/>
      <c r="G189" s="629"/>
      <c r="H189" s="629"/>
      <c r="I189" s="629"/>
      <c r="J189" s="629"/>
      <c r="K189" s="629"/>
      <c r="L189" s="629"/>
      <c r="M189" s="629"/>
      <c r="N189" s="629">
        <v>1</v>
      </c>
      <c r="O189" s="629">
        <v>1472.88</v>
      </c>
      <c r="P189" s="642"/>
      <c r="Q189" s="630">
        <v>1472.88</v>
      </c>
    </row>
    <row r="190" spans="1:17" ht="14.4" customHeight="1" x14ac:dyDescent="0.3">
      <c r="A190" s="625" t="s">
        <v>9119</v>
      </c>
      <c r="B190" s="626" t="s">
        <v>8815</v>
      </c>
      <c r="C190" s="626" t="s">
        <v>6450</v>
      </c>
      <c r="D190" s="626" t="s">
        <v>9173</v>
      </c>
      <c r="E190" s="626" t="s">
        <v>9174</v>
      </c>
      <c r="F190" s="629"/>
      <c r="G190" s="629"/>
      <c r="H190" s="629"/>
      <c r="I190" s="629"/>
      <c r="J190" s="629"/>
      <c r="K190" s="629"/>
      <c r="L190" s="629"/>
      <c r="M190" s="629"/>
      <c r="N190" s="629">
        <v>9</v>
      </c>
      <c r="O190" s="629">
        <v>32801.22</v>
      </c>
      <c r="P190" s="642"/>
      <c r="Q190" s="630">
        <v>3644.58</v>
      </c>
    </row>
    <row r="191" spans="1:17" ht="14.4" customHeight="1" x14ac:dyDescent="0.3">
      <c r="A191" s="625" t="s">
        <v>9119</v>
      </c>
      <c r="B191" s="626" t="s">
        <v>8815</v>
      </c>
      <c r="C191" s="626" t="s">
        <v>6450</v>
      </c>
      <c r="D191" s="626" t="s">
        <v>9175</v>
      </c>
      <c r="E191" s="626" t="s">
        <v>9176</v>
      </c>
      <c r="F191" s="629">
        <v>3</v>
      </c>
      <c r="G191" s="629">
        <v>1039.5</v>
      </c>
      <c r="H191" s="629">
        <v>1</v>
      </c>
      <c r="I191" s="629">
        <v>346.5</v>
      </c>
      <c r="J191" s="629">
        <v>1</v>
      </c>
      <c r="K191" s="629">
        <v>359.1</v>
      </c>
      <c r="L191" s="629">
        <v>0.34545454545454546</v>
      </c>
      <c r="M191" s="629">
        <v>359.1</v>
      </c>
      <c r="N191" s="629">
        <v>4</v>
      </c>
      <c r="O191" s="629">
        <v>1436.4</v>
      </c>
      <c r="P191" s="642">
        <v>1.3818181818181818</v>
      </c>
      <c r="Q191" s="630">
        <v>359.1</v>
      </c>
    </row>
    <row r="192" spans="1:17" ht="14.4" customHeight="1" x14ac:dyDescent="0.3">
      <c r="A192" s="625" t="s">
        <v>9119</v>
      </c>
      <c r="B192" s="626" t="s">
        <v>8815</v>
      </c>
      <c r="C192" s="626" t="s">
        <v>6450</v>
      </c>
      <c r="D192" s="626" t="s">
        <v>9177</v>
      </c>
      <c r="E192" s="626" t="s">
        <v>9178</v>
      </c>
      <c r="F192" s="629">
        <v>2</v>
      </c>
      <c r="G192" s="629">
        <v>32482.2</v>
      </c>
      <c r="H192" s="629">
        <v>1</v>
      </c>
      <c r="I192" s="629">
        <v>16241.1</v>
      </c>
      <c r="J192" s="629">
        <v>1</v>
      </c>
      <c r="K192" s="629">
        <v>16831.689999999999</v>
      </c>
      <c r="L192" s="629">
        <v>0.51818195811860024</v>
      </c>
      <c r="M192" s="629">
        <v>16831.689999999999</v>
      </c>
      <c r="N192" s="629">
        <v>5</v>
      </c>
      <c r="O192" s="629">
        <v>84158.45</v>
      </c>
      <c r="P192" s="642">
        <v>2.5909097905930016</v>
      </c>
      <c r="Q192" s="630">
        <v>16831.689999999999</v>
      </c>
    </row>
    <row r="193" spans="1:17" ht="14.4" customHeight="1" x14ac:dyDescent="0.3">
      <c r="A193" s="625" t="s">
        <v>9119</v>
      </c>
      <c r="B193" s="626" t="s">
        <v>8815</v>
      </c>
      <c r="C193" s="626" t="s">
        <v>6450</v>
      </c>
      <c r="D193" s="626" t="s">
        <v>9179</v>
      </c>
      <c r="E193" s="626" t="s">
        <v>9180</v>
      </c>
      <c r="F193" s="629">
        <v>2</v>
      </c>
      <c r="G193" s="629">
        <v>12712</v>
      </c>
      <c r="H193" s="629">
        <v>1</v>
      </c>
      <c r="I193" s="629">
        <v>6356</v>
      </c>
      <c r="J193" s="629">
        <v>3</v>
      </c>
      <c r="K193" s="629">
        <v>19761.39</v>
      </c>
      <c r="L193" s="629">
        <v>1.5545460981749528</v>
      </c>
      <c r="M193" s="629">
        <v>6587.13</v>
      </c>
      <c r="N193" s="629">
        <v>4</v>
      </c>
      <c r="O193" s="629">
        <v>26348.52</v>
      </c>
      <c r="P193" s="642">
        <v>2.0727281308999372</v>
      </c>
      <c r="Q193" s="630">
        <v>6587.13</v>
      </c>
    </row>
    <row r="194" spans="1:17" ht="14.4" customHeight="1" x14ac:dyDescent="0.3">
      <c r="A194" s="625" t="s">
        <v>9119</v>
      </c>
      <c r="B194" s="626" t="s">
        <v>8815</v>
      </c>
      <c r="C194" s="626" t="s">
        <v>6450</v>
      </c>
      <c r="D194" s="626" t="s">
        <v>9181</v>
      </c>
      <c r="E194" s="626" t="s">
        <v>9182</v>
      </c>
      <c r="F194" s="629">
        <v>1</v>
      </c>
      <c r="G194" s="629">
        <v>1777</v>
      </c>
      <c r="H194" s="629">
        <v>1</v>
      </c>
      <c r="I194" s="629">
        <v>1777</v>
      </c>
      <c r="J194" s="629">
        <v>1</v>
      </c>
      <c r="K194" s="629">
        <v>1841.62</v>
      </c>
      <c r="L194" s="629">
        <v>1.0363646595385481</v>
      </c>
      <c r="M194" s="629">
        <v>1841.62</v>
      </c>
      <c r="N194" s="629"/>
      <c r="O194" s="629"/>
      <c r="P194" s="642"/>
      <c r="Q194" s="630"/>
    </row>
    <row r="195" spans="1:17" ht="14.4" customHeight="1" x14ac:dyDescent="0.3">
      <c r="A195" s="625" t="s">
        <v>9119</v>
      </c>
      <c r="B195" s="626" t="s">
        <v>8815</v>
      </c>
      <c r="C195" s="626" t="s">
        <v>6450</v>
      </c>
      <c r="D195" s="626" t="s">
        <v>9183</v>
      </c>
      <c r="E195" s="626" t="s">
        <v>9184</v>
      </c>
      <c r="F195" s="629">
        <v>3</v>
      </c>
      <c r="G195" s="629">
        <v>27019.02</v>
      </c>
      <c r="H195" s="629">
        <v>1</v>
      </c>
      <c r="I195" s="629">
        <v>9006.34</v>
      </c>
      <c r="J195" s="629"/>
      <c r="K195" s="629"/>
      <c r="L195" s="629"/>
      <c r="M195" s="629"/>
      <c r="N195" s="629"/>
      <c r="O195" s="629"/>
      <c r="P195" s="642"/>
      <c r="Q195" s="630"/>
    </row>
    <row r="196" spans="1:17" ht="14.4" customHeight="1" x14ac:dyDescent="0.3">
      <c r="A196" s="625" t="s">
        <v>9119</v>
      </c>
      <c r="B196" s="626" t="s">
        <v>8815</v>
      </c>
      <c r="C196" s="626" t="s">
        <v>6450</v>
      </c>
      <c r="D196" s="626" t="s">
        <v>9185</v>
      </c>
      <c r="E196" s="626" t="s">
        <v>9186</v>
      </c>
      <c r="F196" s="629">
        <v>1</v>
      </c>
      <c r="G196" s="629">
        <v>16952.3</v>
      </c>
      <c r="H196" s="629">
        <v>1</v>
      </c>
      <c r="I196" s="629">
        <v>16952.3</v>
      </c>
      <c r="J196" s="629"/>
      <c r="K196" s="629"/>
      <c r="L196" s="629"/>
      <c r="M196" s="629"/>
      <c r="N196" s="629"/>
      <c r="O196" s="629"/>
      <c r="P196" s="642"/>
      <c r="Q196" s="630"/>
    </row>
    <row r="197" spans="1:17" ht="14.4" customHeight="1" x14ac:dyDescent="0.3">
      <c r="A197" s="625" t="s">
        <v>9119</v>
      </c>
      <c r="B197" s="626" t="s">
        <v>8815</v>
      </c>
      <c r="C197" s="626" t="s">
        <v>6450</v>
      </c>
      <c r="D197" s="626" t="s">
        <v>9187</v>
      </c>
      <c r="E197" s="626" t="s">
        <v>9186</v>
      </c>
      <c r="F197" s="629">
        <v>1</v>
      </c>
      <c r="G197" s="629">
        <v>21829</v>
      </c>
      <c r="H197" s="629">
        <v>1</v>
      </c>
      <c r="I197" s="629">
        <v>21829</v>
      </c>
      <c r="J197" s="629"/>
      <c r="K197" s="629"/>
      <c r="L197" s="629"/>
      <c r="M197" s="629"/>
      <c r="N197" s="629"/>
      <c r="O197" s="629"/>
      <c r="P197" s="642"/>
      <c r="Q197" s="630"/>
    </row>
    <row r="198" spans="1:17" ht="14.4" customHeight="1" x14ac:dyDescent="0.3">
      <c r="A198" s="625" t="s">
        <v>9119</v>
      </c>
      <c r="B198" s="626" t="s">
        <v>8815</v>
      </c>
      <c r="C198" s="626" t="s">
        <v>6409</v>
      </c>
      <c r="D198" s="626" t="s">
        <v>9188</v>
      </c>
      <c r="E198" s="626" t="s">
        <v>9189</v>
      </c>
      <c r="F198" s="629">
        <v>12</v>
      </c>
      <c r="G198" s="629">
        <v>100488</v>
      </c>
      <c r="H198" s="629">
        <v>1</v>
      </c>
      <c r="I198" s="629">
        <v>8374</v>
      </c>
      <c r="J198" s="629">
        <v>9</v>
      </c>
      <c r="K198" s="629">
        <v>75402</v>
      </c>
      <c r="L198" s="629">
        <v>0.75035825173155002</v>
      </c>
      <c r="M198" s="629">
        <v>8378</v>
      </c>
      <c r="N198" s="629">
        <v>17</v>
      </c>
      <c r="O198" s="629">
        <v>142528</v>
      </c>
      <c r="P198" s="642">
        <v>1.4183584109545417</v>
      </c>
      <c r="Q198" s="630">
        <v>8384</v>
      </c>
    </row>
    <row r="199" spans="1:17" ht="14.4" customHeight="1" x14ac:dyDescent="0.3">
      <c r="A199" s="625" t="s">
        <v>9119</v>
      </c>
      <c r="B199" s="626" t="s">
        <v>8815</v>
      </c>
      <c r="C199" s="626" t="s">
        <v>6409</v>
      </c>
      <c r="D199" s="626" t="s">
        <v>9190</v>
      </c>
      <c r="E199" s="626" t="s">
        <v>9191</v>
      </c>
      <c r="F199" s="629">
        <v>1</v>
      </c>
      <c r="G199" s="629">
        <v>323</v>
      </c>
      <c r="H199" s="629">
        <v>1</v>
      </c>
      <c r="I199" s="629">
        <v>323</v>
      </c>
      <c r="J199" s="629">
        <v>1</v>
      </c>
      <c r="K199" s="629">
        <v>325</v>
      </c>
      <c r="L199" s="629">
        <v>1.0061919504643964</v>
      </c>
      <c r="M199" s="629">
        <v>325</v>
      </c>
      <c r="N199" s="629">
        <v>2</v>
      </c>
      <c r="O199" s="629">
        <v>652</v>
      </c>
      <c r="P199" s="642">
        <v>2.0185758513931891</v>
      </c>
      <c r="Q199" s="630">
        <v>326</v>
      </c>
    </row>
    <row r="200" spans="1:17" ht="14.4" customHeight="1" x14ac:dyDescent="0.3">
      <c r="A200" s="625" t="s">
        <v>9119</v>
      </c>
      <c r="B200" s="626" t="s">
        <v>8815</v>
      </c>
      <c r="C200" s="626" t="s">
        <v>6409</v>
      </c>
      <c r="D200" s="626" t="s">
        <v>9192</v>
      </c>
      <c r="E200" s="626" t="s">
        <v>9193</v>
      </c>
      <c r="F200" s="629">
        <v>12</v>
      </c>
      <c r="G200" s="629">
        <v>2616</v>
      </c>
      <c r="H200" s="629">
        <v>1</v>
      </c>
      <c r="I200" s="629">
        <v>218</v>
      </c>
      <c r="J200" s="629">
        <v>4</v>
      </c>
      <c r="K200" s="629">
        <v>872</v>
      </c>
      <c r="L200" s="629">
        <v>0.33333333333333331</v>
      </c>
      <c r="M200" s="629">
        <v>218</v>
      </c>
      <c r="N200" s="629">
        <v>6</v>
      </c>
      <c r="O200" s="629">
        <v>1314</v>
      </c>
      <c r="P200" s="642">
        <v>0.50229357798165142</v>
      </c>
      <c r="Q200" s="630">
        <v>219</v>
      </c>
    </row>
    <row r="201" spans="1:17" ht="14.4" customHeight="1" x14ac:dyDescent="0.3">
      <c r="A201" s="625" t="s">
        <v>9119</v>
      </c>
      <c r="B201" s="626" t="s">
        <v>8815</v>
      </c>
      <c r="C201" s="626" t="s">
        <v>6409</v>
      </c>
      <c r="D201" s="626" t="s">
        <v>8816</v>
      </c>
      <c r="E201" s="626" t="s">
        <v>8817</v>
      </c>
      <c r="F201" s="629"/>
      <c r="G201" s="629"/>
      <c r="H201" s="629"/>
      <c r="I201" s="629"/>
      <c r="J201" s="629">
        <v>1</v>
      </c>
      <c r="K201" s="629">
        <v>448</v>
      </c>
      <c r="L201" s="629"/>
      <c r="M201" s="629">
        <v>448</v>
      </c>
      <c r="N201" s="629">
        <v>1</v>
      </c>
      <c r="O201" s="629">
        <v>449</v>
      </c>
      <c r="P201" s="642"/>
      <c r="Q201" s="630">
        <v>449</v>
      </c>
    </row>
    <row r="202" spans="1:17" ht="14.4" customHeight="1" x14ac:dyDescent="0.3">
      <c r="A202" s="625" t="s">
        <v>9119</v>
      </c>
      <c r="B202" s="626" t="s">
        <v>8815</v>
      </c>
      <c r="C202" s="626" t="s">
        <v>6409</v>
      </c>
      <c r="D202" s="626" t="s">
        <v>9194</v>
      </c>
      <c r="E202" s="626" t="s">
        <v>9195</v>
      </c>
      <c r="F202" s="629">
        <v>4496</v>
      </c>
      <c r="G202" s="629">
        <v>885712</v>
      </c>
      <c r="H202" s="629">
        <v>1</v>
      </c>
      <c r="I202" s="629">
        <v>197</v>
      </c>
      <c r="J202" s="629">
        <v>4141</v>
      </c>
      <c r="K202" s="629">
        <v>815777</v>
      </c>
      <c r="L202" s="629">
        <v>0.92104092526690395</v>
      </c>
      <c r="M202" s="629">
        <v>197</v>
      </c>
      <c r="N202" s="629">
        <v>3675</v>
      </c>
      <c r="O202" s="629">
        <v>727650</v>
      </c>
      <c r="P202" s="642">
        <v>0.82154244269017473</v>
      </c>
      <c r="Q202" s="630">
        <v>198</v>
      </c>
    </row>
    <row r="203" spans="1:17" ht="14.4" customHeight="1" x14ac:dyDescent="0.3">
      <c r="A203" s="625" t="s">
        <v>9119</v>
      </c>
      <c r="B203" s="626" t="s">
        <v>8815</v>
      </c>
      <c r="C203" s="626" t="s">
        <v>6409</v>
      </c>
      <c r="D203" s="626" t="s">
        <v>9196</v>
      </c>
      <c r="E203" s="626" t="s">
        <v>9197</v>
      </c>
      <c r="F203" s="629">
        <v>925</v>
      </c>
      <c r="G203" s="629">
        <v>159100</v>
      </c>
      <c r="H203" s="629">
        <v>1</v>
      </c>
      <c r="I203" s="629">
        <v>172</v>
      </c>
      <c r="J203" s="629">
        <v>887</v>
      </c>
      <c r="K203" s="629">
        <v>152564</v>
      </c>
      <c r="L203" s="629">
        <v>0.95891891891891889</v>
      </c>
      <c r="M203" s="629">
        <v>172</v>
      </c>
      <c r="N203" s="629">
        <v>852</v>
      </c>
      <c r="O203" s="629">
        <v>147396</v>
      </c>
      <c r="P203" s="642">
        <v>0.92643620364550594</v>
      </c>
      <c r="Q203" s="630">
        <v>173</v>
      </c>
    </row>
    <row r="204" spans="1:17" ht="14.4" customHeight="1" x14ac:dyDescent="0.3">
      <c r="A204" s="625" t="s">
        <v>9119</v>
      </c>
      <c r="B204" s="626" t="s">
        <v>8815</v>
      </c>
      <c r="C204" s="626" t="s">
        <v>6409</v>
      </c>
      <c r="D204" s="626" t="s">
        <v>9198</v>
      </c>
      <c r="E204" s="626" t="s">
        <v>9199</v>
      </c>
      <c r="F204" s="629">
        <v>5</v>
      </c>
      <c r="G204" s="629">
        <v>13445</v>
      </c>
      <c r="H204" s="629">
        <v>1</v>
      </c>
      <c r="I204" s="629">
        <v>2689</v>
      </c>
      <c r="J204" s="629"/>
      <c r="K204" s="629"/>
      <c r="L204" s="629"/>
      <c r="M204" s="629"/>
      <c r="N204" s="629">
        <v>2</v>
      </c>
      <c r="O204" s="629">
        <v>5384</v>
      </c>
      <c r="P204" s="642">
        <v>0.40044626255113425</v>
      </c>
      <c r="Q204" s="630">
        <v>2692</v>
      </c>
    </row>
    <row r="205" spans="1:17" ht="14.4" customHeight="1" x14ac:dyDescent="0.3">
      <c r="A205" s="625" t="s">
        <v>9119</v>
      </c>
      <c r="B205" s="626" t="s">
        <v>8815</v>
      </c>
      <c r="C205" s="626" t="s">
        <v>6409</v>
      </c>
      <c r="D205" s="626" t="s">
        <v>9200</v>
      </c>
      <c r="E205" s="626" t="s">
        <v>9201</v>
      </c>
      <c r="F205" s="629">
        <v>40</v>
      </c>
      <c r="G205" s="629">
        <v>202520</v>
      </c>
      <c r="H205" s="629">
        <v>1</v>
      </c>
      <c r="I205" s="629">
        <v>5063</v>
      </c>
      <c r="J205" s="629">
        <v>32</v>
      </c>
      <c r="K205" s="629">
        <v>162080</v>
      </c>
      <c r="L205" s="629">
        <v>0.80031601817104481</v>
      </c>
      <c r="M205" s="629">
        <v>5065</v>
      </c>
      <c r="N205" s="629">
        <v>33</v>
      </c>
      <c r="O205" s="629">
        <v>167244</v>
      </c>
      <c r="P205" s="642">
        <v>0.82581473434722497</v>
      </c>
      <c r="Q205" s="630">
        <v>5068</v>
      </c>
    </row>
    <row r="206" spans="1:17" ht="14.4" customHeight="1" x14ac:dyDescent="0.3">
      <c r="A206" s="625" t="s">
        <v>9119</v>
      </c>
      <c r="B206" s="626" t="s">
        <v>8815</v>
      </c>
      <c r="C206" s="626" t="s">
        <v>6409</v>
      </c>
      <c r="D206" s="626" t="s">
        <v>9202</v>
      </c>
      <c r="E206" s="626" t="s">
        <v>9203</v>
      </c>
      <c r="F206" s="629">
        <v>3</v>
      </c>
      <c r="G206" s="629">
        <v>1242</v>
      </c>
      <c r="H206" s="629">
        <v>1</v>
      </c>
      <c r="I206" s="629">
        <v>414</v>
      </c>
      <c r="J206" s="629">
        <v>3</v>
      </c>
      <c r="K206" s="629">
        <v>1242</v>
      </c>
      <c r="L206" s="629">
        <v>1</v>
      </c>
      <c r="M206" s="629">
        <v>414</v>
      </c>
      <c r="N206" s="629">
        <v>1</v>
      </c>
      <c r="O206" s="629">
        <v>415</v>
      </c>
      <c r="P206" s="642">
        <v>0.33413848631239934</v>
      </c>
      <c r="Q206" s="630">
        <v>415</v>
      </c>
    </row>
    <row r="207" spans="1:17" ht="14.4" customHeight="1" x14ac:dyDescent="0.3">
      <c r="A207" s="625" t="s">
        <v>9119</v>
      </c>
      <c r="B207" s="626" t="s">
        <v>8815</v>
      </c>
      <c r="C207" s="626" t="s">
        <v>6409</v>
      </c>
      <c r="D207" s="626" t="s">
        <v>9204</v>
      </c>
      <c r="E207" s="626" t="s">
        <v>9205</v>
      </c>
      <c r="F207" s="629">
        <v>2</v>
      </c>
      <c r="G207" s="629">
        <v>10282</v>
      </c>
      <c r="H207" s="629">
        <v>1</v>
      </c>
      <c r="I207" s="629">
        <v>5141</v>
      </c>
      <c r="J207" s="629"/>
      <c r="K207" s="629"/>
      <c r="L207" s="629"/>
      <c r="M207" s="629"/>
      <c r="N207" s="629">
        <v>5</v>
      </c>
      <c r="O207" s="629">
        <v>25750</v>
      </c>
      <c r="P207" s="642">
        <v>2.5043765804318228</v>
      </c>
      <c r="Q207" s="630">
        <v>5150</v>
      </c>
    </row>
    <row r="208" spans="1:17" ht="14.4" customHeight="1" x14ac:dyDescent="0.3">
      <c r="A208" s="625" t="s">
        <v>9119</v>
      </c>
      <c r="B208" s="626" t="s">
        <v>8815</v>
      </c>
      <c r="C208" s="626" t="s">
        <v>6409</v>
      </c>
      <c r="D208" s="626" t="s">
        <v>9206</v>
      </c>
      <c r="E208" s="626" t="s">
        <v>9207</v>
      </c>
      <c r="F208" s="629"/>
      <c r="G208" s="629"/>
      <c r="H208" s="629"/>
      <c r="I208" s="629"/>
      <c r="J208" s="629">
        <v>2</v>
      </c>
      <c r="K208" s="629">
        <v>1826</v>
      </c>
      <c r="L208" s="629"/>
      <c r="M208" s="629">
        <v>913</v>
      </c>
      <c r="N208" s="629"/>
      <c r="O208" s="629"/>
      <c r="P208" s="642"/>
      <c r="Q208" s="630"/>
    </row>
    <row r="209" spans="1:17" ht="14.4" customHeight="1" x14ac:dyDescent="0.3">
      <c r="A209" s="625" t="s">
        <v>9119</v>
      </c>
      <c r="B209" s="626" t="s">
        <v>8815</v>
      </c>
      <c r="C209" s="626" t="s">
        <v>6409</v>
      </c>
      <c r="D209" s="626" t="s">
        <v>9208</v>
      </c>
      <c r="E209" s="626" t="s">
        <v>9209</v>
      </c>
      <c r="F209" s="629">
        <v>498</v>
      </c>
      <c r="G209" s="629">
        <v>992016</v>
      </c>
      <c r="H209" s="629">
        <v>1</v>
      </c>
      <c r="I209" s="629">
        <v>1992</v>
      </c>
      <c r="J209" s="629">
        <v>478</v>
      </c>
      <c r="K209" s="629">
        <v>953132</v>
      </c>
      <c r="L209" s="629">
        <v>0.96080305156368451</v>
      </c>
      <c r="M209" s="629">
        <v>1994</v>
      </c>
      <c r="N209" s="629">
        <v>397</v>
      </c>
      <c r="O209" s="629">
        <v>792412</v>
      </c>
      <c r="P209" s="642">
        <v>0.79878953565265076</v>
      </c>
      <c r="Q209" s="630">
        <v>1996</v>
      </c>
    </row>
    <row r="210" spans="1:17" ht="14.4" customHeight="1" x14ac:dyDescent="0.3">
      <c r="A210" s="625" t="s">
        <v>9119</v>
      </c>
      <c r="B210" s="626" t="s">
        <v>8815</v>
      </c>
      <c r="C210" s="626" t="s">
        <v>6409</v>
      </c>
      <c r="D210" s="626" t="s">
        <v>9210</v>
      </c>
      <c r="E210" s="626" t="s">
        <v>9211</v>
      </c>
      <c r="F210" s="629">
        <v>1</v>
      </c>
      <c r="G210" s="629">
        <v>5175</v>
      </c>
      <c r="H210" s="629">
        <v>1</v>
      </c>
      <c r="I210" s="629">
        <v>5175</v>
      </c>
      <c r="J210" s="629"/>
      <c r="K210" s="629"/>
      <c r="L210" s="629"/>
      <c r="M210" s="629"/>
      <c r="N210" s="629">
        <v>2</v>
      </c>
      <c r="O210" s="629">
        <v>10360</v>
      </c>
      <c r="P210" s="642">
        <v>2.0019323671497586</v>
      </c>
      <c r="Q210" s="630">
        <v>5180</v>
      </c>
    </row>
    <row r="211" spans="1:17" ht="14.4" customHeight="1" x14ac:dyDescent="0.3">
      <c r="A211" s="625" t="s">
        <v>9119</v>
      </c>
      <c r="B211" s="626" t="s">
        <v>8815</v>
      </c>
      <c r="C211" s="626" t="s">
        <v>6409</v>
      </c>
      <c r="D211" s="626" t="s">
        <v>9212</v>
      </c>
      <c r="E211" s="626" t="s">
        <v>9213</v>
      </c>
      <c r="F211" s="629">
        <v>39</v>
      </c>
      <c r="G211" s="629">
        <v>49686</v>
      </c>
      <c r="H211" s="629">
        <v>1</v>
      </c>
      <c r="I211" s="629">
        <v>1274</v>
      </c>
      <c r="J211" s="629">
        <v>77</v>
      </c>
      <c r="K211" s="629">
        <v>98252</v>
      </c>
      <c r="L211" s="629">
        <v>1.9774584389969005</v>
      </c>
      <c r="M211" s="629">
        <v>1276</v>
      </c>
      <c r="N211" s="629">
        <v>33</v>
      </c>
      <c r="O211" s="629">
        <v>42141</v>
      </c>
      <c r="P211" s="642">
        <v>0.84814635913537018</v>
      </c>
      <c r="Q211" s="630">
        <v>1277</v>
      </c>
    </row>
    <row r="212" spans="1:17" ht="14.4" customHeight="1" x14ac:dyDescent="0.3">
      <c r="A212" s="625" t="s">
        <v>9119</v>
      </c>
      <c r="B212" s="626" t="s">
        <v>8815</v>
      </c>
      <c r="C212" s="626" t="s">
        <v>6409</v>
      </c>
      <c r="D212" s="626" t="s">
        <v>9214</v>
      </c>
      <c r="E212" s="626" t="s">
        <v>9215</v>
      </c>
      <c r="F212" s="629">
        <v>22</v>
      </c>
      <c r="G212" s="629">
        <v>40920</v>
      </c>
      <c r="H212" s="629">
        <v>1</v>
      </c>
      <c r="I212" s="629">
        <v>1860</v>
      </c>
      <c r="J212" s="629">
        <v>18</v>
      </c>
      <c r="K212" s="629">
        <v>33516</v>
      </c>
      <c r="L212" s="629">
        <v>0.81906158357771264</v>
      </c>
      <c r="M212" s="629">
        <v>1862</v>
      </c>
      <c r="N212" s="629">
        <v>29</v>
      </c>
      <c r="O212" s="629">
        <v>54056</v>
      </c>
      <c r="P212" s="642">
        <v>1.3210166177908114</v>
      </c>
      <c r="Q212" s="630">
        <v>1864</v>
      </c>
    </row>
    <row r="213" spans="1:17" ht="14.4" customHeight="1" x14ac:dyDescent="0.3">
      <c r="A213" s="625" t="s">
        <v>9119</v>
      </c>
      <c r="B213" s="626" t="s">
        <v>8815</v>
      </c>
      <c r="C213" s="626" t="s">
        <v>6409</v>
      </c>
      <c r="D213" s="626" t="s">
        <v>9216</v>
      </c>
      <c r="E213" s="626" t="s">
        <v>9217</v>
      </c>
      <c r="F213" s="629">
        <v>4</v>
      </c>
      <c r="G213" s="629">
        <v>16472</v>
      </c>
      <c r="H213" s="629">
        <v>1</v>
      </c>
      <c r="I213" s="629">
        <v>4118</v>
      </c>
      <c r="J213" s="629">
        <v>3</v>
      </c>
      <c r="K213" s="629">
        <v>12366</v>
      </c>
      <c r="L213" s="629">
        <v>0.75072850898494414</v>
      </c>
      <c r="M213" s="629">
        <v>4122</v>
      </c>
      <c r="N213" s="629">
        <v>10</v>
      </c>
      <c r="O213" s="629">
        <v>41270</v>
      </c>
      <c r="P213" s="642">
        <v>2.5054638173870809</v>
      </c>
      <c r="Q213" s="630">
        <v>4127</v>
      </c>
    </row>
    <row r="214" spans="1:17" ht="14.4" customHeight="1" x14ac:dyDescent="0.3">
      <c r="A214" s="625" t="s">
        <v>9119</v>
      </c>
      <c r="B214" s="626" t="s">
        <v>8815</v>
      </c>
      <c r="C214" s="626" t="s">
        <v>6409</v>
      </c>
      <c r="D214" s="626" t="s">
        <v>9218</v>
      </c>
      <c r="E214" s="626" t="s">
        <v>9219</v>
      </c>
      <c r="F214" s="629">
        <v>35</v>
      </c>
      <c r="G214" s="629">
        <v>40670</v>
      </c>
      <c r="H214" s="629">
        <v>1</v>
      </c>
      <c r="I214" s="629">
        <v>1162</v>
      </c>
      <c r="J214" s="629">
        <v>64</v>
      </c>
      <c r="K214" s="629">
        <v>74432</v>
      </c>
      <c r="L214" s="629">
        <v>1.8301450700762232</v>
      </c>
      <c r="M214" s="629">
        <v>1163</v>
      </c>
      <c r="N214" s="629">
        <v>26</v>
      </c>
      <c r="O214" s="629">
        <v>30264</v>
      </c>
      <c r="P214" s="642">
        <v>0.74413572657978855</v>
      </c>
      <c r="Q214" s="630">
        <v>1164</v>
      </c>
    </row>
    <row r="215" spans="1:17" ht="14.4" customHeight="1" x14ac:dyDescent="0.3">
      <c r="A215" s="625" t="s">
        <v>9119</v>
      </c>
      <c r="B215" s="626" t="s">
        <v>8815</v>
      </c>
      <c r="C215" s="626" t="s">
        <v>6409</v>
      </c>
      <c r="D215" s="626" t="s">
        <v>9220</v>
      </c>
      <c r="E215" s="626" t="s">
        <v>9221</v>
      </c>
      <c r="F215" s="629">
        <v>2528</v>
      </c>
      <c r="G215" s="629">
        <v>546048</v>
      </c>
      <c r="H215" s="629">
        <v>1</v>
      </c>
      <c r="I215" s="629">
        <v>216</v>
      </c>
      <c r="J215" s="629">
        <v>2439</v>
      </c>
      <c r="K215" s="629">
        <v>526824</v>
      </c>
      <c r="L215" s="629">
        <v>0.96479430379746833</v>
      </c>
      <c r="M215" s="629">
        <v>216</v>
      </c>
      <c r="N215" s="629">
        <v>2614</v>
      </c>
      <c r="O215" s="629">
        <v>567238</v>
      </c>
      <c r="P215" s="642">
        <v>1.0388061122831693</v>
      </c>
      <c r="Q215" s="630">
        <v>217</v>
      </c>
    </row>
    <row r="216" spans="1:17" ht="14.4" customHeight="1" x14ac:dyDescent="0.3">
      <c r="A216" s="625" t="s">
        <v>9119</v>
      </c>
      <c r="B216" s="626" t="s">
        <v>8815</v>
      </c>
      <c r="C216" s="626" t="s">
        <v>6409</v>
      </c>
      <c r="D216" s="626" t="s">
        <v>9222</v>
      </c>
      <c r="E216" s="626" t="s">
        <v>9223</v>
      </c>
      <c r="F216" s="629">
        <v>829</v>
      </c>
      <c r="G216" s="629">
        <v>101967</v>
      </c>
      <c r="H216" s="629">
        <v>1</v>
      </c>
      <c r="I216" s="629">
        <v>123</v>
      </c>
      <c r="J216" s="629">
        <v>857</v>
      </c>
      <c r="K216" s="629">
        <v>106268</v>
      </c>
      <c r="L216" s="629">
        <v>1.0421803132385967</v>
      </c>
      <c r="M216" s="629">
        <v>124</v>
      </c>
      <c r="N216" s="629">
        <v>674</v>
      </c>
      <c r="O216" s="629">
        <v>83576</v>
      </c>
      <c r="P216" s="642">
        <v>0.81963772593093842</v>
      </c>
      <c r="Q216" s="630">
        <v>124</v>
      </c>
    </row>
    <row r="217" spans="1:17" ht="14.4" customHeight="1" x14ac:dyDescent="0.3">
      <c r="A217" s="625" t="s">
        <v>9119</v>
      </c>
      <c r="B217" s="626" t="s">
        <v>8815</v>
      </c>
      <c r="C217" s="626" t="s">
        <v>6409</v>
      </c>
      <c r="D217" s="626" t="s">
        <v>9224</v>
      </c>
      <c r="E217" s="626" t="s">
        <v>9225</v>
      </c>
      <c r="F217" s="629"/>
      <c r="G217" s="629"/>
      <c r="H217" s="629"/>
      <c r="I217" s="629"/>
      <c r="J217" s="629">
        <v>2</v>
      </c>
      <c r="K217" s="629">
        <v>622</v>
      </c>
      <c r="L217" s="629"/>
      <c r="M217" s="629">
        <v>311</v>
      </c>
      <c r="N217" s="629"/>
      <c r="O217" s="629"/>
      <c r="P217" s="642"/>
      <c r="Q217" s="630"/>
    </row>
    <row r="218" spans="1:17" ht="14.4" customHeight="1" x14ac:dyDescent="0.3">
      <c r="A218" s="625" t="s">
        <v>9119</v>
      </c>
      <c r="B218" s="626" t="s">
        <v>8815</v>
      </c>
      <c r="C218" s="626" t="s">
        <v>6409</v>
      </c>
      <c r="D218" s="626" t="s">
        <v>9226</v>
      </c>
      <c r="E218" s="626" t="s">
        <v>9227</v>
      </c>
      <c r="F218" s="629">
        <v>11</v>
      </c>
      <c r="G218" s="629">
        <v>23254</v>
      </c>
      <c r="H218" s="629">
        <v>1</v>
      </c>
      <c r="I218" s="629">
        <v>2114</v>
      </c>
      <c r="J218" s="629">
        <v>41</v>
      </c>
      <c r="K218" s="629">
        <v>86756</v>
      </c>
      <c r="L218" s="629">
        <v>3.7307990023221813</v>
      </c>
      <c r="M218" s="629">
        <v>2116</v>
      </c>
      <c r="N218" s="629">
        <v>310</v>
      </c>
      <c r="O218" s="629">
        <v>656580</v>
      </c>
      <c r="P218" s="642">
        <v>28.235142341102605</v>
      </c>
      <c r="Q218" s="630">
        <v>2118</v>
      </c>
    </row>
    <row r="219" spans="1:17" ht="14.4" customHeight="1" x14ac:dyDescent="0.3">
      <c r="A219" s="625" t="s">
        <v>9119</v>
      </c>
      <c r="B219" s="626" t="s">
        <v>8815</v>
      </c>
      <c r="C219" s="626" t="s">
        <v>6409</v>
      </c>
      <c r="D219" s="626" t="s">
        <v>9228</v>
      </c>
      <c r="E219" s="626" t="s">
        <v>9229</v>
      </c>
      <c r="F219" s="629">
        <v>335</v>
      </c>
      <c r="G219" s="629">
        <v>49915</v>
      </c>
      <c r="H219" s="629">
        <v>1</v>
      </c>
      <c r="I219" s="629">
        <v>149</v>
      </c>
      <c r="J219" s="629">
        <v>353</v>
      </c>
      <c r="K219" s="629">
        <v>52597</v>
      </c>
      <c r="L219" s="629">
        <v>1.0537313432835822</v>
      </c>
      <c r="M219" s="629">
        <v>149</v>
      </c>
      <c r="N219" s="629">
        <v>350</v>
      </c>
      <c r="O219" s="629">
        <v>52500</v>
      </c>
      <c r="P219" s="642">
        <v>1.0517880396674346</v>
      </c>
      <c r="Q219" s="630">
        <v>150</v>
      </c>
    </row>
    <row r="220" spans="1:17" ht="14.4" customHeight="1" x14ac:dyDescent="0.3">
      <c r="A220" s="625" t="s">
        <v>9119</v>
      </c>
      <c r="B220" s="626" t="s">
        <v>8815</v>
      </c>
      <c r="C220" s="626" t="s">
        <v>6409</v>
      </c>
      <c r="D220" s="626" t="s">
        <v>9230</v>
      </c>
      <c r="E220" s="626" t="s">
        <v>9231</v>
      </c>
      <c r="F220" s="629">
        <v>382</v>
      </c>
      <c r="G220" s="629">
        <v>73344</v>
      </c>
      <c r="H220" s="629">
        <v>1</v>
      </c>
      <c r="I220" s="629">
        <v>192</v>
      </c>
      <c r="J220" s="629">
        <v>370</v>
      </c>
      <c r="K220" s="629">
        <v>71040</v>
      </c>
      <c r="L220" s="629">
        <v>0.96858638743455494</v>
      </c>
      <c r="M220" s="629">
        <v>192</v>
      </c>
      <c r="N220" s="629">
        <v>340</v>
      </c>
      <c r="O220" s="629">
        <v>65620</v>
      </c>
      <c r="P220" s="642">
        <v>0.89468804537521818</v>
      </c>
      <c r="Q220" s="630">
        <v>193</v>
      </c>
    </row>
    <row r="221" spans="1:17" ht="14.4" customHeight="1" x14ac:dyDescent="0.3">
      <c r="A221" s="625" t="s">
        <v>9119</v>
      </c>
      <c r="B221" s="626" t="s">
        <v>8815</v>
      </c>
      <c r="C221" s="626" t="s">
        <v>6409</v>
      </c>
      <c r="D221" s="626" t="s">
        <v>9232</v>
      </c>
      <c r="E221" s="626" t="s">
        <v>9233</v>
      </c>
      <c r="F221" s="629">
        <v>54</v>
      </c>
      <c r="G221" s="629">
        <v>11016</v>
      </c>
      <c r="H221" s="629">
        <v>1</v>
      </c>
      <c r="I221" s="629">
        <v>204</v>
      </c>
      <c r="J221" s="629">
        <v>38</v>
      </c>
      <c r="K221" s="629">
        <v>7752</v>
      </c>
      <c r="L221" s="629">
        <v>0.70370370370370372</v>
      </c>
      <c r="M221" s="629">
        <v>204</v>
      </c>
      <c r="N221" s="629">
        <v>21</v>
      </c>
      <c r="O221" s="629">
        <v>4305</v>
      </c>
      <c r="P221" s="642">
        <v>0.39079520697167758</v>
      </c>
      <c r="Q221" s="630">
        <v>205</v>
      </c>
    </row>
    <row r="222" spans="1:17" ht="14.4" customHeight="1" x14ac:dyDescent="0.3">
      <c r="A222" s="625" t="s">
        <v>9119</v>
      </c>
      <c r="B222" s="626" t="s">
        <v>8815</v>
      </c>
      <c r="C222" s="626" t="s">
        <v>6409</v>
      </c>
      <c r="D222" s="626" t="s">
        <v>9234</v>
      </c>
      <c r="E222" s="626" t="s">
        <v>9235</v>
      </c>
      <c r="F222" s="629">
        <v>81</v>
      </c>
      <c r="G222" s="629">
        <v>14661</v>
      </c>
      <c r="H222" s="629">
        <v>1</v>
      </c>
      <c r="I222" s="629">
        <v>181</v>
      </c>
      <c r="J222" s="629">
        <v>74</v>
      </c>
      <c r="K222" s="629">
        <v>13394</v>
      </c>
      <c r="L222" s="629">
        <v>0.9135802469135802</v>
      </c>
      <c r="M222" s="629">
        <v>181</v>
      </c>
      <c r="N222" s="629">
        <v>80</v>
      </c>
      <c r="O222" s="629">
        <v>14560</v>
      </c>
      <c r="P222" s="642">
        <v>0.99311097469476839</v>
      </c>
      <c r="Q222" s="630">
        <v>182</v>
      </c>
    </row>
    <row r="223" spans="1:17" ht="14.4" customHeight="1" x14ac:dyDescent="0.3">
      <c r="A223" s="625" t="s">
        <v>9119</v>
      </c>
      <c r="B223" s="626" t="s">
        <v>8815</v>
      </c>
      <c r="C223" s="626" t="s">
        <v>6409</v>
      </c>
      <c r="D223" s="626" t="s">
        <v>9236</v>
      </c>
      <c r="E223" s="626" t="s">
        <v>9215</v>
      </c>
      <c r="F223" s="629">
        <v>17</v>
      </c>
      <c r="G223" s="629">
        <v>64753</v>
      </c>
      <c r="H223" s="629">
        <v>1</v>
      </c>
      <c r="I223" s="629">
        <v>3809</v>
      </c>
      <c r="J223" s="629">
        <v>14</v>
      </c>
      <c r="K223" s="629">
        <v>53354</v>
      </c>
      <c r="L223" s="629">
        <v>0.82396182416258701</v>
      </c>
      <c r="M223" s="629">
        <v>3811</v>
      </c>
      <c r="N223" s="629">
        <v>18</v>
      </c>
      <c r="O223" s="629">
        <v>68670</v>
      </c>
      <c r="P223" s="642">
        <v>1.0604914058035921</v>
      </c>
      <c r="Q223" s="630">
        <v>3815</v>
      </c>
    </row>
    <row r="224" spans="1:17" ht="14.4" customHeight="1" x14ac:dyDescent="0.3">
      <c r="A224" s="625" t="s">
        <v>9119</v>
      </c>
      <c r="B224" s="626" t="s">
        <v>8815</v>
      </c>
      <c r="C224" s="626" t="s">
        <v>6409</v>
      </c>
      <c r="D224" s="626" t="s">
        <v>9237</v>
      </c>
      <c r="E224" s="626" t="s">
        <v>9238</v>
      </c>
      <c r="F224" s="629">
        <v>97</v>
      </c>
      <c r="G224" s="629">
        <v>101074</v>
      </c>
      <c r="H224" s="629">
        <v>1</v>
      </c>
      <c r="I224" s="629">
        <v>1042</v>
      </c>
      <c r="J224" s="629"/>
      <c r="K224" s="629"/>
      <c r="L224" s="629"/>
      <c r="M224" s="629"/>
      <c r="N224" s="629"/>
      <c r="O224" s="629"/>
      <c r="P224" s="642"/>
      <c r="Q224" s="630"/>
    </row>
    <row r="225" spans="1:17" ht="14.4" customHeight="1" x14ac:dyDescent="0.3">
      <c r="A225" s="625" t="s">
        <v>9119</v>
      </c>
      <c r="B225" s="626" t="s">
        <v>8815</v>
      </c>
      <c r="C225" s="626" t="s">
        <v>6409</v>
      </c>
      <c r="D225" s="626" t="s">
        <v>9239</v>
      </c>
      <c r="E225" s="626" t="s">
        <v>9240</v>
      </c>
      <c r="F225" s="629">
        <v>193</v>
      </c>
      <c r="G225" s="629">
        <v>28757</v>
      </c>
      <c r="H225" s="629">
        <v>1</v>
      </c>
      <c r="I225" s="629">
        <v>149</v>
      </c>
      <c r="J225" s="629">
        <v>140</v>
      </c>
      <c r="K225" s="629">
        <v>20860</v>
      </c>
      <c r="L225" s="629">
        <v>0.72538860103626945</v>
      </c>
      <c r="M225" s="629">
        <v>149</v>
      </c>
      <c r="N225" s="629">
        <v>152</v>
      </c>
      <c r="O225" s="629">
        <v>22800</v>
      </c>
      <c r="P225" s="642">
        <v>0.79285043641548147</v>
      </c>
      <c r="Q225" s="630">
        <v>150</v>
      </c>
    </row>
    <row r="226" spans="1:17" ht="14.4" customHeight="1" x14ac:dyDescent="0.3">
      <c r="A226" s="625" t="s">
        <v>9119</v>
      </c>
      <c r="B226" s="626" t="s">
        <v>8815</v>
      </c>
      <c r="C226" s="626" t="s">
        <v>6409</v>
      </c>
      <c r="D226" s="626" t="s">
        <v>9241</v>
      </c>
      <c r="E226" s="626" t="s">
        <v>9242</v>
      </c>
      <c r="F226" s="629">
        <v>159</v>
      </c>
      <c r="G226" s="629">
        <v>24963</v>
      </c>
      <c r="H226" s="629">
        <v>1</v>
      </c>
      <c r="I226" s="629">
        <v>157</v>
      </c>
      <c r="J226" s="629">
        <v>95</v>
      </c>
      <c r="K226" s="629">
        <v>14915</v>
      </c>
      <c r="L226" s="629">
        <v>0.59748427672955973</v>
      </c>
      <c r="M226" s="629">
        <v>157</v>
      </c>
      <c r="N226" s="629">
        <v>113</v>
      </c>
      <c r="O226" s="629">
        <v>17854</v>
      </c>
      <c r="P226" s="642">
        <v>0.71521852341465364</v>
      </c>
      <c r="Q226" s="630">
        <v>158</v>
      </c>
    </row>
    <row r="227" spans="1:17" ht="14.4" customHeight="1" x14ac:dyDescent="0.3">
      <c r="A227" s="625" t="s">
        <v>9119</v>
      </c>
      <c r="B227" s="626" t="s">
        <v>8815</v>
      </c>
      <c r="C227" s="626" t="s">
        <v>6409</v>
      </c>
      <c r="D227" s="626" t="s">
        <v>9243</v>
      </c>
      <c r="E227" s="626" t="s">
        <v>9244</v>
      </c>
      <c r="F227" s="629">
        <v>104</v>
      </c>
      <c r="G227" s="629">
        <v>22464</v>
      </c>
      <c r="H227" s="629">
        <v>1</v>
      </c>
      <c r="I227" s="629">
        <v>216</v>
      </c>
      <c r="J227" s="629">
        <v>92</v>
      </c>
      <c r="K227" s="629">
        <v>19872</v>
      </c>
      <c r="L227" s="629">
        <v>0.88461538461538458</v>
      </c>
      <c r="M227" s="629">
        <v>216</v>
      </c>
      <c r="N227" s="629">
        <v>99</v>
      </c>
      <c r="O227" s="629">
        <v>21483</v>
      </c>
      <c r="P227" s="642">
        <v>0.95633012820512819</v>
      </c>
      <c r="Q227" s="630">
        <v>217</v>
      </c>
    </row>
    <row r="228" spans="1:17" ht="14.4" customHeight="1" x14ac:dyDescent="0.3">
      <c r="A228" s="625" t="s">
        <v>9119</v>
      </c>
      <c r="B228" s="626" t="s">
        <v>8815</v>
      </c>
      <c r="C228" s="626" t="s">
        <v>6409</v>
      </c>
      <c r="D228" s="626" t="s">
        <v>9245</v>
      </c>
      <c r="E228" s="626" t="s">
        <v>9246</v>
      </c>
      <c r="F228" s="629">
        <v>7</v>
      </c>
      <c r="G228" s="629">
        <v>1099</v>
      </c>
      <c r="H228" s="629">
        <v>1</v>
      </c>
      <c r="I228" s="629">
        <v>157</v>
      </c>
      <c r="J228" s="629">
        <v>9</v>
      </c>
      <c r="K228" s="629">
        <v>1413</v>
      </c>
      <c r="L228" s="629">
        <v>1.2857142857142858</v>
      </c>
      <c r="M228" s="629">
        <v>157</v>
      </c>
      <c r="N228" s="629">
        <v>10</v>
      </c>
      <c r="O228" s="629">
        <v>1580</v>
      </c>
      <c r="P228" s="642">
        <v>1.4376706096451319</v>
      </c>
      <c r="Q228" s="630">
        <v>158</v>
      </c>
    </row>
    <row r="229" spans="1:17" ht="14.4" customHeight="1" x14ac:dyDescent="0.3">
      <c r="A229" s="625" t="s">
        <v>9119</v>
      </c>
      <c r="B229" s="626" t="s">
        <v>8815</v>
      </c>
      <c r="C229" s="626" t="s">
        <v>6409</v>
      </c>
      <c r="D229" s="626" t="s">
        <v>9247</v>
      </c>
      <c r="E229" s="626" t="s">
        <v>9248</v>
      </c>
      <c r="F229" s="629">
        <v>2</v>
      </c>
      <c r="G229" s="629">
        <v>11006</v>
      </c>
      <c r="H229" s="629">
        <v>1</v>
      </c>
      <c r="I229" s="629">
        <v>5503</v>
      </c>
      <c r="J229" s="629"/>
      <c r="K229" s="629"/>
      <c r="L229" s="629"/>
      <c r="M229" s="629"/>
      <c r="N229" s="629">
        <v>1</v>
      </c>
      <c r="O229" s="629">
        <v>5508</v>
      </c>
      <c r="P229" s="642">
        <v>0.50045429765582405</v>
      </c>
      <c r="Q229" s="630">
        <v>5508</v>
      </c>
    </row>
    <row r="230" spans="1:17" ht="14.4" customHeight="1" x14ac:dyDescent="0.3">
      <c r="A230" s="625" t="s">
        <v>9119</v>
      </c>
      <c r="B230" s="626" t="s">
        <v>8815</v>
      </c>
      <c r="C230" s="626" t="s">
        <v>6409</v>
      </c>
      <c r="D230" s="626" t="s">
        <v>9249</v>
      </c>
      <c r="E230" s="626" t="s">
        <v>9250</v>
      </c>
      <c r="F230" s="629">
        <v>2</v>
      </c>
      <c r="G230" s="629">
        <v>3968</v>
      </c>
      <c r="H230" s="629">
        <v>1</v>
      </c>
      <c r="I230" s="629">
        <v>1984</v>
      </c>
      <c r="J230" s="629">
        <v>1</v>
      </c>
      <c r="K230" s="629">
        <v>1988</v>
      </c>
      <c r="L230" s="629">
        <v>0.501008064516129</v>
      </c>
      <c r="M230" s="629">
        <v>1988</v>
      </c>
      <c r="N230" s="629"/>
      <c r="O230" s="629"/>
      <c r="P230" s="642"/>
      <c r="Q230" s="630"/>
    </row>
    <row r="231" spans="1:17" ht="14.4" customHeight="1" x14ac:dyDescent="0.3">
      <c r="A231" s="625" t="s">
        <v>9119</v>
      </c>
      <c r="B231" s="626" t="s">
        <v>8815</v>
      </c>
      <c r="C231" s="626" t="s">
        <v>6409</v>
      </c>
      <c r="D231" s="626" t="s">
        <v>9251</v>
      </c>
      <c r="E231" s="626" t="s">
        <v>9252</v>
      </c>
      <c r="F231" s="629"/>
      <c r="G231" s="629"/>
      <c r="H231" s="629"/>
      <c r="I231" s="629"/>
      <c r="J231" s="629"/>
      <c r="K231" s="629"/>
      <c r="L231" s="629"/>
      <c r="M231" s="629"/>
      <c r="N231" s="629">
        <v>1</v>
      </c>
      <c r="O231" s="629">
        <v>15049</v>
      </c>
      <c r="P231" s="642"/>
      <c r="Q231" s="630">
        <v>15049</v>
      </c>
    </row>
    <row r="232" spans="1:17" ht="14.4" customHeight="1" x14ac:dyDescent="0.3">
      <c r="A232" s="625" t="s">
        <v>9119</v>
      </c>
      <c r="B232" s="626" t="s">
        <v>8815</v>
      </c>
      <c r="C232" s="626" t="s">
        <v>6409</v>
      </c>
      <c r="D232" s="626" t="s">
        <v>9253</v>
      </c>
      <c r="E232" s="626" t="s">
        <v>9254</v>
      </c>
      <c r="F232" s="629">
        <v>2</v>
      </c>
      <c r="G232" s="629">
        <v>728</v>
      </c>
      <c r="H232" s="629">
        <v>1</v>
      </c>
      <c r="I232" s="629">
        <v>364</v>
      </c>
      <c r="J232" s="629">
        <v>1</v>
      </c>
      <c r="K232" s="629">
        <v>364</v>
      </c>
      <c r="L232" s="629">
        <v>0.5</v>
      </c>
      <c r="M232" s="629">
        <v>364</v>
      </c>
      <c r="N232" s="629"/>
      <c r="O232" s="629"/>
      <c r="P232" s="642"/>
      <c r="Q232" s="630"/>
    </row>
    <row r="233" spans="1:17" ht="14.4" customHeight="1" x14ac:dyDescent="0.3">
      <c r="A233" s="625" t="s">
        <v>9119</v>
      </c>
      <c r="B233" s="626" t="s">
        <v>8815</v>
      </c>
      <c r="C233" s="626" t="s">
        <v>6409</v>
      </c>
      <c r="D233" s="626" t="s">
        <v>9255</v>
      </c>
      <c r="E233" s="626" t="s">
        <v>9256</v>
      </c>
      <c r="F233" s="629">
        <v>7</v>
      </c>
      <c r="G233" s="629">
        <v>2401</v>
      </c>
      <c r="H233" s="629">
        <v>1</v>
      </c>
      <c r="I233" s="629">
        <v>343</v>
      </c>
      <c r="J233" s="629">
        <v>2</v>
      </c>
      <c r="K233" s="629">
        <v>686</v>
      </c>
      <c r="L233" s="629">
        <v>0.2857142857142857</v>
      </c>
      <c r="M233" s="629">
        <v>343</v>
      </c>
      <c r="N233" s="629">
        <v>1</v>
      </c>
      <c r="O233" s="629">
        <v>344</v>
      </c>
      <c r="P233" s="642">
        <v>0.14327363598500625</v>
      </c>
      <c r="Q233" s="630">
        <v>344</v>
      </c>
    </row>
    <row r="234" spans="1:17" ht="14.4" customHeight="1" x14ac:dyDescent="0.3">
      <c r="A234" s="625" t="s">
        <v>9257</v>
      </c>
      <c r="B234" s="626" t="s">
        <v>9258</v>
      </c>
      <c r="C234" s="626" t="s">
        <v>6409</v>
      </c>
      <c r="D234" s="626" t="s">
        <v>9259</v>
      </c>
      <c r="E234" s="626" t="s">
        <v>9260</v>
      </c>
      <c r="F234" s="629">
        <v>204</v>
      </c>
      <c r="G234" s="629">
        <v>59364</v>
      </c>
      <c r="H234" s="629">
        <v>1</v>
      </c>
      <c r="I234" s="629">
        <v>291</v>
      </c>
      <c r="J234" s="629">
        <v>410</v>
      </c>
      <c r="K234" s="629">
        <v>119310</v>
      </c>
      <c r="L234" s="629">
        <v>2.0098039215686274</v>
      </c>
      <c r="M234" s="629">
        <v>291</v>
      </c>
      <c r="N234" s="629">
        <v>328</v>
      </c>
      <c r="O234" s="629">
        <v>95776</v>
      </c>
      <c r="P234" s="642">
        <v>1.6133683714035443</v>
      </c>
      <c r="Q234" s="630">
        <v>292</v>
      </c>
    </row>
    <row r="235" spans="1:17" ht="14.4" customHeight="1" x14ac:dyDescent="0.3">
      <c r="A235" s="625" t="s">
        <v>9257</v>
      </c>
      <c r="B235" s="626" t="s">
        <v>9258</v>
      </c>
      <c r="C235" s="626" t="s">
        <v>6409</v>
      </c>
      <c r="D235" s="626" t="s">
        <v>9261</v>
      </c>
      <c r="E235" s="626" t="s">
        <v>9262</v>
      </c>
      <c r="F235" s="629">
        <v>43</v>
      </c>
      <c r="G235" s="629">
        <v>5719</v>
      </c>
      <c r="H235" s="629">
        <v>1</v>
      </c>
      <c r="I235" s="629">
        <v>133</v>
      </c>
      <c r="J235" s="629">
        <v>52</v>
      </c>
      <c r="K235" s="629">
        <v>6916</v>
      </c>
      <c r="L235" s="629">
        <v>1.2093023255813953</v>
      </c>
      <c r="M235" s="629">
        <v>133</v>
      </c>
      <c r="N235" s="629">
        <v>62</v>
      </c>
      <c r="O235" s="629">
        <v>8308</v>
      </c>
      <c r="P235" s="642">
        <v>1.452701521244973</v>
      </c>
      <c r="Q235" s="630">
        <v>134</v>
      </c>
    </row>
    <row r="236" spans="1:17" ht="14.4" customHeight="1" x14ac:dyDescent="0.3">
      <c r="A236" s="625" t="s">
        <v>9257</v>
      </c>
      <c r="B236" s="626" t="s">
        <v>9258</v>
      </c>
      <c r="C236" s="626" t="s">
        <v>6409</v>
      </c>
      <c r="D236" s="626" t="s">
        <v>9263</v>
      </c>
      <c r="E236" s="626" t="s">
        <v>9264</v>
      </c>
      <c r="F236" s="629">
        <v>23</v>
      </c>
      <c r="G236" s="629">
        <v>3657</v>
      </c>
      <c r="H236" s="629">
        <v>1</v>
      </c>
      <c r="I236" s="629">
        <v>159</v>
      </c>
      <c r="J236" s="629">
        <v>43</v>
      </c>
      <c r="K236" s="629">
        <v>6837</v>
      </c>
      <c r="L236" s="629">
        <v>1.8695652173913044</v>
      </c>
      <c r="M236" s="629">
        <v>159</v>
      </c>
      <c r="N236" s="629">
        <v>38</v>
      </c>
      <c r="O236" s="629">
        <v>6080</v>
      </c>
      <c r="P236" s="642">
        <v>1.6625649439431227</v>
      </c>
      <c r="Q236" s="630">
        <v>160</v>
      </c>
    </row>
    <row r="237" spans="1:17" ht="14.4" customHeight="1" x14ac:dyDescent="0.3">
      <c r="A237" s="625" t="s">
        <v>9257</v>
      </c>
      <c r="B237" s="626" t="s">
        <v>9258</v>
      </c>
      <c r="C237" s="626" t="s">
        <v>6409</v>
      </c>
      <c r="D237" s="626" t="s">
        <v>9265</v>
      </c>
      <c r="E237" s="626" t="s">
        <v>9262</v>
      </c>
      <c r="F237" s="629"/>
      <c r="G237" s="629"/>
      <c r="H237" s="629"/>
      <c r="I237" s="629"/>
      <c r="J237" s="629">
        <v>1</v>
      </c>
      <c r="K237" s="629">
        <v>174</v>
      </c>
      <c r="L237" s="629"/>
      <c r="M237" s="629">
        <v>174</v>
      </c>
      <c r="N237" s="629"/>
      <c r="O237" s="629"/>
      <c r="P237" s="642"/>
      <c r="Q237" s="630"/>
    </row>
    <row r="238" spans="1:17" ht="14.4" customHeight="1" x14ac:dyDescent="0.3">
      <c r="A238" s="625" t="s">
        <v>9257</v>
      </c>
      <c r="B238" s="626" t="s">
        <v>9258</v>
      </c>
      <c r="C238" s="626" t="s">
        <v>6409</v>
      </c>
      <c r="D238" s="626" t="s">
        <v>9266</v>
      </c>
      <c r="E238" s="626" t="s">
        <v>9267</v>
      </c>
      <c r="F238" s="629">
        <v>372</v>
      </c>
      <c r="G238" s="629">
        <v>52080</v>
      </c>
      <c r="H238" s="629">
        <v>1</v>
      </c>
      <c r="I238" s="629">
        <v>140</v>
      </c>
      <c r="J238" s="629">
        <v>343</v>
      </c>
      <c r="K238" s="629">
        <v>48020</v>
      </c>
      <c r="L238" s="629">
        <v>0.92204301075268813</v>
      </c>
      <c r="M238" s="629">
        <v>140</v>
      </c>
      <c r="N238" s="629">
        <v>259</v>
      </c>
      <c r="O238" s="629">
        <v>36519</v>
      </c>
      <c r="P238" s="642">
        <v>0.7012096774193548</v>
      </c>
      <c r="Q238" s="630">
        <v>141</v>
      </c>
    </row>
    <row r="239" spans="1:17" ht="14.4" customHeight="1" x14ac:dyDescent="0.3">
      <c r="A239" s="625" t="s">
        <v>9257</v>
      </c>
      <c r="B239" s="626" t="s">
        <v>9258</v>
      </c>
      <c r="C239" s="626" t="s">
        <v>6409</v>
      </c>
      <c r="D239" s="626" t="s">
        <v>9268</v>
      </c>
      <c r="E239" s="626" t="s">
        <v>9269</v>
      </c>
      <c r="F239" s="629">
        <v>1098</v>
      </c>
      <c r="G239" s="629">
        <v>221796</v>
      </c>
      <c r="H239" s="629">
        <v>1</v>
      </c>
      <c r="I239" s="629">
        <v>202</v>
      </c>
      <c r="J239" s="629">
        <v>994</v>
      </c>
      <c r="K239" s="629">
        <v>200788</v>
      </c>
      <c r="L239" s="629">
        <v>0.90528233151183968</v>
      </c>
      <c r="M239" s="629">
        <v>202</v>
      </c>
      <c r="N239" s="629">
        <v>792</v>
      </c>
      <c r="O239" s="629">
        <v>160776</v>
      </c>
      <c r="P239" s="642">
        <v>0.72488232429800359</v>
      </c>
      <c r="Q239" s="630">
        <v>203</v>
      </c>
    </row>
    <row r="240" spans="1:17" ht="14.4" customHeight="1" x14ac:dyDescent="0.3">
      <c r="A240" s="625" t="s">
        <v>9257</v>
      </c>
      <c r="B240" s="626" t="s">
        <v>9258</v>
      </c>
      <c r="C240" s="626" t="s">
        <v>6409</v>
      </c>
      <c r="D240" s="626" t="s">
        <v>9270</v>
      </c>
      <c r="E240" s="626" t="s">
        <v>9271</v>
      </c>
      <c r="F240" s="629">
        <v>9</v>
      </c>
      <c r="G240" s="629">
        <v>1422</v>
      </c>
      <c r="H240" s="629">
        <v>1</v>
      </c>
      <c r="I240" s="629">
        <v>158</v>
      </c>
      <c r="J240" s="629">
        <v>18</v>
      </c>
      <c r="K240" s="629">
        <v>2844</v>
      </c>
      <c r="L240" s="629">
        <v>2</v>
      </c>
      <c r="M240" s="629">
        <v>158</v>
      </c>
      <c r="N240" s="629">
        <v>14</v>
      </c>
      <c r="O240" s="629">
        <v>2226</v>
      </c>
      <c r="P240" s="642">
        <v>1.5654008438818565</v>
      </c>
      <c r="Q240" s="630">
        <v>159</v>
      </c>
    </row>
    <row r="241" spans="1:17" ht="14.4" customHeight="1" x14ac:dyDescent="0.3">
      <c r="A241" s="625" t="s">
        <v>9257</v>
      </c>
      <c r="B241" s="626" t="s">
        <v>9258</v>
      </c>
      <c r="C241" s="626" t="s">
        <v>6409</v>
      </c>
      <c r="D241" s="626" t="s">
        <v>9272</v>
      </c>
      <c r="E241" s="626" t="s">
        <v>9273</v>
      </c>
      <c r="F241" s="629">
        <v>285</v>
      </c>
      <c r="G241" s="629">
        <v>73815</v>
      </c>
      <c r="H241" s="629">
        <v>1</v>
      </c>
      <c r="I241" s="629">
        <v>259</v>
      </c>
      <c r="J241" s="629">
        <v>283</v>
      </c>
      <c r="K241" s="629">
        <v>73863</v>
      </c>
      <c r="L241" s="629">
        <v>1.0006502743344849</v>
      </c>
      <c r="M241" s="629">
        <v>261</v>
      </c>
      <c r="N241" s="629">
        <v>233</v>
      </c>
      <c r="O241" s="629">
        <v>61046</v>
      </c>
      <c r="P241" s="642">
        <v>0.82701347964505856</v>
      </c>
      <c r="Q241" s="630">
        <v>262</v>
      </c>
    </row>
    <row r="242" spans="1:17" ht="14.4" customHeight="1" x14ac:dyDescent="0.3">
      <c r="A242" s="625" t="s">
        <v>9257</v>
      </c>
      <c r="B242" s="626" t="s">
        <v>9258</v>
      </c>
      <c r="C242" s="626" t="s">
        <v>6409</v>
      </c>
      <c r="D242" s="626" t="s">
        <v>9274</v>
      </c>
      <c r="E242" s="626" t="s">
        <v>9275</v>
      </c>
      <c r="F242" s="629">
        <v>372</v>
      </c>
      <c r="G242" s="629">
        <v>111972</v>
      </c>
      <c r="H242" s="629">
        <v>1</v>
      </c>
      <c r="I242" s="629">
        <v>301</v>
      </c>
      <c r="J242" s="629">
        <v>344</v>
      </c>
      <c r="K242" s="629">
        <v>103888</v>
      </c>
      <c r="L242" s="629">
        <v>0.92780337941628266</v>
      </c>
      <c r="M242" s="629">
        <v>302</v>
      </c>
      <c r="N242" s="629">
        <v>259</v>
      </c>
      <c r="O242" s="629">
        <v>78477</v>
      </c>
      <c r="P242" s="642">
        <v>0.70086271567891978</v>
      </c>
      <c r="Q242" s="630">
        <v>303</v>
      </c>
    </row>
    <row r="243" spans="1:17" ht="14.4" customHeight="1" x14ac:dyDescent="0.3">
      <c r="A243" s="625" t="s">
        <v>9257</v>
      </c>
      <c r="B243" s="626" t="s">
        <v>9258</v>
      </c>
      <c r="C243" s="626" t="s">
        <v>6409</v>
      </c>
      <c r="D243" s="626" t="s">
        <v>9276</v>
      </c>
      <c r="E243" s="626" t="s">
        <v>9267</v>
      </c>
      <c r="F243" s="629">
        <v>42</v>
      </c>
      <c r="G243" s="629">
        <v>3276</v>
      </c>
      <c r="H243" s="629">
        <v>1</v>
      </c>
      <c r="I243" s="629">
        <v>78</v>
      </c>
      <c r="J243" s="629">
        <v>52</v>
      </c>
      <c r="K243" s="629">
        <v>4056</v>
      </c>
      <c r="L243" s="629">
        <v>1.2380952380952381</v>
      </c>
      <c r="M243" s="629">
        <v>78</v>
      </c>
      <c r="N243" s="629">
        <v>62</v>
      </c>
      <c r="O243" s="629">
        <v>4836</v>
      </c>
      <c r="P243" s="642">
        <v>1.4761904761904763</v>
      </c>
      <c r="Q243" s="630">
        <v>78</v>
      </c>
    </row>
    <row r="244" spans="1:17" ht="14.4" customHeight="1" x14ac:dyDescent="0.3">
      <c r="A244" s="625" t="s">
        <v>9257</v>
      </c>
      <c r="B244" s="626" t="s">
        <v>9258</v>
      </c>
      <c r="C244" s="626" t="s">
        <v>6409</v>
      </c>
      <c r="D244" s="626" t="s">
        <v>9277</v>
      </c>
      <c r="E244" s="626" t="s">
        <v>9269</v>
      </c>
      <c r="F244" s="629">
        <v>178</v>
      </c>
      <c r="G244" s="629">
        <v>12460</v>
      </c>
      <c r="H244" s="629">
        <v>1</v>
      </c>
      <c r="I244" s="629">
        <v>70</v>
      </c>
      <c r="J244" s="629">
        <v>157</v>
      </c>
      <c r="K244" s="629">
        <v>10990</v>
      </c>
      <c r="L244" s="629">
        <v>0.8820224719101124</v>
      </c>
      <c r="M244" s="629">
        <v>70</v>
      </c>
      <c r="N244" s="629">
        <v>161</v>
      </c>
      <c r="O244" s="629">
        <v>11270</v>
      </c>
      <c r="P244" s="642">
        <v>0.9044943820224719</v>
      </c>
      <c r="Q244" s="630">
        <v>70</v>
      </c>
    </row>
    <row r="245" spans="1:17" ht="14.4" customHeight="1" x14ac:dyDescent="0.3">
      <c r="A245" s="625" t="s">
        <v>9257</v>
      </c>
      <c r="B245" s="626" t="s">
        <v>9258</v>
      </c>
      <c r="C245" s="626" t="s">
        <v>6409</v>
      </c>
      <c r="D245" s="626" t="s">
        <v>9278</v>
      </c>
      <c r="E245" s="626" t="s">
        <v>9279</v>
      </c>
      <c r="F245" s="629">
        <v>8</v>
      </c>
      <c r="G245" s="629">
        <v>9472</v>
      </c>
      <c r="H245" s="629">
        <v>1</v>
      </c>
      <c r="I245" s="629">
        <v>1184</v>
      </c>
      <c r="J245" s="629">
        <v>18</v>
      </c>
      <c r="K245" s="629">
        <v>21348</v>
      </c>
      <c r="L245" s="629">
        <v>2.2538006756756759</v>
      </c>
      <c r="M245" s="629">
        <v>1186</v>
      </c>
      <c r="N245" s="629">
        <v>7</v>
      </c>
      <c r="O245" s="629">
        <v>8323</v>
      </c>
      <c r="P245" s="642">
        <v>0.87869510135135132</v>
      </c>
      <c r="Q245" s="630">
        <v>1189</v>
      </c>
    </row>
    <row r="246" spans="1:17" ht="14.4" customHeight="1" x14ac:dyDescent="0.3">
      <c r="A246" s="625" t="s">
        <v>9257</v>
      </c>
      <c r="B246" s="626" t="s">
        <v>9258</v>
      </c>
      <c r="C246" s="626" t="s">
        <v>6409</v>
      </c>
      <c r="D246" s="626" t="s">
        <v>9280</v>
      </c>
      <c r="E246" s="626" t="s">
        <v>9281</v>
      </c>
      <c r="F246" s="629">
        <v>9</v>
      </c>
      <c r="G246" s="629">
        <v>963</v>
      </c>
      <c r="H246" s="629">
        <v>1</v>
      </c>
      <c r="I246" s="629">
        <v>107</v>
      </c>
      <c r="J246" s="629">
        <v>21</v>
      </c>
      <c r="K246" s="629">
        <v>2247</v>
      </c>
      <c r="L246" s="629">
        <v>2.3333333333333335</v>
      </c>
      <c r="M246" s="629">
        <v>107</v>
      </c>
      <c r="N246" s="629">
        <v>9</v>
      </c>
      <c r="O246" s="629">
        <v>972</v>
      </c>
      <c r="P246" s="642">
        <v>1.0093457943925233</v>
      </c>
      <c r="Q246" s="630">
        <v>108</v>
      </c>
    </row>
    <row r="247" spans="1:17" ht="14.4" customHeight="1" x14ac:dyDescent="0.3">
      <c r="A247" s="625" t="s">
        <v>9257</v>
      </c>
      <c r="B247" s="626" t="s">
        <v>9258</v>
      </c>
      <c r="C247" s="626" t="s">
        <v>6409</v>
      </c>
      <c r="D247" s="626" t="s">
        <v>9282</v>
      </c>
      <c r="E247" s="626" t="s">
        <v>9283</v>
      </c>
      <c r="F247" s="629">
        <v>1</v>
      </c>
      <c r="G247" s="629">
        <v>607</v>
      </c>
      <c r="H247" s="629">
        <v>1</v>
      </c>
      <c r="I247" s="629">
        <v>607</v>
      </c>
      <c r="J247" s="629">
        <v>1</v>
      </c>
      <c r="K247" s="629">
        <v>609</v>
      </c>
      <c r="L247" s="629">
        <v>1.0032948929159802</v>
      </c>
      <c r="M247" s="629">
        <v>609</v>
      </c>
      <c r="N247" s="629">
        <v>1</v>
      </c>
      <c r="O247" s="629">
        <v>612</v>
      </c>
      <c r="P247" s="642">
        <v>1.0082372322899507</v>
      </c>
      <c r="Q247" s="630">
        <v>612</v>
      </c>
    </row>
    <row r="248" spans="1:17" ht="14.4" customHeight="1" x14ac:dyDescent="0.3">
      <c r="A248" s="625" t="s">
        <v>9257</v>
      </c>
      <c r="B248" s="626" t="s">
        <v>9258</v>
      </c>
      <c r="C248" s="626" t="s">
        <v>6409</v>
      </c>
      <c r="D248" s="626" t="s">
        <v>9284</v>
      </c>
      <c r="E248" s="626" t="s">
        <v>9285</v>
      </c>
      <c r="F248" s="629">
        <v>1</v>
      </c>
      <c r="G248" s="629">
        <v>316</v>
      </c>
      <c r="H248" s="629">
        <v>1</v>
      </c>
      <c r="I248" s="629">
        <v>316</v>
      </c>
      <c r="J248" s="629">
        <v>1</v>
      </c>
      <c r="K248" s="629">
        <v>318</v>
      </c>
      <c r="L248" s="629">
        <v>1.0063291139240507</v>
      </c>
      <c r="M248" s="629">
        <v>318</v>
      </c>
      <c r="N248" s="629">
        <v>1</v>
      </c>
      <c r="O248" s="629">
        <v>319</v>
      </c>
      <c r="P248" s="642">
        <v>1.009493670886076</v>
      </c>
      <c r="Q248" s="630">
        <v>319</v>
      </c>
    </row>
    <row r="249" spans="1:17" ht="14.4" customHeight="1" x14ac:dyDescent="0.3">
      <c r="A249" s="625" t="s">
        <v>9257</v>
      </c>
      <c r="B249" s="626" t="s">
        <v>9258</v>
      </c>
      <c r="C249" s="626" t="s">
        <v>6409</v>
      </c>
      <c r="D249" s="626" t="s">
        <v>9286</v>
      </c>
      <c r="E249" s="626" t="s">
        <v>9287</v>
      </c>
      <c r="F249" s="629"/>
      <c r="G249" s="629"/>
      <c r="H249" s="629"/>
      <c r="I249" s="629"/>
      <c r="J249" s="629"/>
      <c r="K249" s="629"/>
      <c r="L249" s="629"/>
      <c r="M249" s="629"/>
      <c r="N249" s="629">
        <v>1</v>
      </c>
      <c r="O249" s="629">
        <v>220</v>
      </c>
      <c r="P249" s="642"/>
      <c r="Q249" s="630">
        <v>220</v>
      </c>
    </row>
    <row r="250" spans="1:17" ht="14.4" customHeight="1" x14ac:dyDescent="0.3">
      <c r="A250" s="625" t="s">
        <v>9257</v>
      </c>
      <c r="B250" s="626" t="s">
        <v>9258</v>
      </c>
      <c r="C250" s="626" t="s">
        <v>6409</v>
      </c>
      <c r="D250" s="626" t="s">
        <v>9288</v>
      </c>
      <c r="E250" s="626" t="s">
        <v>9289</v>
      </c>
      <c r="F250" s="629">
        <v>6</v>
      </c>
      <c r="G250" s="629">
        <v>552</v>
      </c>
      <c r="H250" s="629">
        <v>1</v>
      </c>
      <c r="I250" s="629">
        <v>92</v>
      </c>
      <c r="J250" s="629">
        <v>6</v>
      </c>
      <c r="K250" s="629">
        <v>552</v>
      </c>
      <c r="L250" s="629">
        <v>1</v>
      </c>
      <c r="M250" s="629">
        <v>92</v>
      </c>
      <c r="N250" s="629">
        <v>3</v>
      </c>
      <c r="O250" s="629">
        <v>279</v>
      </c>
      <c r="P250" s="642">
        <v>0.50543478260869568</v>
      </c>
      <c r="Q250" s="630">
        <v>93</v>
      </c>
    </row>
    <row r="251" spans="1:17" ht="14.4" customHeight="1" x14ac:dyDescent="0.3">
      <c r="A251" s="625" t="s">
        <v>9257</v>
      </c>
      <c r="B251" s="626" t="s">
        <v>9258</v>
      </c>
      <c r="C251" s="626" t="s">
        <v>6409</v>
      </c>
      <c r="D251" s="626" t="s">
        <v>9290</v>
      </c>
      <c r="E251" s="626" t="s">
        <v>9291</v>
      </c>
      <c r="F251" s="629"/>
      <c r="G251" s="629"/>
      <c r="H251" s="629"/>
      <c r="I251" s="629"/>
      <c r="J251" s="629">
        <v>1</v>
      </c>
      <c r="K251" s="629">
        <v>215</v>
      </c>
      <c r="L251" s="629"/>
      <c r="M251" s="629">
        <v>215</v>
      </c>
      <c r="N251" s="629">
        <v>1</v>
      </c>
      <c r="O251" s="629">
        <v>216</v>
      </c>
      <c r="P251" s="642"/>
      <c r="Q251" s="630">
        <v>216</v>
      </c>
    </row>
    <row r="252" spans="1:17" ht="14.4" customHeight="1" x14ac:dyDescent="0.3">
      <c r="A252" s="625" t="s">
        <v>9292</v>
      </c>
      <c r="B252" s="626" t="s">
        <v>9293</v>
      </c>
      <c r="C252" s="626" t="s">
        <v>6409</v>
      </c>
      <c r="D252" s="626" t="s">
        <v>9294</v>
      </c>
      <c r="E252" s="626" t="s">
        <v>9295</v>
      </c>
      <c r="F252" s="629"/>
      <c r="G252" s="629"/>
      <c r="H252" s="629"/>
      <c r="I252" s="629"/>
      <c r="J252" s="629">
        <v>1</v>
      </c>
      <c r="K252" s="629">
        <v>660</v>
      </c>
      <c r="L252" s="629"/>
      <c r="M252" s="629">
        <v>660</v>
      </c>
      <c r="N252" s="629">
        <v>1</v>
      </c>
      <c r="O252" s="629">
        <v>664</v>
      </c>
      <c r="P252" s="642"/>
      <c r="Q252" s="630">
        <v>664</v>
      </c>
    </row>
    <row r="253" spans="1:17" ht="14.4" customHeight="1" x14ac:dyDescent="0.3">
      <c r="A253" s="625" t="s">
        <v>9292</v>
      </c>
      <c r="B253" s="626" t="s">
        <v>9293</v>
      </c>
      <c r="C253" s="626" t="s">
        <v>6409</v>
      </c>
      <c r="D253" s="626" t="s">
        <v>9296</v>
      </c>
      <c r="E253" s="626" t="s">
        <v>9297</v>
      </c>
      <c r="F253" s="629"/>
      <c r="G253" s="629"/>
      <c r="H253" s="629"/>
      <c r="I253" s="629"/>
      <c r="J253" s="629"/>
      <c r="K253" s="629"/>
      <c r="L253" s="629"/>
      <c r="M253" s="629"/>
      <c r="N253" s="629">
        <v>1</v>
      </c>
      <c r="O253" s="629">
        <v>457</v>
      </c>
      <c r="P253" s="642"/>
      <c r="Q253" s="630">
        <v>457</v>
      </c>
    </row>
    <row r="254" spans="1:17" ht="14.4" customHeight="1" x14ac:dyDescent="0.3">
      <c r="A254" s="625" t="s">
        <v>9292</v>
      </c>
      <c r="B254" s="626" t="s">
        <v>9293</v>
      </c>
      <c r="C254" s="626" t="s">
        <v>6409</v>
      </c>
      <c r="D254" s="626" t="s">
        <v>9298</v>
      </c>
      <c r="E254" s="626" t="s">
        <v>9299</v>
      </c>
      <c r="F254" s="629"/>
      <c r="G254" s="629"/>
      <c r="H254" s="629"/>
      <c r="I254" s="629"/>
      <c r="J254" s="629">
        <v>2</v>
      </c>
      <c r="K254" s="629">
        <v>156</v>
      </c>
      <c r="L254" s="629"/>
      <c r="M254" s="629">
        <v>78</v>
      </c>
      <c r="N254" s="629">
        <v>2</v>
      </c>
      <c r="O254" s="629">
        <v>158</v>
      </c>
      <c r="P254" s="642"/>
      <c r="Q254" s="630">
        <v>79</v>
      </c>
    </row>
    <row r="255" spans="1:17" ht="14.4" customHeight="1" x14ac:dyDescent="0.3">
      <c r="A255" s="625" t="s">
        <v>9292</v>
      </c>
      <c r="B255" s="626" t="s">
        <v>9293</v>
      </c>
      <c r="C255" s="626" t="s">
        <v>6409</v>
      </c>
      <c r="D255" s="626" t="s">
        <v>9300</v>
      </c>
      <c r="E255" s="626" t="s">
        <v>9301</v>
      </c>
      <c r="F255" s="629"/>
      <c r="G255" s="629"/>
      <c r="H255" s="629"/>
      <c r="I255" s="629"/>
      <c r="J255" s="629"/>
      <c r="K255" s="629"/>
      <c r="L255" s="629"/>
      <c r="M255" s="629"/>
      <c r="N255" s="629">
        <v>1</v>
      </c>
      <c r="O255" s="629">
        <v>37</v>
      </c>
      <c r="P255" s="642"/>
      <c r="Q255" s="630">
        <v>37</v>
      </c>
    </row>
    <row r="256" spans="1:17" ht="14.4" customHeight="1" x14ac:dyDescent="0.3">
      <c r="A256" s="625" t="s">
        <v>9292</v>
      </c>
      <c r="B256" s="626" t="s">
        <v>9293</v>
      </c>
      <c r="C256" s="626" t="s">
        <v>6409</v>
      </c>
      <c r="D256" s="626" t="s">
        <v>9302</v>
      </c>
      <c r="E256" s="626" t="s">
        <v>9303</v>
      </c>
      <c r="F256" s="629"/>
      <c r="G256" s="629"/>
      <c r="H256" s="629"/>
      <c r="I256" s="629"/>
      <c r="J256" s="629"/>
      <c r="K256" s="629"/>
      <c r="L256" s="629"/>
      <c r="M256" s="629"/>
      <c r="N256" s="629">
        <v>1</v>
      </c>
      <c r="O256" s="629">
        <v>108</v>
      </c>
      <c r="P256" s="642"/>
      <c r="Q256" s="630">
        <v>108</v>
      </c>
    </row>
    <row r="257" spans="1:17" ht="14.4" customHeight="1" x14ac:dyDescent="0.3">
      <c r="A257" s="625" t="s">
        <v>9292</v>
      </c>
      <c r="B257" s="626" t="s">
        <v>9293</v>
      </c>
      <c r="C257" s="626" t="s">
        <v>6409</v>
      </c>
      <c r="D257" s="626" t="s">
        <v>9304</v>
      </c>
      <c r="E257" s="626" t="s">
        <v>9305</v>
      </c>
      <c r="F257" s="629"/>
      <c r="G257" s="629"/>
      <c r="H257" s="629"/>
      <c r="I257" s="629"/>
      <c r="J257" s="629">
        <v>1</v>
      </c>
      <c r="K257" s="629">
        <v>242</v>
      </c>
      <c r="L257" s="629"/>
      <c r="M257" s="629">
        <v>242</v>
      </c>
      <c r="N257" s="629"/>
      <c r="O257" s="629"/>
      <c r="P257" s="642"/>
      <c r="Q257" s="630"/>
    </row>
    <row r="258" spans="1:17" ht="14.4" customHeight="1" x14ac:dyDescent="0.3">
      <c r="A258" s="625" t="s">
        <v>9292</v>
      </c>
      <c r="B258" s="626" t="s">
        <v>9293</v>
      </c>
      <c r="C258" s="626" t="s">
        <v>6409</v>
      </c>
      <c r="D258" s="626" t="s">
        <v>9306</v>
      </c>
      <c r="E258" s="626" t="s">
        <v>9307</v>
      </c>
      <c r="F258" s="629">
        <v>9</v>
      </c>
      <c r="G258" s="629">
        <v>1485</v>
      </c>
      <c r="H258" s="629">
        <v>1</v>
      </c>
      <c r="I258" s="629">
        <v>165</v>
      </c>
      <c r="J258" s="629"/>
      <c r="K258" s="629"/>
      <c r="L258" s="629"/>
      <c r="M258" s="629"/>
      <c r="N258" s="629">
        <v>12</v>
      </c>
      <c r="O258" s="629">
        <v>2016</v>
      </c>
      <c r="P258" s="642">
        <v>1.3575757575757577</v>
      </c>
      <c r="Q258" s="630">
        <v>168</v>
      </c>
    </row>
    <row r="259" spans="1:17" ht="14.4" customHeight="1" x14ac:dyDescent="0.3">
      <c r="A259" s="625" t="s">
        <v>9292</v>
      </c>
      <c r="B259" s="626" t="s">
        <v>9293</v>
      </c>
      <c r="C259" s="626" t="s">
        <v>6409</v>
      </c>
      <c r="D259" s="626" t="s">
        <v>9308</v>
      </c>
      <c r="E259" s="626" t="s">
        <v>9309</v>
      </c>
      <c r="F259" s="629">
        <v>22</v>
      </c>
      <c r="G259" s="629">
        <v>6116</v>
      </c>
      <c r="H259" s="629">
        <v>1</v>
      </c>
      <c r="I259" s="629">
        <v>278</v>
      </c>
      <c r="J259" s="629">
        <v>22</v>
      </c>
      <c r="K259" s="629">
        <v>6160</v>
      </c>
      <c r="L259" s="629">
        <v>1.0071942446043165</v>
      </c>
      <c r="M259" s="629">
        <v>280</v>
      </c>
      <c r="N259" s="629">
        <v>26</v>
      </c>
      <c r="O259" s="629">
        <v>7306</v>
      </c>
      <c r="P259" s="642">
        <v>1.1945716154349248</v>
      </c>
      <c r="Q259" s="630">
        <v>281</v>
      </c>
    </row>
    <row r="260" spans="1:17" ht="14.4" customHeight="1" x14ac:dyDescent="0.3">
      <c r="A260" s="625" t="s">
        <v>9292</v>
      </c>
      <c r="B260" s="626" t="s">
        <v>9293</v>
      </c>
      <c r="C260" s="626" t="s">
        <v>6409</v>
      </c>
      <c r="D260" s="626" t="s">
        <v>9310</v>
      </c>
      <c r="E260" s="626" t="s">
        <v>9311</v>
      </c>
      <c r="F260" s="629">
        <v>22</v>
      </c>
      <c r="G260" s="629">
        <v>3564</v>
      </c>
      <c r="H260" s="629">
        <v>1</v>
      </c>
      <c r="I260" s="629">
        <v>162</v>
      </c>
      <c r="J260" s="629">
        <v>32</v>
      </c>
      <c r="K260" s="629">
        <v>5248</v>
      </c>
      <c r="L260" s="629">
        <v>1.4725028058361391</v>
      </c>
      <c r="M260" s="629">
        <v>164</v>
      </c>
      <c r="N260" s="629">
        <v>50</v>
      </c>
      <c r="O260" s="629">
        <v>8250</v>
      </c>
      <c r="P260" s="642">
        <v>2.3148148148148149</v>
      </c>
      <c r="Q260" s="630">
        <v>165</v>
      </c>
    </row>
    <row r="261" spans="1:17" ht="14.4" customHeight="1" x14ac:dyDescent="0.3">
      <c r="A261" s="625" t="s">
        <v>9292</v>
      </c>
      <c r="B261" s="626" t="s">
        <v>9293</v>
      </c>
      <c r="C261" s="626" t="s">
        <v>6409</v>
      </c>
      <c r="D261" s="626" t="s">
        <v>9312</v>
      </c>
      <c r="E261" s="626" t="s">
        <v>9313</v>
      </c>
      <c r="F261" s="629">
        <v>1</v>
      </c>
      <c r="G261" s="629">
        <v>451</v>
      </c>
      <c r="H261" s="629">
        <v>1</v>
      </c>
      <c r="I261" s="629">
        <v>451</v>
      </c>
      <c r="J261" s="629">
        <v>3</v>
      </c>
      <c r="K261" s="629">
        <v>1359</v>
      </c>
      <c r="L261" s="629">
        <v>3.0133037694013303</v>
      </c>
      <c r="M261" s="629">
        <v>453</v>
      </c>
      <c r="N261" s="629">
        <v>4</v>
      </c>
      <c r="O261" s="629">
        <v>1824</v>
      </c>
      <c r="P261" s="642">
        <v>4.0443458980044342</v>
      </c>
      <c r="Q261" s="630">
        <v>456</v>
      </c>
    </row>
    <row r="262" spans="1:17" ht="14.4" customHeight="1" x14ac:dyDescent="0.3">
      <c r="A262" s="625" t="s">
        <v>9292</v>
      </c>
      <c r="B262" s="626" t="s">
        <v>9293</v>
      </c>
      <c r="C262" s="626" t="s">
        <v>6409</v>
      </c>
      <c r="D262" s="626" t="s">
        <v>9314</v>
      </c>
      <c r="E262" s="626" t="s">
        <v>9315</v>
      </c>
      <c r="F262" s="629">
        <v>4</v>
      </c>
      <c r="G262" s="629">
        <v>1348</v>
      </c>
      <c r="H262" s="629">
        <v>1</v>
      </c>
      <c r="I262" s="629">
        <v>337</v>
      </c>
      <c r="J262" s="629">
        <v>25</v>
      </c>
      <c r="K262" s="629">
        <v>8425</v>
      </c>
      <c r="L262" s="629">
        <v>6.25</v>
      </c>
      <c r="M262" s="629">
        <v>337</v>
      </c>
      <c r="N262" s="629">
        <v>20</v>
      </c>
      <c r="O262" s="629">
        <v>6760</v>
      </c>
      <c r="P262" s="642">
        <v>5.0148367952522257</v>
      </c>
      <c r="Q262" s="630">
        <v>338</v>
      </c>
    </row>
    <row r="263" spans="1:17" ht="14.4" customHeight="1" x14ac:dyDescent="0.3">
      <c r="A263" s="625" t="s">
        <v>9292</v>
      </c>
      <c r="B263" s="626" t="s">
        <v>9293</v>
      </c>
      <c r="C263" s="626" t="s">
        <v>6409</v>
      </c>
      <c r="D263" s="626" t="s">
        <v>9316</v>
      </c>
      <c r="E263" s="626" t="s">
        <v>9317</v>
      </c>
      <c r="F263" s="629">
        <v>6</v>
      </c>
      <c r="G263" s="629">
        <v>948</v>
      </c>
      <c r="H263" s="629">
        <v>1</v>
      </c>
      <c r="I263" s="629">
        <v>158</v>
      </c>
      <c r="J263" s="629">
        <v>11</v>
      </c>
      <c r="K263" s="629">
        <v>1749</v>
      </c>
      <c r="L263" s="629">
        <v>1.8449367088607596</v>
      </c>
      <c r="M263" s="629">
        <v>159</v>
      </c>
      <c r="N263" s="629">
        <v>9</v>
      </c>
      <c r="O263" s="629">
        <v>1440</v>
      </c>
      <c r="P263" s="642">
        <v>1.518987341772152</v>
      </c>
      <c r="Q263" s="630">
        <v>160</v>
      </c>
    </row>
    <row r="264" spans="1:17" ht="14.4" customHeight="1" x14ac:dyDescent="0.3">
      <c r="A264" s="625" t="s">
        <v>9292</v>
      </c>
      <c r="B264" s="626" t="s">
        <v>9293</v>
      </c>
      <c r="C264" s="626" t="s">
        <v>6409</v>
      </c>
      <c r="D264" s="626" t="s">
        <v>9318</v>
      </c>
      <c r="E264" s="626" t="s">
        <v>9319</v>
      </c>
      <c r="F264" s="629">
        <v>32</v>
      </c>
      <c r="G264" s="629">
        <v>1696</v>
      </c>
      <c r="H264" s="629">
        <v>1</v>
      </c>
      <c r="I264" s="629">
        <v>53</v>
      </c>
      <c r="J264" s="629">
        <v>34</v>
      </c>
      <c r="K264" s="629">
        <v>1802</v>
      </c>
      <c r="L264" s="629">
        <v>1.0625</v>
      </c>
      <c r="M264" s="629">
        <v>53</v>
      </c>
      <c r="N264" s="629">
        <v>32</v>
      </c>
      <c r="O264" s="629">
        <v>1696</v>
      </c>
      <c r="P264" s="642">
        <v>1</v>
      </c>
      <c r="Q264" s="630">
        <v>53</v>
      </c>
    </row>
    <row r="265" spans="1:17" ht="14.4" customHeight="1" x14ac:dyDescent="0.3">
      <c r="A265" s="625" t="s">
        <v>9292</v>
      </c>
      <c r="B265" s="626" t="s">
        <v>9293</v>
      </c>
      <c r="C265" s="626" t="s">
        <v>6409</v>
      </c>
      <c r="D265" s="626" t="s">
        <v>9320</v>
      </c>
      <c r="E265" s="626" t="s">
        <v>9321</v>
      </c>
      <c r="F265" s="629">
        <v>16</v>
      </c>
      <c r="G265" s="629">
        <v>1920</v>
      </c>
      <c r="H265" s="629">
        <v>1</v>
      </c>
      <c r="I265" s="629">
        <v>120</v>
      </c>
      <c r="J265" s="629">
        <v>8</v>
      </c>
      <c r="K265" s="629">
        <v>960</v>
      </c>
      <c r="L265" s="629">
        <v>0.5</v>
      </c>
      <c r="M265" s="629">
        <v>120</v>
      </c>
      <c r="N265" s="629">
        <v>16</v>
      </c>
      <c r="O265" s="629">
        <v>1936</v>
      </c>
      <c r="P265" s="642">
        <v>1.0083333333333333</v>
      </c>
      <c r="Q265" s="630">
        <v>121</v>
      </c>
    </row>
    <row r="266" spans="1:17" ht="14.4" customHeight="1" x14ac:dyDescent="0.3">
      <c r="A266" s="625" t="s">
        <v>9292</v>
      </c>
      <c r="B266" s="626" t="s">
        <v>9293</v>
      </c>
      <c r="C266" s="626" t="s">
        <v>6409</v>
      </c>
      <c r="D266" s="626" t="s">
        <v>9322</v>
      </c>
      <c r="E266" s="626" t="s">
        <v>9323</v>
      </c>
      <c r="F266" s="629">
        <v>2</v>
      </c>
      <c r="G266" s="629">
        <v>846</v>
      </c>
      <c r="H266" s="629">
        <v>1</v>
      </c>
      <c r="I266" s="629">
        <v>423</v>
      </c>
      <c r="J266" s="629">
        <v>1</v>
      </c>
      <c r="K266" s="629">
        <v>425</v>
      </c>
      <c r="L266" s="629">
        <v>0.50236406619385343</v>
      </c>
      <c r="M266" s="629">
        <v>425</v>
      </c>
      <c r="N266" s="629">
        <v>2</v>
      </c>
      <c r="O266" s="629">
        <v>858</v>
      </c>
      <c r="P266" s="642">
        <v>1.0141843971631206</v>
      </c>
      <c r="Q266" s="630">
        <v>429</v>
      </c>
    </row>
    <row r="267" spans="1:17" ht="14.4" customHeight="1" x14ac:dyDescent="0.3">
      <c r="A267" s="625" t="s">
        <v>9292</v>
      </c>
      <c r="B267" s="626" t="s">
        <v>9293</v>
      </c>
      <c r="C267" s="626" t="s">
        <v>6409</v>
      </c>
      <c r="D267" s="626" t="s">
        <v>9324</v>
      </c>
      <c r="E267" s="626" t="s">
        <v>9325</v>
      </c>
      <c r="F267" s="629"/>
      <c r="G267" s="629"/>
      <c r="H267" s="629"/>
      <c r="I267" s="629"/>
      <c r="J267" s="629"/>
      <c r="K267" s="629"/>
      <c r="L267" s="629"/>
      <c r="M267" s="629"/>
      <c r="N267" s="629">
        <v>1</v>
      </c>
      <c r="O267" s="629">
        <v>435</v>
      </c>
      <c r="P267" s="642"/>
      <c r="Q267" s="630">
        <v>435</v>
      </c>
    </row>
    <row r="268" spans="1:17" ht="14.4" customHeight="1" x14ac:dyDescent="0.3">
      <c r="A268" s="625" t="s">
        <v>9292</v>
      </c>
      <c r="B268" s="626" t="s">
        <v>9293</v>
      </c>
      <c r="C268" s="626" t="s">
        <v>6409</v>
      </c>
      <c r="D268" s="626" t="s">
        <v>9326</v>
      </c>
      <c r="E268" s="626" t="s">
        <v>9327</v>
      </c>
      <c r="F268" s="629"/>
      <c r="G268" s="629"/>
      <c r="H268" s="629"/>
      <c r="I268" s="629"/>
      <c r="J268" s="629"/>
      <c r="K268" s="629"/>
      <c r="L268" s="629"/>
      <c r="M268" s="629"/>
      <c r="N268" s="629">
        <v>1</v>
      </c>
      <c r="O268" s="629">
        <v>136</v>
      </c>
      <c r="P268" s="642"/>
      <c r="Q268" s="630">
        <v>136</v>
      </c>
    </row>
    <row r="269" spans="1:17" ht="14.4" customHeight="1" x14ac:dyDescent="0.3">
      <c r="A269" s="625" t="s">
        <v>9292</v>
      </c>
      <c r="B269" s="626" t="s">
        <v>9293</v>
      </c>
      <c r="C269" s="626" t="s">
        <v>6409</v>
      </c>
      <c r="D269" s="626" t="s">
        <v>9328</v>
      </c>
      <c r="E269" s="626" t="s">
        <v>9329</v>
      </c>
      <c r="F269" s="629">
        <v>2</v>
      </c>
      <c r="G269" s="629">
        <v>228</v>
      </c>
      <c r="H269" s="629">
        <v>1</v>
      </c>
      <c r="I269" s="629">
        <v>114</v>
      </c>
      <c r="J269" s="629"/>
      <c r="K269" s="629"/>
      <c r="L269" s="629"/>
      <c r="M269" s="629"/>
      <c r="N269" s="629"/>
      <c r="O269" s="629"/>
      <c r="P269" s="642"/>
      <c r="Q269" s="630"/>
    </row>
    <row r="270" spans="1:17" ht="14.4" customHeight="1" x14ac:dyDescent="0.3">
      <c r="A270" s="625" t="s">
        <v>9292</v>
      </c>
      <c r="B270" s="626" t="s">
        <v>9293</v>
      </c>
      <c r="C270" s="626" t="s">
        <v>6409</v>
      </c>
      <c r="D270" s="626" t="s">
        <v>9330</v>
      </c>
      <c r="E270" s="626" t="s">
        <v>9331</v>
      </c>
      <c r="F270" s="629">
        <v>6</v>
      </c>
      <c r="G270" s="629">
        <v>1866</v>
      </c>
      <c r="H270" s="629">
        <v>1</v>
      </c>
      <c r="I270" s="629">
        <v>311</v>
      </c>
      <c r="J270" s="629">
        <v>2</v>
      </c>
      <c r="K270" s="629">
        <v>626</v>
      </c>
      <c r="L270" s="629">
        <v>0.33547695605573419</v>
      </c>
      <c r="M270" s="629">
        <v>313</v>
      </c>
      <c r="N270" s="629">
        <v>3</v>
      </c>
      <c r="O270" s="629">
        <v>948</v>
      </c>
      <c r="P270" s="642">
        <v>0.50803858520900325</v>
      </c>
      <c r="Q270" s="630">
        <v>316</v>
      </c>
    </row>
    <row r="271" spans="1:17" ht="14.4" customHeight="1" x14ac:dyDescent="0.3">
      <c r="A271" s="625" t="s">
        <v>9292</v>
      </c>
      <c r="B271" s="626" t="s">
        <v>9293</v>
      </c>
      <c r="C271" s="626" t="s">
        <v>6409</v>
      </c>
      <c r="D271" s="626" t="s">
        <v>9332</v>
      </c>
      <c r="E271" s="626" t="s">
        <v>9333</v>
      </c>
      <c r="F271" s="629">
        <v>25</v>
      </c>
      <c r="G271" s="629">
        <v>8575</v>
      </c>
      <c r="H271" s="629">
        <v>1</v>
      </c>
      <c r="I271" s="629">
        <v>343</v>
      </c>
      <c r="J271" s="629">
        <v>25</v>
      </c>
      <c r="K271" s="629">
        <v>8625</v>
      </c>
      <c r="L271" s="629">
        <v>1.0058309037900874</v>
      </c>
      <c r="M271" s="629">
        <v>345</v>
      </c>
      <c r="N271" s="629">
        <v>30</v>
      </c>
      <c r="O271" s="629">
        <v>10440</v>
      </c>
      <c r="P271" s="642">
        <v>1.2174927113702625</v>
      </c>
      <c r="Q271" s="630">
        <v>348</v>
      </c>
    </row>
    <row r="272" spans="1:17" ht="14.4" customHeight="1" x14ac:dyDescent="0.3">
      <c r="A272" s="625" t="s">
        <v>9292</v>
      </c>
      <c r="B272" s="626" t="s">
        <v>9293</v>
      </c>
      <c r="C272" s="626" t="s">
        <v>6409</v>
      </c>
      <c r="D272" s="626" t="s">
        <v>9334</v>
      </c>
      <c r="E272" s="626" t="s">
        <v>9335</v>
      </c>
      <c r="F272" s="629"/>
      <c r="G272" s="629"/>
      <c r="H272" s="629"/>
      <c r="I272" s="629"/>
      <c r="J272" s="629">
        <v>1</v>
      </c>
      <c r="K272" s="629">
        <v>173</v>
      </c>
      <c r="L272" s="629"/>
      <c r="M272" s="629">
        <v>173</v>
      </c>
      <c r="N272" s="629">
        <v>5</v>
      </c>
      <c r="O272" s="629">
        <v>870</v>
      </c>
      <c r="P272" s="642"/>
      <c r="Q272" s="630">
        <v>174</v>
      </c>
    </row>
    <row r="273" spans="1:17" ht="14.4" customHeight="1" x14ac:dyDescent="0.3">
      <c r="A273" s="625" t="s">
        <v>9292</v>
      </c>
      <c r="B273" s="626" t="s">
        <v>9293</v>
      </c>
      <c r="C273" s="626" t="s">
        <v>6409</v>
      </c>
      <c r="D273" s="626" t="s">
        <v>9336</v>
      </c>
      <c r="E273" s="626" t="s">
        <v>9337</v>
      </c>
      <c r="F273" s="629">
        <v>1</v>
      </c>
      <c r="G273" s="629">
        <v>377</v>
      </c>
      <c r="H273" s="629">
        <v>1</v>
      </c>
      <c r="I273" s="629">
        <v>377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9292</v>
      </c>
      <c r="B274" s="626" t="s">
        <v>9293</v>
      </c>
      <c r="C274" s="626" t="s">
        <v>6409</v>
      </c>
      <c r="D274" s="626" t="s">
        <v>9338</v>
      </c>
      <c r="E274" s="626" t="s">
        <v>9339</v>
      </c>
      <c r="F274" s="629">
        <v>10</v>
      </c>
      <c r="G274" s="629">
        <v>530</v>
      </c>
      <c r="H274" s="629">
        <v>1</v>
      </c>
      <c r="I274" s="629">
        <v>53</v>
      </c>
      <c r="J274" s="629">
        <v>6</v>
      </c>
      <c r="K274" s="629">
        <v>318</v>
      </c>
      <c r="L274" s="629">
        <v>0.6</v>
      </c>
      <c r="M274" s="629">
        <v>53</v>
      </c>
      <c r="N274" s="629">
        <v>12</v>
      </c>
      <c r="O274" s="629">
        <v>636</v>
      </c>
      <c r="P274" s="642">
        <v>1.2</v>
      </c>
      <c r="Q274" s="630">
        <v>53</v>
      </c>
    </row>
    <row r="275" spans="1:17" ht="14.4" customHeight="1" x14ac:dyDescent="0.3">
      <c r="A275" s="625" t="s">
        <v>9292</v>
      </c>
      <c r="B275" s="626" t="s">
        <v>9293</v>
      </c>
      <c r="C275" s="626" t="s">
        <v>6409</v>
      </c>
      <c r="D275" s="626" t="s">
        <v>9340</v>
      </c>
      <c r="E275" s="626" t="s">
        <v>9341</v>
      </c>
      <c r="F275" s="629"/>
      <c r="G275" s="629"/>
      <c r="H275" s="629"/>
      <c r="I275" s="629"/>
      <c r="J275" s="629">
        <v>1</v>
      </c>
      <c r="K275" s="629">
        <v>361</v>
      </c>
      <c r="L275" s="629"/>
      <c r="M275" s="629">
        <v>361</v>
      </c>
      <c r="N275" s="629">
        <v>1</v>
      </c>
      <c r="O275" s="629">
        <v>365</v>
      </c>
      <c r="P275" s="642"/>
      <c r="Q275" s="630">
        <v>365</v>
      </c>
    </row>
    <row r="276" spans="1:17" ht="14.4" customHeight="1" x14ac:dyDescent="0.3">
      <c r="A276" s="625" t="s">
        <v>9292</v>
      </c>
      <c r="B276" s="626" t="s">
        <v>9293</v>
      </c>
      <c r="C276" s="626" t="s">
        <v>6409</v>
      </c>
      <c r="D276" s="626" t="s">
        <v>9342</v>
      </c>
      <c r="E276" s="626" t="s">
        <v>9343</v>
      </c>
      <c r="F276" s="629"/>
      <c r="G276" s="629"/>
      <c r="H276" s="629"/>
      <c r="I276" s="629"/>
      <c r="J276" s="629"/>
      <c r="K276" s="629"/>
      <c r="L276" s="629"/>
      <c r="M276" s="629"/>
      <c r="N276" s="629">
        <v>3</v>
      </c>
      <c r="O276" s="629">
        <v>669</v>
      </c>
      <c r="P276" s="642"/>
      <c r="Q276" s="630">
        <v>223</v>
      </c>
    </row>
    <row r="277" spans="1:17" ht="14.4" customHeight="1" x14ac:dyDescent="0.3">
      <c r="A277" s="625" t="s">
        <v>9292</v>
      </c>
      <c r="B277" s="626" t="s">
        <v>9116</v>
      </c>
      <c r="C277" s="626" t="s">
        <v>6409</v>
      </c>
      <c r="D277" s="626" t="s">
        <v>9344</v>
      </c>
      <c r="E277" s="626" t="s">
        <v>9345</v>
      </c>
      <c r="F277" s="629"/>
      <c r="G277" s="629"/>
      <c r="H277" s="629"/>
      <c r="I277" s="629"/>
      <c r="J277" s="629"/>
      <c r="K277" s="629"/>
      <c r="L277" s="629"/>
      <c r="M277" s="629"/>
      <c r="N277" s="629">
        <v>1</v>
      </c>
      <c r="O277" s="629">
        <v>217</v>
      </c>
      <c r="P277" s="642"/>
      <c r="Q277" s="630">
        <v>217</v>
      </c>
    </row>
    <row r="278" spans="1:17" ht="14.4" customHeight="1" x14ac:dyDescent="0.3">
      <c r="A278" s="625" t="s">
        <v>9292</v>
      </c>
      <c r="B278" s="626" t="s">
        <v>9116</v>
      </c>
      <c r="C278" s="626" t="s">
        <v>6409</v>
      </c>
      <c r="D278" s="626" t="s">
        <v>9117</v>
      </c>
      <c r="E278" s="626" t="s">
        <v>9118</v>
      </c>
      <c r="F278" s="629"/>
      <c r="G278" s="629"/>
      <c r="H278" s="629"/>
      <c r="I278" s="629"/>
      <c r="J278" s="629"/>
      <c r="K278" s="629"/>
      <c r="L278" s="629"/>
      <c r="M278" s="629"/>
      <c r="N278" s="629">
        <v>2</v>
      </c>
      <c r="O278" s="629">
        <v>2070</v>
      </c>
      <c r="P278" s="642"/>
      <c r="Q278" s="630">
        <v>1035</v>
      </c>
    </row>
    <row r="279" spans="1:17" ht="14.4" customHeight="1" x14ac:dyDescent="0.3">
      <c r="A279" s="625" t="s">
        <v>9346</v>
      </c>
      <c r="B279" s="626" t="s">
        <v>655</v>
      </c>
      <c r="C279" s="626" t="s">
        <v>6409</v>
      </c>
      <c r="D279" s="626" t="s">
        <v>9347</v>
      </c>
      <c r="E279" s="626" t="s">
        <v>9348</v>
      </c>
      <c r="F279" s="629">
        <v>20</v>
      </c>
      <c r="G279" s="629">
        <v>9720</v>
      </c>
      <c r="H279" s="629">
        <v>1</v>
      </c>
      <c r="I279" s="629">
        <v>486</v>
      </c>
      <c r="J279" s="629">
        <v>109</v>
      </c>
      <c r="K279" s="629">
        <v>52974</v>
      </c>
      <c r="L279" s="629">
        <v>5.45</v>
      </c>
      <c r="M279" s="629">
        <v>486</v>
      </c>
      <c r="N279" s="629">
        <v>13</v>
      </c>
      <c r="O279" s="629">
        <v>6318</v>
      </c>
      <c r="P279" s="642">
        <v>0.65</v>
      </c>
      <c r="Q279" s="630">
        <v>486</v>
      </c>
    </row>
    <row r="280" spans="1:17" ht="14.4" customHeight="1" x14ac:dyDescent="0.3">
      <c r="A280" s="625" t="s">
        <v>9346</v>
      </c>
      <c r="B280" s="626" t="s">
        <v>655</v>
      </c>
      <c r="C280" s="626" t="s">
        <v>6409</v>
      </c>
      <c r="D280" s="626" t="s">
        <v>9349</v>
      </c>
      <c r="E280" s="626" t="s">
        <v>9350</v>
      </c>
      <c r="F280" s="629">
        <v>29</v>
      </c>
      <c r="G280" s="629">
        <v>11078</v>
      </c>
      <c r="H280" s="629">
        <v>1</v>
      </c>
      <c r="I280" s="629">
        <v>382</v>
      </c>
      <c r="J280" s="629">
        <v>9</v>
      </c>
      <c r="K280" s="629">
        <v>3438</v>
      </c>
      <c r="L280" s="629">
        <v>0.31034482758620691</v>
      </c>
      <c r="M280" s="629">
        <v>382</v>
      </c>
      <c r="N280" s="629">
        <v>11</v>
      </c>
      <c r="O280" s="629">
        <v>4202</v>
      </c>
      <c r="P280" s="642">
        <v>0.37931034482758619</v>
      </c>
      <c r="Q280" s="630">
        <v>382</v>
      </c>
    </row>
    <row r="281" spans="1:17" ht="14.4" customHeight="1" x14ac:dyDescent="0.3">
      <c r="A281" s="625" t="s">
        <v>9346</v>
      </c>
      <c r="B281" s="626" t="s">
        <v>655</v>
      </c>
      <c r="C281" s="626" t="s">
        <v>6409</v>
      </c>
      <c r="D281" s="626" t="s">
        <v>9351</v>
      </c>
      <c r="E281" s="626" t="s">
        <v>9352</v>
      </c>
      <c r="F281" s="629"/>
      <c r="G281" s="629"/>
      <c r="H281" s="629"/>
      <c r="I281" s="629"/>
      <c r="J281" s="629">
        <v>1</v>
      </c>
      <c r="K281" s="629">
        <v>961</v>
      </c>
      <c r="L281" s="629"/>
      <c r="M281" s="629">
        <v>961</v>
      </c>
      <c r="N281" s="629">
        <v>1</v>
      </c>
      <c r="O281" s="629">
        <v>961</v>
      </c>
      <c r="P281" s="642"/>
      <c r="Q281" s="630">
        <v>961</v>
      </c>
    </row>
    <row r="282" spans="1:17" ht="14.4" customHeight="1" x14ac:dyDescent="0.3">
      <c r="A282" s="625" t="s">
        <v>9346</v>
      </c>
      <c r="B282" s="626" t="s">
        <v>655</v>
      </c>
      <c r="C282" s="626" t="s">
        <v>6409</v>
      </c>
      <c r="D282" s="626" t="s">
        <v>9353</v>
      </c>
      <c r="E282" s="626" t="s">
        <v>9354</v>
      </c>
      <c r="F282" s="629">
        <v>58</v>
      </c>
      <c r="G282" s="629">
        <v>2262</v>
      </c>
      <c r="H282" s="629">
        <v>1</v>
      </c>
      <c r="I282" s="629">
        <v>39</v>
      </c>
      <c r="J282" s="629">
        <v>76</v>
      </c>
      <c r="K282" s="629">
        <v>3040</v>
      </c>
      <c r="L282" s="629">
        <v>1.34394341290893</v>
      </c>
      <c r="M282" s="629">
        <v>40</v>
      </c>
      <c r="N282" s="629">
        <v>76</v>
      </c>
      <c r="O282" s="629">
        <v>3040</v>
      </c>
      <c r="P282" s="642">
        <v>1.34394341290893</v>
      </c>
      <c r="Q282" s="630">
        <v>40</v>
      </c>
    </row>
    <row r="283" spans="1:17" ht="14.4" customHeight="1" x14ac:dyDescent="0.3">
      <c r="A283" s="625" t="s">
        <v>9346</v>
      </c>
      <c r="B283" s="626" t="s">
        <v>655</v>
      </c>
      <c r="C283" s="626" t="s">
        <v>6409</v>
      </c>
      <c r="D283" s="626" t="s">
        <v>9355</v>
      </c>
      <c r="E283" s="626" t="s">
        <v>9356</v>
      </c>
      <c r="F283" s="629">
        <v>1</v>
      </c>
      <c r="G283" s="629">
        <v>94</v>
      </c>
      <c r="H283" s="629">
        <v>1</v>
      </c>
      <c r="I283" s="629">
        <v>94</v>
      </c>
      <c r="J283" s="629"/>
      <c r="K283" s="629"/>
      <c r="L283" s="629"/>
      <c r="M283" s="629"/>
      <c r="N283" s="629"/>
      <c r="O283" s="629"/>
      <c r="P283" s="642"/>
      <c r="Q283" s="630"/>
    </row>
    <row r="284" spans="1:17" ht="14.4" customHeight="1" x14ac:dyDescent="0.3">
      <c r="A284" s="625" t="s">
        <v>9346</v>
      </c>
      <c r="B284" s="626" t="s">
        <v>655</v>
      </c>
      <c r="C284" s="626" t="s">
        <v>6409</v>
      </c>
      <c r="D284" s="626" t="s">
        <v>9357</v>
      </c>
      <c r="E284" s="626" t="s">
        <v>9358</v>
      </c>
      <c r="F284" s="629">
        <v>16</v>
      </c>
      <c r="G284" s="629">
        <v>336</v>
      </c>
      <c r="H284" s="629">
        <v>1</v>
      </c>
      <c r="I284" s="629">
        <v>21</v>
      </c>
      <c r="J284" s="629">
        <v>44</v>
      </c>
      <c r="K284" s="629">
        <v>924</v>
      </c>
      <c r="L284" s="629">
        <v>2.75</v>
      </c>
      <c r="M284" s="629">
        <v>21</v>
      </c>
      <c r="N284" s="629">
        <v>22</v>
      </c>
      <c r="O284" s="629">
        <v>462</v>
      </c>
      <c r="P284" s="642">
        <v>1.375</v>
      </c>
      <c r="Q284" s="630">
        <v>21</v>
      </c>
    </row>
    <row r="285" spans="1:17" ht="14.4" customHeight="1" x14ac:dyDescent="0.3">
      <c r="A285" s="625" t="s">
        <v>9346</v>
      </c>
      <c r="B285" s="626" t="s">
        <v>655</v>
      </c>
      <c r="C285" s="626" t="s">
        <v>6409</v>
      </c>
      <c r="D285" s="626" t="s">
        <v>9359</v>
      </c>
      <c r="E285" s="626" t="s">
        <v>9360</v>
      </c>
      <c r="F285" s="629">
        <v>392</v>
      </c>
      <c r="G285" s="629">
        <v>43512</v>
      </c>
      <c r="H285" s="629">
        <v>1</v>
      </c>
      <c r="I285" s="629">
        <v>111</v>
      </c>
      <c r="J285" s="629">
        <v>411</v>
      </c>
      <c r="K285" s="629">
        <v>46032</v>
      </c>
      <c r="L285" s="629">
        <v>1.057915057915058</v>
      </c>
      <c r="M285" s="629">
        <v>112</v>
      </c>
      <c r="N285" s="629">
        <v>401</v>
      </c>
      <c r="O285" s="629">
        <v>45313</v>
      </c>
      <c r="P285" s="642">
        <v>1.041390880676595</v>
      </c>
      <c r="Q285" s="630">
        <v>113</v>
      </c>
    </row>
    <row r="286" spans="1:17" ht="14.4" customHeight="1" x14ac:dyDescent="0.3">
      <c r="A286" s="625" t="s">
        <v>9346</v>
      </c>
      <c r="B286" s="626" t="s">
        <v>655</v>
      </c>
      <c r="C286" s="626" t="s">
        <v>6409</v>
      </c>
      <c r="D286" s="626" t="s">
        <v>9361</v>
      </c>
      <c r="E286" s="626" t="s">
        <v>9362</v>
      </c>
      <c r="F286" s="629">
        <v>101</v>
      </c>
      <c r="G286" s="629">
        <v>8383</v>
      </c>
      <c r="H286" s="629">
        <v>1</v>
      </c>
      <c r="I286" s="629">
        <v>83</v>
      </c>
      <c r="J286" s="629">
        <v>115</v>
      </c>
      <c r="K286" s="629">
        <v>9545</v>
      </c>
      <c r="L286" s="629">
        <v>1.1386138613861385</v>
      </c>
      <c r="M286" s="629">
        <v>83</v>
      </c>
      <c r="N286" s="629">
        <v>94</v>
      </c>
      <c r="O286" s="629">
        <v>7896</v>
      </c>
      <c r="P286" s="642">
        <v>0.9419062388166527</v>
      </c>
      <c r="Q286" s="630">
        <v>84</v>
      </c>
    </row>
    <row r="287" spans="1:17" ht="14.4" customHeight="1" x14ac:dyDescent="0.3">
      <c r="A287" s="625" t="s">
        <v>9346</v>
      </c>
      <c r="B287" s="626" t="s">
        <v>655</v>
      </c>
      <c r="C287" s="626" t="s">
        <v>6409</v>
      </c>
      <c r="D287" s="626" t="s">
        <v>9363</v>
      </c>
      <c r="E287" s="626" t="s">
        <v>9364</v>
      </c>
      <c r="F287" s="629">
        <v>1</v>
      </c>
      <c r="G287" s="629">
        <v>403</v>
      </c>
      <c r="H287" s="629">
        <v>1</v>
      </c>
      <c r="I287" s="629">
        <v>403</v>
      </c>
      <c r="J287" s="629">
        <v>3</v>
      </c>
      <c r="K287" s="629">
        <v>1212</v>
      </c>
      <c r="L287" s="629">
        <v>3.0074441687344913</v>
      </c>
      <c r="M287" s="629">
        <v>404</v>
      </c>
      <c r="N287" s="629"/>
      <c r="O287" s="629"/>
      <c r="P287" s="642"/>
      <c r="Q287" s="630"/>
    </row>
    <row r="288" spans="1:17" ht="14.4" customHeight="1" x14ac:dyDescent="0.3">
      <c r="A288" s="625" t="s">
        <v>9346</v>
      </c>
      <c r="B288" s="626" t="s">
        <v>655</v>
      </c>
      <c r="C288" s="626" t="s">
        <v>6409</v>
      </c>
      <c r="D288" s="626" t="s">
        <v>9365</v>
      </c>
      <c r="E288" s="626" t="s">
        <v>9366</v>
      </c>
      <c r="F288" s="629"/>
      <c r="G288" s="629"/>
      <c r="H288" s="629"/>
      <c r="I288" s="629"/>
      <c r="J288" s="629">
        <v>5</v>
      </c>
      <c r="K288" s="629">
        <v>5820</v>
      </c>
      <c r="L288" s="629"/>
      <c r="M288" s="629">
        <v>1164</v>
      </c>
      <c r="N288" s="629">
        <v>8</v>
      </c>
      <c r="O288" s="629">
        <v>9320</v>
      </c>
      <c r="P288" s="642"/>
      <c r="Q288" s="630">
        <v>1165</v>
      </c>
    </row>
    <row r="289" spans="1:17" ht="14.4" customHeight="1" x14ac:dyDescent="0.3">
      <c r="A289" s="625" t="s">
        <v>9346</v>
      </c>
      <c r="B289" s="626" t="s">
        <v>655</v>
      </c>
      <c r="C289" s="626" t="s">
        <v>6409</v>
      </c>
      <c r="D289" s="626" t="s">
        <v>9367</v>
      </c>
      <c r="E289" s="626" t="s">
        <v>9368</v>
      </c>
      <c r="F289" s="629"/>
      <c r="G289" s="629"/>
      <c r="H289" s="629"/>
      <c r="I289" s="629"/>
      <c r="J289" s="629">
        <v>2</v>
      </c>
      <c r="K289" s="629">
        <v>980</v>
      </c>
      <c r="L289" s="629"/>
      <c r="M289" s="629">
        <v>490</v>
      </c>
      <c r="N289" s="629">
        <v>3</v>
      </c>
      <c r="O289" s="629">
        <v>1470</v>
      </c>
      <c r="P289" s="642"/>
      <c r="Q289" s="630">
        <v>490</v>
      </c>
    </row>
    <row r="290" spans="1:17" ht="14.4" customHeight="1" x14ac:dyDescent="0.3">
      <c r="A290" s="625" t="s">
        <v>9346</v>
      </c>
      <c r="B290" s="626" t="s">
        <v>655</v>
      </c>
      <c r="C290" s="626" t="s">
        <v>6409</v>
      </c>
      <c r="D290" s="626" t="s">
        <v>9369</v>
      </c>
      <c r="E290" s="626" t="s">
        <v>9370</v>
      </c>
      <c r="F290" s="629">
        <v>116</v>
      </c>
      <c r="G290" s="629">
        <v>4408</v>
      </c>
      <c r="H290" s="629">
        <v>1</v>
      </c>
      <c r="I290" s="629">
        <v>38</v>
      </c>
      <c r="J290" s="629">
        <v>113</v>
      </c>
      <c r="K290" s="629">
        <v>4407</v>
      </c>
      <c r="L290" s="629">
        <v>0.99977313974591653</v>
      </c>
      <c r="M290" s="629">
        <v>39</v>
      </c>
      <c r="N290" s="629">
        <v>88</v>
      </c>
      <c r="O290" s="629">
        <v>3432</v>
      </c>
      <c r="P290" s="642">
        <v>0.77858439201451901</v>
      </c>
      <c r="Q290" s="630">
        <v>39</v>
      </c>
    </row>
    <row r="291" spans="1:17" ht="14.4" customHeight="1" x14ac:dyDescent="0.3">
      <c r="A291" s="625" t="s">
        <v>9346</v>
      </c>
      <c r="B291" s="626" t="s">
        <v>655</v>
      </c>
      <c r="C291" s="626" t="s">
        <v>6409</v>
      </c>
      <c r="D291" s="626" t="s">
        <v>9371</v>
      </c>
      <c r="E291" s="626" t="s">
        <v>9372</v>
      </c>
      <c r="F291" s="629"/>
      <c r="G291" s="629"/>
      <c r="H291" s="629"/>
      <c r="I291" s="629"/>
      <c r="J291" s="629"/>
      <c r="K291" s="629"/>
      <c r="L291" s="629"/>
      <c r="M291" s="629"/>
      <c r="N291" s="629">
        <v>4</v>
      </c>
      <c r="O291" s="629">
        <v>820</v>
      </c>
      <c r="P291" s="642"/>
      <c r="Q291" s="630">
        <v>205</v>
      </c>
    </row>
    <row r="292" spans="1:17" ht="14.4" customHeight="1" x14ac:dyDescent="0.3">
      <c r="A292" s="625" t="s">
        <v>9346</v>
      </c>
      <c r="B292" s="626" t="s">
        <v>655</v>
      </c>
      <c r="C292" s="626" t="s">
        <v>6409</v>
      </c>
      <c r="D292" s="626" t="s">
        <v>9373</v>
      </c>
      <c r="E292" s="626" t="s">
        <v>9374</v>
      </c>
      <c r="F292" s="629">
        <v>6</v>
      </c>
      <c r="G292" s="629">
        <v>2664</v>
      </c>
      <c r="H292" s="629">
        <v>1</v>
      </c>
      <c r="I292" s="629">
        <v>444</v>
      </c>
      <c r="J292" s="629">
        <v>6</v>
      </c>
      <c r="K292" s="629">
        <v>2664</v>
      </c>
      <c r="L292" s="629">
        <v>1</v>
      </c>
      <c r="M292" s="629">
        <v>444</v>
      </c>
      <c r="N292" s="629">
        <v>3</v>
      </c>
      <c r="O292" s="629">
        <v>1332</v>
      </c>
      <c r="P292" s="642">
        <v>0.5</v>
      </c>
      <c r="Q292" s="630">
        <v>444</v>
      </c>
    </row>
    <row r="293" spans="1:17" ht="14.4" customHeight="1" x14ac:dyDescent="0.3">
      <c r="A293" s="625" t="s">
        <v>9346</v>
      </c>
      <c r="B293" s="626" t="s">
        <v>655</v>
      </c>
      <c r="C293" s="626" t="s">
        <v>6409</v>
      </c>
      <c r="D293" s="626" t="s">
        <v>9375</v>
      </c>
      <c r="E293" s="626" t="s">
        <v>9376</v>
      </c>
      <c r="F293" s="629">
        <v>1</v>
      </c>
      <c r="G293" s="629">
        <v>1999</v>
      </c>
      <c r="H293" s="629">
        <v>1</v>
      </c>
      <c r="I293" s="629">
        <v>1999</v>
      </c>
      <c r="J293" s="629"/>
      <c r="K293" s="629"/>
      <c r="L293" s="629"/>
      <c r="M293" s="629"/>
      <c r="N293" s="629">
        <v>1</v>
      </c>
      <c r="O293" s="629">
        <v>2029</v>
      </c>
      <c r="P293" s="642">
        <v>1.015007503751876</v>
      </c>
      <c r="Q293" s="630">
        <v>2029</v>
      </c>
    </row>
    <row r="294" spans="1:17" ht="14.4" customHeight="1" x14ac:dyDescent="0.3">
      <c r="A294" s="625" t="s">
        <v>9346</v>
      </c>
      <c r="B294" s="626" t="s">
        <v>655</v>
      </c>
      <c r="C294" s="626" t="s">
        <v>6409</v>
      </c>
      <c r="D294" s="626" t="s">
        <v>9377</v>
      </c>
      <c r="E294" s="626" t="s">
        <v>9378</v>
      </c>
      <c r="F294" s="629">
        <v>11</v>
      </c>
      <c r="G294" s="629">
        <v>440</v>
      </c>
      <c r="H294" s="629">
        <v>1</v>
      </c>
      <c r="I294" s="629">
        <v>40</v>
      </c>
      <c r="J294" s="629">
        <v>3</v>
      </c>
      <c r="K294" s="629">
        <v>120</v>
      </c>
      <c r="L294" s="629">
        <v>0.27272727272727271</v>
      </c>
      <c r="M294" s="629">
        <v>40</v>
      </c>
      <c r="N294" s="629">
        <v>1</v>
      </c>
      <c r="O294" s="629">
        <v>41</v>
      </c>
      <c r="P294" s="642">
        <v>9.3181818181818185E-2</v>
      </c>
      <c r="Q294" s="630">
        <v>41</v>
      </c>
    </row>
    <row r="295" spans="1:17" ht="14.4" customHeight="1" x14ac:dyDescent="0.3">
      <c r="A295" s="625" t="s">
        <v>9346</v>
      </c>
      <c r="B295" s="626" t="s">
        <v>655</v>
      </c>
      <c r="C295" s="626" t="s">
        <v>6409</v>
      </c>
      <c r="D295" s="626" t="s">
        <v>9379</v>
      </c>
      <c r="E295" s="626" t="s">
        <v>9380</v>
      </c>
      <c r="F295" s="629"/>
      <c r="G295" s="629"/>
      <c r="H295" s="629"/>
      <c r="I295" s="629"/>
      <c r="J295" s="629"/>
      <c r="K295" s="629"/>
      <c r="L295" s="629"/>
      <c r="M295" s="629"/>
      <c r="N295" s="629">
        <v>9</v>
      </c>
      <c r="O295" s="629">
        <v>333</v>
      </c>
      <c r="P295" s="642"/>
      <c r="Q295" s="630">
        <v>37</v>
      </c>
    </row>
    <row r="296" spans="1:17" ht="14.4" customHeight="1" x14ac:dyDescent="0.3">
      <c r="A296" s="625" t="s">
        <v>9346</v>
      </c>
      <c r="B296" s="626" t="s">
        <v>655</v>
      </c>
      <c r="C296" s="626" t="s">
        <v>6409</v>
      </c>
      <c r="D296" s="626" t="s">
        <v>9381</v>
      </c>
      <c r="E296" s="626" t="s">
        <v>9382</v>
      </c>
      <c r="F296" s="629">
        <v>1224</v>
      </c>
      <c r="G296" s="629">
        <v>193392</v>
      </c>
      <c r="H296" s="629">
        <v>1</v>
      </c>
      <c r="I296" s="629">
        <v>158</v>
      </c>
      <c r="J296" s="629">
        <v>1195</v>
      </c>
      <c r="K296" s="629">
        <v>188810</v>
      </c>
      <c r="L296" s="629">
        <v>0.97630718954248363</v>
      </c>
      <c r="M296" s="629">
        <v>158</v>
      </c>
      <c r="N296" s="629">
        <v>1142</v>
      </c>
      <c r="O296" s="629">
        <v>181578</v>
      </c>
      <c r="P296" s="642">
        <v>0.93891164060560939</v>
      </c>
      <c r="Q296" s="630">
        <v>159</v>
      </c>
    </row>
    <row r="297" spans="1:17" ht="14.4" customHeight="1" x14ac:dyDescent="0.3">
      <c r="A297" s="625" t="s">
        <v>9346</v>
      </c>
      <c r="B297" s="626" t="s">
        <v>655</v>
      </c>
      <c r="C297" s="626" t="s">
        <v>6409</v>
      </c>
      <c r="D297" s="626" t="s">
        <v>9383</v>
      </c>
      <c r="E297" s="626" t="s">
        <v>9384</v>
      </c>
      <c r="F297" s="629"/>
      <c r="G297" s="629"/>
      <c r="H297" s="629"/>
      <c r="I297" s="629"/>
      <c r="J297" s="629"/>
      <c r="K297" s="629"/>
      <c r="L297" s="629"/>
      <c r="M297" s="629"/>
      <c r="N297" s="629">
        <v>2</v>
      </c>
      <c r="O297" s="629">
        <v>1208</v>
      </c>
      <c r="P297" s="642"/>
      <c r="Q297" s="630">
        <v>604</v>
      </c>
    </row>
    <row r="298" spans="1:17" ht="14.4" customHeight="1" x14ac:dyDescent="0.3">
      <c r="A298" s="625" t="s">
        <v>9346</v>
      </c>
      <c r="B298" s="626" t="s">
        <v>655</v>
      </c>
      <c r="C298" s="626" t="s">
        <v>6409</v>
      </c>
      <c r="D298" s="626" t="s">
        <v>9385</v>
      </c>
      <c r="E298" s="626" t="s">
        <v>9386</v>
      </c>
      <c r="F298" s="629"/>
      <c r="G298" s="629"/>
      <c r="H298" s="629"/>
      <c r="I298" s="629"/>
      <c r="J298" s="629"/>
      <c r="K298" s="629"/>
      <c r="L298" s="629"/>
      <c r="M298" s="629"/>
      <c r="N298" s="629">
        <v>4</v>
      </c>
      <c r="O298" s="629">
        <v>1508</v>
      </c>
      <c r="P298" s="642"/>
      <c r="Q298" s="630">
        <v>377</v>
      </c>
    </row>
    <row r="299" spans="1:17" ht="14.4" customHeight="1" x14ac:dyDescent="0.3">
      <c r="A299" s="625" t="s">
        <v>9346</v>
      </c>
      <c r="B299" s="626" t="s">
        <v>655</v>
      </c>
      <c r="C299" s="626" t="s">
        <v>6409</v>
      </c>
      <c r="D299" s="626" t="s">
        <v>9387</v>
      </c>
      <c r="E299" s="626" t="s">
        <v>9388</v>
      </c>
      <c r="F299" s="629">
        <v>4</v>
      </c>
      <c r="G299" s="629">
        <v>124</v>
      </c>
      <c r="H299" s="629">
        <v>1</v>
      </c>
      <c r="I299" s="629">
        <v>31</v>
      </c>
      <c r="J299" s="629">
        <v>35</v>
      </c>
      <c r="K299" s="629">
        <v>1085</v>
      </c>
      <c r="L299" s="629">
        <v>8.75</v>
      </c>
      <c r="M299" s="629">
        <v>31</v>
      </c>
      <c r="N299" s="629">
        <v>23</v>
      </c>
      <c r="O299" s="629">
        <v>713</v>
      </c>
      <c r="P299" s="642">
        <v>5.75</v>
      </c>
      <c r="Q299" s="630">
        <v>31</v>
      </c>
    </row>
    <row r="300" spans="1:17" ht="14.4" customHeight="1" x14ac:dyDescent="0.3">
      <c r="A300" s="625" t="s">
        <v>9389</v>
      </c>
      <c r="B300" s="626" t="s">
        <v>9116</v>
      </c>
      <c r="C300" s="626" t="s">
        <v>6409</v>
      </c>
      <c r="D300" s="626" t="s">
        <v>9344</v>
      </c>
      <c r="E300" s="626" t="s">
        <v>9345</v>
      </c>
      <c r="F300" s="629"/>
      <c r="G300" s="629"/>
      <c r="H300" s="629"/>
      <c r="I300" s="629"/>
      <c r="J300" s="629"/>
      <c r="K300" s="629"/>
      <c r="L300" s="629"/>
      <c r="M300" s="629"/>
      <c r="N300" s="629">
        <v>1</v>
      </c>
      <c r="O300" s="629">
        <v>217</v>
      </c>
      <c r="P300" s="642"/>
      <c r="Q300" s="630">
        <v>217</v>
      </c>
    </row>
    <row r="301" spans="1:17" ht="14.4" customHeight="1" x14ac:dyDescent="0.3">
      <c r="A301" s="625" t="s">
        <v>9389</v>
      </c>
      <c r="B301" s="626" t="s">
        <v>9116</v>
      </c>
      <c r="C301" s="626" t="s">
        <v>6409</v>
      </c>
      <c r="D301" s="626" t="s">
        <v>9390</v>
      </c>
      <c r="E301" s="626" t="s">
        <v>9391</v>
      </c>
      <c r="F301" s="629">
        <v>16</v>
      </c>
      <c r="G301" s="629">
        <v>5552</v>
      </c>
      <c r="H301" s="629">
        <v>1</v>
      </c>
      <c r="I301" s="629">
        <v>347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9389</v>
      </c>
      <c r="B302" s="626" t="s">
        <v>9116</v>
      </c>
      <c r="C302" s="626" t="s">
        <v>6409</v>
      </c>
      <c r="D302" s="626" t="s">
        <v>8924</v>
      </c>
      <c r="E302" s="626" t="s">
        <v>8925</v>
      </c>
      <c r="F302" s="629">
        <v>3</v>
      </c>
      <c r="G302" s="629">
        <v>498</v>
      </c>
      <c r="H302" s="629">
        <v>1</v>
      </c>
      <c r="I302" s="629">
        <v>166</v>
      </c>
      <c r="J302" s="629"/>
      <c r="K302" s="629"/>
      <c r="L302" s="629"/>
      <c r="M302" s="629"/>
      <c r="N302" s="629"/>
      <c r="O302" s="629"/>
      <c r="P302" s="642"/>
      <c r="Q302" s="630"/>
    </row>
    <row r="303" spans="1:17" ht="14.4" customHeight="1" x14ac:dyDescent="0.3">
      <c r="A303" s="625" t="s">
        <v>9389</v>
      </c>
      <c r="B303" s="626" t="s">
        <v>9116</v>
      </c>
      <c r="C303" s="626" t="s">
        <v>6409</v>
      </c>
      <c r="D303" s="626" t="s">
        <v>8978</v>
      </c>
      <c r="E303" s="626" t="s">
        <v>8979</v>
      </c>
      <c r="F303" s="629">
        <v>3</v>
      </c>
      <c r="G303" s="629">
        <v>516</v>
      </c>
      <c r="H303" s="629">
        <v>1</v>
      </c>
      <c r="I303" s="629">
        <v>172</v>
      </c>
      <c r="J303" s="629"/>
      <c r="K303" s="629"/>
      <c r="L303" s="629"/>
      <c r="M303" s="629"/>
      <c r="N303" s="629"/>
      <c r="O303" s="629"/>
      <c r="P303" s="642"/>
      <c r="Q303" s="630"/>
    </row>
    <row r="304" spans="1:17" ht="14.4" customHeight="1" x14ac:dyDescent="0.3">
      <c r="A304" s="625" t="s">
        <v>9389</v>
      </c>
      <c r="B304" s="626" t="s">
        <v>9116</v>
      </c>
      <c r="C304" s="626" t="s">
        <v>6409</v>
      </c>
      <c r="D304" s="626" t="s">
        <v>9030</v>
      </c>
      <c r="E304" s="626" t="s">
        <v>9031</v>
      </c>
      <c r="F304" s="629">
        <v>3</v>
      </c>
      <c r="G304" s="629">
        <v>441</v>
      </c>
      <c r="H304" s="629">
        <v>1</v>
      </c>
      <c r="I304" s="629">
        <v>147</v>
      </c>
      <c r="J304" s="629"/>
      <c r="K304" s="629"/>
      <c r="L304" s="629"/>
      <c r="M304" s="629"/>
      <c r="N304" s="629"/>
      <c r="O304" s="629"/>
      <c r="P304" s="642"/>
      <c r="Q304" s="630"/>
    </row>
    <row r="305" spans="1:17" ht="14.4" customHeight="1" x14ac:dyDescent="0.3">
      <c r="A305" s="625" t="s">
        <v>9389</v>
      </c>
      <c r="B305" s="626" t="s">
        <v>9116</v>
      </c>
      <c r="C305" s="626" t="s">
        <v>6409</v>
      </c>
      <c r="D305" s="626" t="s">
        <v>9392</v>
      </c>
      <c r="E305" s="626" t="s">
        <v>9393</v>
      </c>
      <c r="F305" s="629">
        <v>1</v>
      </c>
      <c r="G305" s="629">
        <v>348</v>
      </c>
      <c r="H305" s="629">
        <v>1</v>
      </c>
      <c r="I305" s="629">
        <v>348</v>
      </c>
      <c r="J305" s="629"/>
      <c r="K305" s="629"/>
      <c r="L305" s="629"/>
      <c r="M305" s="629"/>
      <c r="N305" s="629">
        <v>1</v>
      </c>
      <c r="O305" s="629">
        <v>349</v>
      </c>
      <c r="P305" s="642">
        <v>1.0028735632183907</v>
      </c>
      <c r="Q305" s="630">
        <v>349</v>
      </c>
    </row>
    <row r="306" spans="1:17" ht="14.4" customHeight="1" x14ac:dyDescent="0.3">
      <c r="A306" s="625" t="s">
        <v>9389</v>
      </c>
      <c r="B306" s="626" t="s">
        <v>9116</v>
      </c>
      <c r="C306" s="626" t="s">
        <v>6409</v>
      </c>
      <c r="D306" s="626" t="s">
        <v>9092</v>
      </c>
      <c r="E306" s="626" t="s">
        <v>9093</v>
      </c>
      <c r="F306" s="629">
        <v>3</v>
      </c>
      <c r="G306" s="629">
        <v>507</v>
      </c>
      <c r="H306" s="629">
        <v>1</v>
      </c>
      <c r="I306" s="629">
        <v>169</v>
      </c>
      <c r="J306" s="629"/>
      <c r="K306" s="629"/>
      <c r="L306" s="629"/>
      <c r="M306" s="629"/>
      <c r="N306" s="629"/>
      <c r="O306" s="629"/>
      <c r="P306" s="642"/>
      <c r="Q306" s="630"/>
    </row>
    <row r="307" spans="1:17" ht="14.4" customHeight="1" x14ac:dyDescent="0.3">
      <c r="A307" s="625" t="s">
        <v>9389</v>
      </c>
      <c r="B307" s="626" t="s">
        <v>9116</v>
      </c>
      <c r="C307" s="626" t="s">
        <v>6409</v>
      </c>
      <c r="D307" s="626" t="s">
        <v>9394</v>
      </c>
      <c r="E307" s="626" t="s">
        <v>9395</v>
      </c>
      <c r="F307" s="629"/>
      <c r="G307" s="629"/>
      <c r="H307" s="629"/>
      <c r="I307" s="629"/>
      <c r="J307" s="629">
        <v>1</v>
      </c>
      <c r="K307" s="629">
        <v>825</v>
      </c>
      <c r="L307" s="629"/>
      <c r="M307" s="629">
        <v>825</v>
      </c>
      <c r="N307" s="629">
        <v>2</v>
      </c>
      <c r="O307" s="629">
        <v>1652</v>
      </c>
      <c r="P307" s="642"/>
      <c r="Q307" s="630">
        <v>826</v>
      </c>
    </row>
    <row r="308" spans="1:17" ht="14.4" customHeight="1" x14ac:dyDescent="0.3">
      <c r="A308" s="625" t="s">
        <v>9389</v>
      </c>
      <c r="B308" s="626" t="s">
        <v>9116</v>
      </c>
      <c r="C308" s="626" t="s">
        <v>6409</v>
      </c>
      <c r="D308" s="626" t="s">
        <v>9396</v>
      </c>
      <c r="E308" s="626" t="s">
        <v>9397</v>
      </c>
      <c r="F308" s="629">
        <v>2</v>
      </c>
      <c r="G308" s="629">
        <v>686</v>
      </c>
      <c r="H308" s="629">
        <v>1</v>
      </c>
      <c r="I308" s="629">
        <v>343</v>
      </c>
      <c r="J308" s="629"/>
      <c r="K308" s="629"/>
      <c r="L308" s="629"/>
      <c r="M308" s="629"/>
      <c r="N308" s="629">
        <v>1</v>
      </c>
      <c r="O308" s="629">
        <v>344</v>
      </c>
      <c r="P308" s="642">
        <v>0.50145772594752192</v>
      </c>
      <c r="Q308" s="630">
        <v>344</v>
      </c>
    </row>
    <row r="309" spans="1:17" ht="14.4" customHeight="1" x14ac:dyDescent="0.3">
      <c r="A309" s="625" t="s">
        <v>9389</v>
      </c>
      <c r="B309" s="626" t="s">
        <v>9116</v>
      </c>
      <c r="C309" s="626" t="s">
        <v>6409</v>
      </c>
      <c r="D309" s="626" t="s">
        <v>9398</v>
      </c>
      <c r="E309" s="626" t="s">
        <v>9399</v>
      </c>
      <c r="F309" s="629">
        <v>1</v>
      </c>
      <c r="G309" s="629">
        <v>508</v>
      </c>
      <c r="H309" s="629">
        <v>1</v>
      </c>
      <c r="I309" s="629">
        <v>508</v>
      </c>
      <c r="J309" s="629"/>
      <c r="K309" s="629"/>
      <c r="L309" s="629"/>
      <c r="M309" s="629"/>
      <c r="N309" s="629"/>
      <c r="O309" s="629"/>
      <c r="P309" s="642"/>
      <c r="Q309" s="630"/>
    </row>
    <row r="310" spans="1:17" ht="14.4" customHeight="1" x14ac:dyDescent="0.3">
      <c r="A310" s="625" t="s">
        <v>9389</v>
      </c>
      <c r="B310" s="626" t="s">
        <v>9116</v>
      </c>
      <c r="C310" s="626" t="s">
        <v>6409</v>
      </c>
      <c r="D310" s="626" t="s">
        <v>9400</v>
      </c>
      <c r="E310" s="626" t="s">
        <v>9401</v>
      </c>
      <c r="F310" s="629">
        <v>1</v>
      </c>
      <c r="G310" s="629">
        <v>347</v>
      </c>
      <c r="H310" s="629">
        <v>1</v>
      </c>
      <c r="I310" s="629">
        <v>347</v>
      </c>
      <c r="J310" s="629"/>
      <c r="K310" s="629"/>
      <c r="L310" s="629"/>
      <c r="M310" s="629"/>
      <c r="N310" s="629"/>
      <c r="O310" s="629"/>
      <c r="P310" s="642"/>
      <c r="Q310" s="630"/>
    </row>
    <row r="311" spans="1:17" ht="14.4" customHeight="1" x14ac:dyDescent="0.3">
      <c r="A311" s="625" t="s">
        <v>9389</v>
      </c>
      <c r="B311" s="626" t="s">
        <v>9116</v>
      </c>
      <c r="C311" s="626" t="s">
        <v>6409</v>
      </c>
      <c r="D311" s="626" t="s">
        <v>9402</v>
      </c>
      <c r="E311" s="626" t="s">
        <v>9403</v>
      </c>
      <c r="F311" s="629">
        <v>1</v>
      </c>
      <c r="G311" s="629">
        <v>110</v>
      </c>
      <c r="H311" s="629">
        <v>1</v>
      </c>
      <c r="I311" s="629">
        <v>110</v>
      </c>
      <c r="J311" s="629"/>
      <c r="K311" s="629"/>
      <c r="L311" s="629"/>
      <c r="M311" s="629"/>
      <c r="N311" s="629">
        <v>2</v>
      </c>
      <c r="O311" s="629">
        <v>220</v>
      </c>
      <c r="P311" s="642">
        <v>2</v>
      </c>
      <c r="Q311" s="630">
        <v>110</v>
      </c>
    </row>
    <row r="312" spans="1:17" ht="14.4" customHeight="1" x14ac:dyDescent="0.3">
      <c r="A312" s="625" t="s">
        <v>9389</v>
      </c>
      <c r="B312" s="626" t="s">
        <v>9116</v>
      </c>
      <c r="C312" s="626" t="s">
        <v>6409</v>
      </c>
      <c r="D312" s="626" t="s">
        <v>9404</v>
      </c>
      <c r="E312" s="626" t="s">
        <v>9405</v>
      </c>
      <c r="F312" s="629">
        <v>1</v>
      </c>
      <c r="G312" s="629">
        <v>38</v>
      </c>
      <c r="H312" s="629">
        <v>1</v>
      </c>
      <c r="I312" s="629">
        <v>38</v>
      </c>
      <c r="J312" s="629"/>
      <c r="K312" s="629"/>
      <c r="L312" s="629"/>
      <c r="M312" s="629"/>
      <c r="N312" s="629"/>
      <c r="O312" s="629"/>
      <c r="P312" s="642"/>
      <c r="Q312" s="630"/>
    </row>
    <row r="313" spans="1:17" ht="14.4" customHeight="1" x14ac:dyDescent="0.3">
      <c r="A313" s="625" t="s">
        <v>9389</v>
      </c>
      <c r="B313" s="626" t="s">
        <v>9116</v>
      </c>
      <c r="C313" s="626" t="s">
        <v>6409</v>
      </c>
      <c r="D313" s="626" t="s">
        <v>9406</v>
      </c>
      <c r="E313" s="626" t="s">
        <v>9407</v>
      </c>
      <c r="F313" s="629"/>
      <c r="G313" s="629"/>
      <c r="H313" s="629"/>
      <c r="I313" s="629"/>
      <c r="J313" s="629">
        <v>1</v>
      </c>
      <c r="K313" s="629">
        <v>1178</v>
      </c>
      <c r="L313" s="629"/>
      <c r="M313" s="629">
        <v>1178</v>
      </c>
      <c r="N313" s="629"/>
      <c r="O313" s="629"/>
      <c r="P313" s="642"/>
      <c r="Q313" s="630"/>
    </row>
    <row r="314" spans="1:17" ht="14.4" customHeight="1" x14ac:dyDescent="0.3">
      <c r="A314" s="625" t="s">
        <v>9389</v>
      </c>
      <c r="B314" s="626" t="s">
        <v>9116</v>
      </c>
      <c r="C314" s="626" t="s">
        <v>6409</v>
      </c>
      <c r="D314" s="626" t="s">
        <v>9408</v>
      </c>
      <c r="E314" s="626" t="s">
        <v>9409</v>
      </c>
      <c r="F314" s="629"/>
      <c r="G314" s="629"/>
      <c r="H314" s="629"/>
      <c r="I314" s="629"/>
      <c r="J314" s="629">
        <v>1</v>
      </c>
      <c r="K314" s="629">
        <v>572</v>
      </c>
      <c r="L314" s="629"/>
      <c r="M314" s="629">
        <v>572</v>
      </c>
      <c r="N314" s="629"/>
      <c r="O314" s="629"/>
      <c r="P314" s="642"/>
      <c r="Q314" s="630"/>
    </row>
    <row r="315" spans="1:17" ht="14.4" customHeight="1" x14ac:dyDescent="0.3">
      <c r="A315" s="625" t="s">
        <v>9389</v>
      </c>
      <c r="B315" s="626" t="s">
        <v>9116</v>
      </c>
      <c r="C315" s="626" t="s">
        <v>6409</v>
      </c>
      <c r="D315" s="626" t="s">
        <v>9410</v>
      </c>
      <c r="E315" s="626" t="s">
        <v>9411</v>
      </c>
      <c r="F315" s="629"/>
      <c r="G315" s="629"/>
      <c r="H315" s="629"/>
      <c r="I315" s="629"/>
      <c r="J315" s="629">
        <v>4</v>
      </c>
      <c r="K315" s="629">
        <v>1596</v>
      </c>
      <c r="L315" s="629"/>
      <c r="M315" s="629">
        <v>399</v>
      </c>
      <c r="N315" s="629"/>
      <c r="O315" s="629"/>
      <c r="P315" s="642"/>
      <c r="Q315" s="630"/>
    </row>
    <row r="316" spans="1:17" ht="14.4" customHeight="1" x14ac:dyDescent="0.3">
      <c r="A316" s="625" t="s">
        <v>9389</v>
      </c>
      <c r="B316" s="626" t="s">
        <v>9116</v>
      </c>
      <c r="C316" s="626" t="s">
        <v>6409</v>
      </c>
      <c r="D316" s="626" t="s">
        <v>9412</v>
      </c>
      <c r="E316" s="626" t="s">
        <v>9413</v>
      </c>
      <c r="F316" s="629"/>
      <c r="G316" s="629"/>
      <c r="H316" s="629"/>
      <c r="I316" s="629"/>
      <c r="J316" s="629"/>
      <c r="K316" s="629"/>
      <c r="L316" s="629"/>
      <c r="M316" s="629"/>
      <c r="N316" s="629">
        <v>1</v>
      </c>
      <c r="O316" s="629">
        <v>650</v>
      </c>
      <c r="P316" s="642"/>
      <c r="Q316" s="630">
        <v>650</v>
      </c>
    </row>
    <row r="317" spans="1:17" ht="14.4" customHeight="1" x14ac:dyDescent="0.3">
      <c r="A317" s="625" t="s">
        <v>9389</v>
      </c>
      <c r="B317" s="626" t="s">
        <v>9116</v>
      </c>
      <c r="C317" s="626" t="s">
        <v>6409</v>
      </c>
      <c r="D317" s="626" t="s">
        <v>9414</v>
      </c>
      <c r="E317" s="626" t="s">
        <v>9415</v>
      </c>
      <c r="F317" s="629">
        <v>1</v>
      </c>
      <c r="G317" s="629">
        <v>309</v>
      </c>
      <c r="H317" s="629">
        <v>1</v>
      </c>
      <c r="I317" s="629">
        <v>309</v>
      </c>
      <c r="J317" s="629"/>
      <c r="K317" s="629"/>
      <c r="L317" s="629"/>
      <c r="M317" s="629"/>
      <c r="N317" s="629">
        <v>1</v>
      </c>
      <c r="O317" s="629">
        <v>310</v>
      </c>
      <c r="P317" s="642">
        <v>1.0032362459546926</v>
      </c>
      <c r="Q317" s="630">
        <v>310</v>
      </c>
    </row>
    <row r="318" spans="1:17" ht="14.4" customHeight="1" x14ac:dyDescent="0.3">
      <c r="A318" s="625" t="s">
        <v>9389</v>
      </c>
      <c r="B318" s="626" t="s">
        <v>9116</v>
      </c>
      <c r="C318" s="626" t="s">
        <v>6409</v>
      </c>
      <c r="D318" s="626" t="s">
        <v>9416</v>
      </c>
      <c r="E318" s="626" t="s">
        <v>9417</v>
      </c>
      <c r="F318" s="629">
        <v>3</v>
      </c>
      <c r="G318" s="629">
        <v>516</v>
      </c>
      <c r="H318" s="629">
        <v>1</v>
      </c>
      <c r="I318" s="629">
        <v>172</v>
      </c>
      <c r="J318" s="629"/>
      <c r="K318" s="629"/>
      <c r="L318" s="629"/>
      <c r="M318" s="629"/>
      <c r="N318" s="629"/>
      <c r="O318" s="629"/>
      <c r="P318" s="642"/>
      <c r="Q318" s="630"/>
    </row>
    <row r="319" spans="1:17" ht="14.4" customHeight="1" x14ac:dyDescent="0.3">
      <c r="A319" s="625" t="s">
        <v>9389</v>
      </c>
      <c r="B319" s="626" t="s">
        <v>9116</v>
      </c>
      <c r="C319" s="626" t="s">
        <v>6409</v>
      </c>
      <c r="D319" s="626" t="s">
        <v>9418</v>
      </c>
      <c r="E319" s="626" t="s">
        <v>9419</v>
      </c>
      <c r="F319" s="629">
        <v>3</v>
      </c>
      <c r="G319" s="629">
        <v>498</v>
      </c>
      <c r="H319" s="629">
        <v>1</v>
      </c>
      <c r="I319" s="629">
        <v>166</v>
      </c>
      <c r="J319" s="629"/>
      <c r="K319" s="629"/>
      <c r="L319" s="629"/>
      <c r="M319" s="629"/>
      <c r="N319" s="629"/>
      <c r="O319" s="629"/>
      <c r="P319" s="642"/>
      <c r="Q319" s="630"/>
    </row>
    <row r="320" spans="1:17" ht="14.4" customHeight="1" x14ac:dyDescent="0.3">
      <c r="A320" s="625" t="s">
        <v>9389</v>
      </c>
      <c r="B320" s="626" t="s">
        <v>9116</v>
      </c>
      <c r="C320" s="626" t="s">
        <v>6409</v>
      </c>
      <c r="D320" s="626" t="s">
        <v>9420</v>
      </c>
      <c r="E320" s="626" t="s">
        <v>9421</v>
      </c>
      <c r="F320" s="629">
        <v>1</v>
      </c>
      <c r="G320" s="629">
        <v>286</v>
      </c>
      <c r="H320" s="629">
        <v>1</v>
      </c>
      <c r="I320" s="629">
        <v>286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9389</v>
      </c>
      <c r="B321" s="626" t="s">
        <v>9116</v>
      </c>
      <c r="C321" s="626" t="s">
        <v>6409</v>
      </c>
      <c r="D321" s="626" t="s">
        <v>9422</v>
      </c>
      <c r="E321" s="626" t="s">
        <v>9423</v>
      </c>
      <c r="F321" s="629">
        <v>1</v>
      </c>
      <c r="G321" s="629">
        <v>418</v>
      </c>
      <c r="H321" s="629">
        <v>1</v>
      </c>
      <c r="I321" s="629">
        <v>418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thickBot="1" x14ac:dyDescent="0.35">
      <c r="A322" s="631" t="s">
        <v>9389</v>
      </c>
      <c r="B322" s="632" t="s">
        <v>9116</v>
      </c>
      <c r="C322" s="632" t="s">
        <v>6409</v>
      </c>
      <c r="D322" s="632" t="s">
        <v>9424</v>
      </c>
      <c r="E322" s="632" t="s">
        <v>9425</v>
      </c>
      <c r="F322" s="635">
        <v>2</v>
      </c>
      <c r="G322" s="635">
        <v>208</v>
      </c>
      <c r="H322" s="635">
        <v>1</v>
      </c>
      <c r="I322" s="635">
        <v>104</v>
      </c>
      <c r="J322" s="635"/>
      <c r="K322" s="635"/>
      <c r="L322" s="635"/>
      <c r="M322" s="635"/>
      <c r="N322" s="635"/>
      <c r="O322" s="635"/>
      <c r="P322" s="643"/>
      <c r="Q322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7567</v>
      </c>
      <c r="D3" s="320">
        <f>SUBTOTAL(9,D6:D1048576)</f>
        <v>7447</v>
      </c>
      <c r="E3" s="320">
        <f>SUBTOTAL(9,E6:E1048576)</f>
        <v>7157</v>
      </c>
      <c r="F3" s="321">
        <f>IF(OR(E3=0,C3=0),"",E3/C3)</f>
        <v>0.94581736487379409</v>
      </c>
      <c r="G3" s="322">
        <f>SUBTOTAL(9,G6:G1048576)</f>
        <v>19501930</v>
      </c>
      <c r="H3" s="323">
        <f>SUBTOTAL(9,H6:H1048576)</f>
        <v>18858283</v>
      </c>
      <c r="I3" s="323">
        <f>SUBTOTAL(9,I6:I1048576)</f>
        <v>17736152</v>
      </c>
      <c r="J3" s="321">
        <f>IF(OR(I3=0,G3=0),"",I3/G3)</f>
        <v>0.90945624356153465</v>
      </c>
      <c r="K3" s="322">
        <f>SUBTOTAL(9,K6:K1048576)</f>
        <v>3205360</v>
      </c>
      <c r="L3" s="323">
        <f>SUBTOTAL(9,L6:L1048576)</f>
        <v>3081220</v>
      </c>
      <c r="M3" s="323">
        <f>SUBTOTAL(9,M6:M1048576)</f>
        <v>2849620</v>
      </c>
      <c r="N3" s="324">
        <f>IF(OR(M3=0,E3=0),"",M3/E3)</f>
        <v>398.15844627637279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98"/>
      <c r="B5" s="899"/>
      <c r="C5" s="906">
        <v>2011</v>
      </c>
      <c r="D5" s="906">
        <v>2012</v>
      </c>
      <c r="E5" s="906">
        <v>2013</v>
      </c>
      <c r="F5" s="907" t="s">
        <v>5</v>
      </c>
      <c r="G5" s="917">
        <v>2011</v>
      </c>
      <c r="H5" s="906">
        <v>2012</v>
      </c>
      <c r="I5" s="906">
        <v>2013</v>
      </c>
      <c r="J5" s="907" t="s">
        <v>5</v>
      </c>
      <c r="K5" s="917">
        <v>2011</v>
      </c>
      <c r="L5" s="906">
        <v>2012</v>
      </c>
      <c r="M5" s="906">
        <v>2013</v>
      </c>
      <c r="N5" s="924" t="s">
        <v>178</v>
      </c>
    </row>
    <row r="6" spans="1:14" ht="14.4" customHeight="1" x14ac:dyDescent="0.3">
      <c r="A6" s="900" t="s">
        <v>9426</v>
      </c>
      <c r="B6" s="903" t="s">
        <v>9427</v>
      </c>
      <c r="C6" s="908">
        <v>6103</v>
      </c>
      <c r="D6" s="909">
        <v>6006</v>
      </c>
      <c r="E6" s="909">
        <v>5776</v>
      </c>
      <c r="F6" s="914">
        <v>0.94641979354415862</v>
      </c>
      <c r="G6" s="918">
        <v>5934102</v>
      </c>
      <c r="H6" s="919">
        <v>5844863</v>
      </c>
      <c r="I6" s="919">
        <v>5709722</v>
      </c>
      <c r="J6" s="914">
        <v>0.96218804462747687</v>
      </c>
      <c r="K6" s="918">
        <v>732360</v>
      </c>
      <c r="L6" s="919">
        <v>720720</v>
      </c>
      <c r="M6" s="919">
        <v>693120</v>
      </c>
      <c r="N6" s="925">
        <v>120</v>
      </c>
    </row>
    <row r="7" spans="1:14" ht="14.4" customHeight="1" x14ac:dyDescent="0.3">
      <c r="A7" s="901" t="s">
        <v>9428</v>
      </c>
      <c r="B7" s="904" t="s">
        <v>9429</v>
      </c>
      <c r="C7" s="910">
        <v>1026</v>
      </c>
      <c r="D7" s="911">
        <v>935</v>
      </c>
      <c r="E7" s="911">
        <v>809</v>
      </c>
      <c r="F7" s="915">
        <v>0.78849902534113059</v>
      </c>
      <c r="G7" s="920">
        <v>10976812</v>
      </c>
      <c r="H7" s="921">
        <v>10008389</v>
      </c>
      <c r="I7" s="921">
        <v>8662076</v>
      </c>
      <c r="J7" s="915">
        <v>0.78912492989767891</v>
      </c>
      <c r="K7" s="920">
        <v>2052000</v>
      </c>
      <c r="L7" s="921">
        <v>1870000</v>
      </c>
      <c r="M7" s="921">
        <v>1618000</v>
      </c>
      <c r="N7" s="926">
        <v>2000</v>
      </c>
    </row>
    <row r="8" spans="1:14" ht="14.4" customHeight="1" x14ac:dyDescent="0.3">
      <c r="A8" s="901" t="s">
        <v>9430</v>
      </c>
      <c r="B8" s="904" t="s">
        <v>9429</v>
      </c>
      <c r="C8" s="910">
        <v>404</v>
      </c>
      <c r="D8" s="911">
        <v>475</v>
      </c>
      <c r="E8" s="911">
        <v>505</v>
      </c>
      <c r="F8" s="915">
        <v>1.25</v>
      </c>
      <c r="G8" s="920">
        <v>2423757</v>
      </c>
      <c r="H8" s="921">
        <v>2852379</v>
      </c>
      <c r="I8" s="921">
        <v>3034161</v>
      </c>
      <c r="J8" s="915">
        <v>1.2518420782281392</v>
      </c>
      <c r="K8" s="920">
        <v>404000</v>
      </c>
      <c r="L8" s="921">
        <v>475000</v>
      </c>
      <c r="M8" s="921">
        <v>505000</v>
      </c>
      <c r="N8" s="926">
        <v>1000</v>
      </c>
    </row>
    <row r="9" spans="1:14" ht="14.4" customHeight="1" thickBot="1" x14ac:dyDescent="0.35">
      <c r="A9" s="902" t="s">
        <v>9431</v>
      </c>
      <c r="B9" s="905" t="s">
        <v>9429</v>
      </c>
      <c r="C9" s="912">
        <v>34</v>
      </c>
      <c r="D9" s="913">
        <v>31</v>
      </c>
      <c r="E9" s="913">
        <v>67</v>
      </c>
      <c r="F9" s="916">
        <v>1.9705882352941178</v>
      </c>
      <c r="G9" s="922">
        <v>167259</v>
      </c>
      <c r="H9" s="923">
        <v>152652</v>
      </c>
      <c r="I9" s="923">
        <v>330193</v>
      </c>
      <c r="J9" s="916">
        <v>1.974141899688507</v>
      </c>
      <c r="K9" s="922">
        <v>17000</v>
      </c>
      <c r="L9" s="923">
        <v>15500</v>
      </c>
      <c r="M9" s="923">
        <v>33500</v>
      </c>
      <c r="N9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2013-12-28T11:31:27Z</dcterms:modified>
</cp:coreProperties>
</file>